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480" yWindow="30" windowWidth="8280" windowHeight="5040"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Fund Class" sheetId="13" state="hidden" r:id="rId13"/>
    <sheet name="Disclaimer" sheetId="15" r:id="rId14"/>
  </sheets>
  <definedNames>
    <definedName name="_xlnm._FilterDatabase" localSheetId="9" hidden="1">'Debt - Liquid (Direct)'!#REF!</definedName>
  </definedNames>
  <calcPr calcId="145621"/>
</workbook>
</file>

<file path=xl/calcChain.xml><?xml version="1.0" encoding="utf-8"?>
<calcChain xmlns="http://schemas.openxmlformats.org/spreadsheetml/2006/main">
  <c r="R37" i="2" l="1"/>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F8" i="9" l="1"/>
  <c r="F8" i="11"/>
  <c r="R1" i="14" l="1"/>
  <c r="Q1" i="14"/>
  <c r="P1" i="14"/>
  <c r="O1" i="14"/>
  <c r="N1" i="14"/>
  <c r="M1" i="14"/>
  <c r="L1" i="14"/>
  <c r="K1" i="14"/>
  <c r="J1" i="14"/>
  <c r="I1" i="14"/>
  <c r="H1" i="14"/>
  <c r="G1" i="14"/>
  <c r="F1" i="14"/>
  <c r="E1" i="14"/>
  <c r="D1" i="14"/>
  <c r="C1" i="14"/>
  <c r="B1" i="14"/>
  <c r="A1" i="14" l="1"/>
  <c r="Z44" i="6" l="1"/>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Z49" i="5"/>
  <c r="X49" i="5"/>
  <c r="V49" i="5"/>
  <c r="T49" i="5"/>
  <c r="R49" i="5"/>
  <c r="P49" i="5"/>
  <c r="N49" i="5"/>
  <c r="L49" i="5"/>
  <c r="J49" i="5"/>
  <c r="H49" i="5"/>
  <c r="F49" i="5"/>
  <c r="D49" i="5"/>
  <c r="Z48" i="5"/>
  <c r="X48" i="5"/>
  <c r="V48" i="5"/>
  <c r="T48" i="5"/>
  <c r="R48" i="5"/>
  <c r="P48" i="5"/>
  <c r="N48" i="5"/>
  <c r="L48" i="5"/>
  <c r="J48" i="5"/>
  <c r="H48" i="5"/>
  <c r="F48" i="5"/>
  <c r="D48" i="5"/>
  <c r="Z47" i="5"/>
  <c r="X47" i="5"/>
  <c r="V47" i="5"/>
  <c r="T47" i="5"/>
  <c r="R47" i="5"/>
  <c r="P47" i="5"/>
  <c r="N47" i="5"/>
  <c r="L47" i="5"/>
  <c r="J47" i="5"/>
  <c r="H47" i="5"/>
  <c r="F47" i="5"/>
  <c r="D47" i="5"/>
  <c r="Z46" i="5"/>
  <c r="X46" i="5"/>
  <c r="V46" i="5"/>
  <c r="T46" i="5"/>
  <c r="R46" i="5"/>
  <c r="P46" i="5"/>
  <c r="N46" i="5"/>
  <c r="L46" i="5"/>
  <c r="J46" i="5"/>
  <c r="H46" i="5"/>
  <c r="F46" i="5"/>
  <c r="D46" i="5"/>
  <c r="Z45" i="5"/>
  <c r="X45" i="5"/>
  <c r="V45" i="5"/>
  <c r="T45" i="5"/>
  <c r="R45" i="5"/>
  <c r="P45" i="5"/>
  <c r="N45" i="5"/>
  <c r="L45" i="5"/>
  <c r="J45" i="5"/>
  <c r="H45" i="5"/>
  <c r="F45" i="5"/>
  <c r="D45" i="5"/>
  <c r="Z44" i="5"/>
  <c r="X44" i="5"/>
  <c r="V44" i="5"/>
  <c r="T44" i="5"/>
  <c r="R44" i="5"/>
  <c r="P44" i="5"/>
  <c r="N44" i="5"/>
  <c r="L44" i="5"/>
  <c r="J44" i="5"/>
  <c r="H44" i="5"/>
  <c r="F44" i="5"/>
  <c r="D44" i="5"/>
  <c r="Z43" i="5"/>
  <c r="X43" i="5"/>
  <c r="V43" i="5"/>
  <c r="T43" i="5"/>
  <c r="R43" i="5"/>
  <c r="P43" i="5"/>
  <c r="N43" i="5"/>
  <c r="L43" i="5"/>
  <c r="J43" i="5"/>
  <c r="H43" i="5"/>
  <c r="F43" i="5"/>
  <c r="D43" i="5"/>
  <c r="Z42" i="5"/>
  <c r="X42" i="5"/>
  <c r="V42" i="5"/>
  <c r="T42" i="5"/>
  <c r="R42" i="5"/>
  <c r="P42" i="5"/>
  <c r="N42" i="5"/>
  <c r="L42" i="5"/>
  <c r="J42" i="5"/>
  <c r="H42" i="5"/>
  <c r="F42" i="5"/>
  <c r="D42" i="5"/>
  <c r="Z41" i="5"/>
  <c r="X41" i="5"/>
  <c r="V41" i="5"/>
  <c r="T41" i="5"/>
  <c r="R41" i="5"/>
  <c r="P41" i="5"/>
  <c r="N41" i="5"/>
  <c r="L41" i="5"/>
  <c r="J41" i="5"/>
  <c r="H41" i="5"/>
  <c r="F41" i="5"/>
  <c r="D41" i="5"/>
  <c r="Z40" i="5"/>
  <c r="X40" i="5"/>
  <c r="V40" i="5"/>
  <c r="T40" i="5"/>
  <c r="R40" i="5"/>
  <c r="P40" i="5"/>
  <c r="N40" i="5"/>
  <c r="L40" i="5"/>
  <c r="J40" i="5"/>
  <c r="H40" i="5"/>
  <c r="F40" i="5"/>
  <c r="D40" i="5"/>
  <c r="Z39" i="5"/>
  <c r="T39" i="5"/>
  <c r="R39" i="5"/>
  <c r="P39" i="5"/>
  <c r="N39" i="5"/>
  <c r="L39" i="5"/>
  <c r="J39" i="5"/>
  <c r="H39" i="5"/>
  <c r="F39" i="5"/>
  <c r="D39" i="5"/>
  <c r="Z38" i="5"/>
  <c r="X38" i="5"/>
  <c r="V38" i="5"/>
  <c r="T38" i="5"/>
  <c r="R38" i="5"/>
  <c r="P38" i="5"/>
  <c r="N38" i="5"/>
  <c r="L38" i="5"/>
  <c r="J38" i="5"/>
  <c r="H38" i="5"/>
  <c r="F38" i="5"/>
  <c r="D38" i="5"/>
  <c r="Z37" i="5"/>
  <c r="T37" i="5"/>
  <c r="R37" i="5"/>
  <c r="P37" i="5"/>
  <c r="N37" i="5"/>
  <c r="L37" i="5"/>
  <c r="J37" i="5"/>
  <c r="H37" i="5"/>
  <c r="F37" i="5"/>
  <c r="D37" i="5"/>
  <c r="Z36" i="5"/>
  <c r="X36" i="5"/>
  <c r="V36" i="5"/>
  <c r="T36" i="5"/>
  <c r="R36" i="5"/>
  <c r="P36" i="5"/>
  <c r="N36" i="5"/>
  <c r="L36" i="5"/>
  <c r="J36" i="5"/>
  <c r="H36" i="5"/>
  <c r="F36" i="5"/>
  <c r="D36" i="5"/>
  <c r="Z35" i="5"/>
  <c r="X35" i="5"/>
  <c r="V35" i="5"/>
  <c r="T35" i="5"/>
  <c r="R35" i="5"/>
  <c r="P35" i="5"/>
  <c r="N35" i="5"/>
  <c r="L35" i="5"/>
  <c r="J35" i="5"/>
  <c r="H35" i="5"/>
  <c r="F35" i="5"/>
  <c r="D35" i="5"/>
  <c r="Z34" i="5"/>
  <c r="X34" i="5"/>
  <c r="V34" i="5"/>
  <c r="T34" i="5"/>
  <c r="R34" i="5"/>
  <c r="P34" i="5"/>
  <c r="N34" i="5"/>
  <c r="L34" i="5"/>
  <c r="J34" i="5"/>
  <c r="H34" i="5"/>
  <c r="F34" i="5"/>
  <c r="D34" i="5"/>
  <c r="Z33" i="5"/>
  <c r="X33" i="5"/>
  <c r="V33" i="5"/>
  <c r="T33" i="5"/>
  <c r="R33" i="5"/>
  <c r="P33" i="5"/>
  <c r="N33" i="5"/>
  <c r="L33" i="5"/>
  <c r="J33" i="5"/>
  <c r="H33" i="5"/>
  <c r="F33" i="5"/>
  <c r="D33" i="5"/>
  <c r="Z32" i="5"/>
  <c r="X32" i="5"/>
  <c r="V32" i="5"/>
  <c r="T32" i="5"/>
  <c r="R32" i="5"/>
  <c r="P32" i="5"/>
  <c r="N32" i="5"/>
  <c r="L32" i="5"/>
  <c r="J32" i="5"/>
  <c r="H32" i="5"/>
  <c r="F32" i="5"/>
  <c r="D32" i="5"/>
  <c r="Z31" i="5"/>
  <c r="X31" i="5"/>
  <c r="V31" i="5"/>
  <c r="T31" i="5"/>
  <c r="R31" i="5"/>
  <c r="P31" i="5"/>
  <c r="N31" i="5"/>
  <c r="L31" i="5"/>
  <c r="J31" i="5"/>
  <c r="H31" i="5"/>
  <c r="F31" i="5"/>
  <c r="D31" i="5"/>
  <c r="Z30" i="5"/>
  <c r="R30" i="5"/>
  <c r="P30" i="5"/>
  <c r="N30" i="5"/>
  <c r="L30" i="5"/>
  <c r="J30" i="5"/>
  <c r="H30" i="5"/>
  <c r="F30" i="5"/>
  <c r="D30" i="5"/>
  <c r="Z29" i="5"/>
  <c r="X29" i="5"/>
  <c r="V29" i="5"/>
  <c r="T29" i="5"/>
  <c r="R29" i="5"/>
  <c r="P29" i="5"/>
  <c r="N29" i="5"/>
  <c r="L29" i="5"/>
  <c r="J29" i="5"/>
  <c r="H29" i="5"/>
  <c r="F29" i="5"/>
  <c r="D29" i="5"/>
  <c r="Z28" i="5"/>
  <c r="L28" i="5"/>
  <c r="J28" i="5"/>
  <c r="H28" i="5"/>
  <c r="F28" i="5"/>
  <c r="D28" i="5"/>
  <c r="Z27" i="5"/>
  <c r="L27" i="5"/>
  <c r="J27" i="5"/>
  <c r="H27" i="5"/>
  <c r="F27" i="5"/>
  <c r="D27" i="5"/>
  <c r="Z26" i="5"/>
  <c r="L26" i="5"/>
  <c r="J26" i="5"/>
  <c r="H26" i="5"/>
  <c r="F26" i="5"/>
  <c r="D26" i="5"/>
  <c r="Z25" i="5"/>
  <c r="L25" i="5"/>
  <c r="J25" i="5"/>
  <c r="H25" i="5"/>
  <c r="F25" i="5"/>
  <c r="D25" i="5"/>
  <c r="Z24" i="5"/>
  <c r="X24" i="5"/>
  <c r="V24" i="5"/>
  <c r="T24" i="5"/>
  <c r="R24" i="5"/>
  <c r="P24" i="5"/>
  <c r="N24" i="5"/>
  <c r="L24" i="5"/>
  <c r="J24" i="5"/>
  <c r="H24" i="5"/>
  <c r="F24" i="5"/>
  <c r="D24" i="5"/>
  <c r="Z23" i="5"/>
  <c r="X23" i="5"/>
  <c r="V23" i="5"/>
  <c r="T23" i="5"/>
  <c r="R23" i="5"/>
  <c r="P23" i="5"/>
  <c r="N23" i="5"/>
  <c r="L23" i="5"/>
  <c r="J23" i="5"/>
  <c r="H23" i="5"/>
  <c r="F23" i="5"/>
  <c r="D23" i="5"/>
  <c r="Z22" i="5"/>
  <c r="X22" i="5"/>
  <c r="V22" i="5"/>
  <c r="T22" i="5"/>
  <c r="R22" i="5"/>
  <c r="P22" i="5"/>
  <c r="N22" i="5"/>
  <c r="L22" i="5"/>
  <c r="J22" i="5"/>
  <c r="H22" i="5"/>
  <c r="F22" i="5"/>
  <c r="D22" i="5"/>
  <c r="Z21" i="5"/>
  <c r="X21" i="5"/>
  <c r="V21" i="5"/>
  <c r="T21" i="5"/>
  <c r="R21" i="5"/>
  <c r="P21" i="5"/>
  <c r="N21" i="5"/>
  <c r="L21" i="5"/>
  <c r="J21" i="5"/>
  <c r="H21" i="5"/>
  <c r="F21" i="5"/>
  <c r="D21" i="5"/>
  <c r="Z20" i="5"/>
  <c r="X20" i="5"/>
  <c r="V20" i="5"/>
  <c r="T20" i="5"/>
  <c r="R20" i="5"/>
  <c r="P20" i="5"/>
  <c r="N20" i="5"/>
  <c r="L20" i="5"/>
  <c r="J20" i="5"/>
  <c r="H20" i="5"/>
  <c r="F20" i="5"/>
  <c r="D20" i="5"/>
  <c r="Z19" i="5"/>
  <c r="X19" i="5"/>
  <c r="V19" i="5"/>
  <c r="T19" i="5"/>
  <c r="R19" i="5"/>
  <c r="P19" i="5"/>
  <c r="N19" i="5"/>
  <c r="L19" i="5"/>
  <c r="J19" i="5"/>
  <c r="H19" i="5"/>
  <c r="F19" i="5"/>
  <c r="D19" i="5"/>
  <c r="Z18" i="5"/>
  <c r="X18" i="5"/>
  <c r="V18" i="5"/>
  <c r="T18" i="5"/>
  <c r="R18" i="5"/>
  <c r="P18" i="5"/>
  <c r="N18" i="5"/>
  <c r="L18" i="5"/>
  <c r="J18" i="5"/>
  <c r="H18" i="5"/>
  <c r="F18" i="5"/>
  <c r="D18" i="5"/>
  <c r="Z17" i="5"/>
  <c r="X17" i="5"/>
  <c r="V17" i="5"/>
  <c r="T17" i="5"/>
  <c r="R17" i="5"/>
  <c r="P17" i="5"/>
  <c r="N17" i="5"/>
  <c r="L17" i="5"/>
  <c r="J17" i="5"/>
  <c r="H17" i="5"/>
  <c r="F17" i="5"/>
  <c r="D17" i="5"/>
  <c r="Z16" i="5"/>
  <c r="X16" i="5"/>
  <c r="V16" i="5"/>
  <c r="T16" i="5"/>
  <c r="R16" i="5"/>
  <c r="P16" i="5"/>
  <c r="N16" i="5"/>
  <c r="L16" i="5"/>
  <c r="J16" i="5"/>
  <c r="H16" i="5"/>
  <c r="F16" i="5"/>
  <c r="D16" i="5"/>
  <c r="Z15" i="5"/>
  <c r="X15" i="5"/>
  <c r="V15" i="5"/>
  <c r="T15" i="5"/>
  <c r="R15" i="5"/>
  <c r="P15" i="5"/>
  <c r="N15" i="5"/>
  <c r="L15" i="5"/>
  <c r="J15" i="5"/>
  <c r="H15" i="5"/>
  <c r="F15" i="5"/>
  <c r="D15" i="5"/>
  <c r="Z14" i="5"/>
  <c r="X14" i="5"/>
  <c r="V14" i="5"/>
  <c r="T14" i="5"/>
  <c r="R14" i="5"/>
  <c r="P14" i="5"/>
  <c r="N14" i="5"/>
  <c r="L14" i="5"/>
  <c r="J14" i="5"/>
  <c r="H14" i="5"/>
  <c r="F14" i="5"/>
  <c r="D14" i="5"/>
  <c r="Z13" i="5"/>
  <c r="X13" i="5"/>
  <c r="V13" i="5"/>
  <c r="T13" i="5"/>
  <c r="R13" i="5"/>
  <c r="P13" i="5"/>
  <c r="N13" i="5"/>
  <c r="L13" i="5"/>
  <c r="J13" i="5"/>
  <c r="H13" i="5"/>
  <c r="F13" i="5"/>
  <c r="D13" i="5"/>
  <c r="Z12" i="5"/>
  <c r="X12" i="5"/>
  <c r="V12" i="5"/>
  <c r="T12" i="5"/>
  <c r="R12" i="5"/>
  <c r="P12" i="5"/>
  <c r="N12" i="5"/>
  <c r="L12" i="5"/>
  <c r="J12" i="5"/>
  <c r="H12" i="5"/>
  <c r="F12" i="5"/>
  <c r="D12" i="5"/>
  <c r="Z11" i="5"/>
  <c r="X11" i="5"/>
  <c r="V11" i="5"/>
  <c r="T11" i="5"/>
  <c r="R11" i="5"/>
  <c r="P11" i="5"/>
  <c r="N11" i="5"/>
  <c r="L11" i="5"/>
  <c r="J11" i="5"/>
  <c r="H11" i="5"/>
  <c r="F11" i="5"/>
  <c r="D11" i="5"/>
  <c r="Z10" i="5"/>
  <c r="X10" i="5"/>
  <c r="V10" i="5"/>
  <c r="T10" i="5"/>
  <c r="R10" i="5"/>
  <c r="P10" i="5"/>
  <c r="N10" i="5"/>
  <c r="L10" i="5"/>
  <c r="J10" i="5"/>
  <c r="H10" i="5"/>
  <c r="F10" i="5"/>
  <c r="D10" i="5"/>
  <c r="Z9" i="5"/>
  <c r="X9" i="5"/>
  <c r="V9" i="5"/>
  <c r="T9" i="5"/>
  <c r="R9" i="5"/>
  <c r="P9" i="5"/>
  <c r="N9" i="5"/>
  <c r="L9" i="5"/>
  <c r="J9" i="5"/>
  <c r="H9" i="5"/>
  <c r="F9" i="5"/>
  <c r="D9"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D8" i="5"/>
  <c r="F8" i="5"/>
  <c r="H8" i="5"/>
  <c r="J8" i="5"/>
  <c r="Z8" i="5"/>
  <c r="X8" i="5"/>
  <c r="V8" i="5"/>
  <c r="T8" i="5"/>
  <c r="R8" i="5"/>
  <c r="P8" i="5"/>
  <c r="N8" i="5"/>
  <c r="L8" i="5"/>
  <c r="C8" i="5"/>
  <c r="B8" i="5"/>
  <c r="R41" i="4"/>
  <c r="P41" i="4"/>
  <c r="N41" i="4"/>
  <c r="L41" i="4"/>
  <c r="J41" i="4"/>
  <c r="H41" i="4"/>
  <c r="F41" i="4"/>
  <c r="D41" i="4"/>
  <c r="R40" i="4"/>
  <c r="R39" i="4"/>
  <c r="P39" i="4"/>
  <c r="N39" i="4"/>
  <c r="L39" i="4"/>
  <c r="J39" i="4"/>
  <c r="H39" i="4"/>
  <c r="F39" i="4"/>
  <c r="D39" i="4"/>
  <c r="R38" i="4"/>
  <c r="P38" i="4"/>
  <c r="N38" i="4"/>
  <c r="L38" i="4"/>
  <c r="J38" i="4"/>
  <c r="H38" i="4"/>
  <c r="F38" i="4"/>
  <c r="D38" i="4"/>
  <c r="R37" i="4"/>
  <c r="P37" i="4"/>
  <c r="N37" i="4"/>
  <c r="L37" i="4"/>
  <c r="J37" i="4"/>
  <c r="H37" i="4"/>
  <c r="F37" i="4"/>
  <c r="D37" i="4"/>
  <c r="R36" i="4"/>
  <c r="P36" i="4"/>
  <c r="N36" i="4"/>
  <c r="L36" i="4"/>
  <c r="J36" i="4"/>
  <c r="H36" i="4"/>
  <c r="F36" i="4"/>
  <c r="D36" i="4"/>
  <c r="R35" i="4"/>
  <c r="P35" i="4"/>
  <c r="N35" i="4"/>
  <c r="L35" i="4"/>
  <c r="J35" i="4"/>
  <c r="H35" i="4"/>
  <c r="F35" i="4"/>
  <c r="D35" i="4"/>
  <c r="R34" i="4"/>
  <c r="P34" i="4"/>
  <c r="N34" i="4"/>
  <c r="L34" i="4"/>
  <c r="J34" i="4"/>
  <c r="H34" i="4"/>
  <c r="F34" i="4"/>
  <c r="D34" i="4"/>
  <c r="R33" i="4"/>
  <c r="P33" i="4"/>
  <c r="N33" i="4"/>
  <c r="L33" i="4"/>
  <c r="J33" i="4"/>
  <c r="H33" i="4"/>
  <c r="F33" i="4"/>
  <c r="D33" i="4"/>
  <c r="R32" i="4"/>
  <c r="P32" i="4"/>
  <c r="N32" i="4"/>
  <c r="L32" i="4"/>
  <c r="J32" i="4"/>
  <c r="H32" i="4"/>
  <c r="F32" i="4"/>
  <c r="D32" i="4"/>
  <c r="R31" i="4"/>
  <c r="N31" i="4"/>
  <c r="L31" i="4"/>
  <c r="J31" i="4"/>
  <c r="H31" i="4"/>
  <c r="F31" i="4"/>
  <c r="D31" i="4"/>
  <c r="R30" i="4"/>
  <c r="P30" i="4"/>
  <c r="N30" i="4"/>
  <c r="L30" i="4"/>
  <c r="J30" i="4"/>
  <c r="H30" i="4"/>
  <c r="F30" i="4"/>
  <c r="D30" i="4"/>
  <c r="R29" i="4"/>
  <c r="P29" i="4"/>
  <c r="N29" i="4"/>
  <c r="L29" i="4"/>
  <c r="J29" i="4"/>
  <c r="H29" i="4"/>
  <c r="F29" i="4"/>
  <c r="D29" i="4"/>
  <c r="R28" i="4"/>
  <c r="P28" i="4"/>
  <c r="N28" i="4"/>
  <c r="L28" i="4"/>
  <c r="J28" i="4"/>
  <c r="H28" i="4"/>
  <c r="F28" i="4"/>
  <c r="D28" i="4"/>
  <c r="R27" i="4"/>
  <c r="L27" i="4"/>
  <c r="J27" i="4"/>
  <c r="H27" i="4"/>
  <c r="F27" i="4"/>
  <c r="D27" i="4"/>
  <c r="R26" i="4"/>
  <c r="P26" i="4"/>
  <c r="N26" i="4"/>
  <c r="L26" i="4"/>
  <c r="J26" i="4"/>
  <c r="H26" i="4"/>
  <c r="F26" i="4"/>
  <c r="D26" i="4"/>
  <c r="R25" i="4"/>
  <c r="P25" i="4"/>
  <c r="N25" i="4"/>
  <c r="L25" i="4"/>
  <c r="J25" i="4"/>
  <c r="H25" i="4"/>
  <c r="F25" i="4"/>
  <c r="D25" i="4"/>
  <c r="R24" i="4"/>
  <c r="P24" i="4"/>
  <c r="N24" i="4"/>
  <c r="L24" i="4"/>
  <c r="J24" i="4"/>
  <c r="H24" i="4"/>
  <c r="F24" i="4"/>
  <c r="D24" i="4"/>
  <c r="R23" i="4"/>
  <c r="P23" i="4"/>
  <c r="N23" i="4"/>
  <c r="L23" i="4"/>
  <c r="J23" i="4"/>
  <c r="H23" i="4"/>
  <c r="F23" i="4"/>
  <c r="D23" i="4"/>
  <c r="R22" i="4"/>
  <c r="P22" i="4"/>
  <c r="N22" i="4"/>
  <c r="L22" i="4"/>
  <c r="J22" i="4"/>
  <c r="H22" i="4"/>
  <c r="F22" i="4"/>
  <c r="D22" i="4"/>
  <c r="R21" i="4"/>
  <c r="P21" i="4"/>
  <c r="N21" i="4"/>
  <c r="L21" i="4"/>
  <c r="J21" i="4"/>
  <c r="H21" i="4"/>
  <c r="F21" i="4"/>
  <c r="D21" i="4"/>
  <c r="R20" i="4"/>
  <c r="P20" i="4"/>
  <c r="N20" i="4"/>
  <c r="L20" i="4"/>
  <c r="J20" i="4"/>
  <c r="H20" i="4"/>
  <c r="F20" i="4"/>
  <c r="D20" i="4"/>
  <c r="R19" i="4"/>
  <c r="P19" i="4"/>
  <c r="N19" i="4"/>
  <c r="L19" i="4"/>
  <c r="J19" i="4"/>
  <c r="H19" i="4"/>
  <c r="F19" i="4"/>
  <c r="D19" i="4"/>
  <c r="R18" i="4"/>
  <c r="P18" i="4"/>
  <c r="N18" i="4"/>
  <c r="L18" i="4"/>
  <c r="J18" i="4"/>
  <c r="H18" i="4"/>
  <c r="F18" i="4"/>
  <c r="D18" i="4"/>
  <c r="R17" i="4"/>
  <c r="P17" i="4"/>
  <c r="N17" i="4"/>
  <c r="L17" i="4"/>
  <c r="J17" i="4"/>
  <c r="H17" i="4"/>
  <c r="F17" i="4"/>
  <c r="D17" i="4"/>
  <c r="R16" i="4"/>
  <c r="P16" i="4"/>
  <c r="N16" i="4"/>
  <c r="L16" i="4"/>
  <c r="J16" i="4"/>
  <c r="H16" i="4"/>
  <c r="F16" i="4"/>
  <c r="D16" i="4"/>
  <c r="R15" i="4"/>
  <c r="P15" i="4"/>
  <c r="N15" i="4"/>
  <c r="L15" i="4"/>
  <c r="J15" i="4"/>
  <c r="H15" i="4"/>
  <c r="F15" i="4"/>
  <c r="D15" i="4"/>
  <c r="R14" i="4"/>
  <c r="P14" i="4"/>
  <c r="N14" i="4"/>
  <c r="L14" i="4"/>
  <c r="J14" i="4"/>
  <c r="H14" i="4"/>
  <c r="F14" i="4"/>
  <c r="D14" i="4"/>
  <c r="R13" i="4"/>
  <c r="P13" i="4"/>
  <c r="N13" i="4"/>
  <c r="L13" i="4"/>
  <c r="J13" i="4"/>
  <c r="H13" i="4"/>
  <c r="F13" i="4"/>
  <c r="D13" i="4"/>
  <c r="R12" i="4"/>
  <c r="P12" i="4"/>
  <c r="N12" i="4"/>
  <c r="L12" i="4"/>
  <c r="J12" i="4"/>
  <c r="H12" i="4"/>
  <c r="F12" i="4"/>
  <c r="D12" i="4"/>
  <c r="R11" i="4"/>
  <c r="F11" i="4"/>
  <c r="D11" i="4"/>
  <c r="R10" i="4"/>
  <c r="F10" i="4"/>
  <c r="D10" i="4"/>
  <c r="R9" i="4"/>
  <c r="P9" i="4"/>
  <c r="N9" i="4"/>
  <c r="L9" i="4"/>
  <c r="J9" i="4"/>
  <c r="H9" i="4"/>
  <c r="F9" i="4"/>
  <c r="D9" i="4"/>
  <c r="R8" i="4"/>
  <c r="P8" i="4"/>
  <c r="N8" i="4"/>
  <c r="L8" i="4"/>
  <c r="J8" i="4"/>
  <c r="H8" i="4"/>
  <c r="F8" i="4"/>
  <c r="D8"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L10" i="11"/>
  <c r="J10" i="11"/>
  <c r="H10" i="11"/>
  <c r="F10" i="11"/>
  <c r="D10" i="11"/>
  <c r="C10" i="11"/>
  <c r="B10" i="11"/>
  <c r="L9" i="11"/>
  <c r="J9" i="11"/>
  <c r="H9" i="11"/>
  <c r="F9" i="11"/>
  <c r="D9" i="11"/>
  <c r="C9" i="11"/>
  <c r="B9" i="11"/>
  <c r="L8" i="11"/>
  <c r="D8" i="11"/>
  <c r="C8" i="11"/>
  <c r="B8" i="11"/>
  <c r="D10" i="9"/>
  <c r="D9" i="9"/>
  <c r="D8" i="9"/>
  <c r="F10" i="9"/>
  <c r="F9" i="9"/>
  <c r="L10" i="9"/>
  <c r="L9" i="9"/>
  <c r="L8" i="9"/>
  <c r="J10" i="9"/>
  <c r="H10" i="9"/>
  <c r="J9" i="9"/>
  <c r="H9" i="9"/>
  <c r="C10" i="9"/>
  <c r="B10" i="9"/>
  <c r="C9" i="9"/>
  <c r="B9" i="9"/>
  <c r="C8" i="9"/>
  <c r="B8" i="9"/>
  <c r="R74" i="8"/>
  <c r="P74" i="8"/>
  <c r="N74" i="8"/>
  <c r="L74" i="8"/>
  <c r="J74" i="8"/>
  <c r="H74" i="8"/>
  <c r="F74" i="8"/>
  <c r="D74" i="8"/>
  <c r="C74" i="8"/>
  <c r="B74" i="8"/>
  <c r="R73" i="8"/>
  <c r="P73" i="8"/>
  <c r="N73" i="8"/>
  <c r="L73" i="8"/>
  <c r="J73" i="8"/>
  <c r="H73" i="8"/>
  <c r="F73" i="8"/>
  <c r="D73" i="8"/>
  <c r="C73" i="8"/>
  <c r="B73" i="8"/>
  <c r="R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P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J64" i="8"/>
  <c r="H64" i="8"/>
  <c r="F64" i="8"/>
  <c r="D64" i="8"/>
  <c r="C64" i="8"/>
  <c r="B64" i="8"/>
  <c r="R63" i="8"/>
  <c r="N63" i="8"/>
  <c r="L63" i="8"/>
  <c r="J63" i="8"/>
  <c r="H63" i="8"/>
  <c r="F63" i="8"/>
  <c r="D63" i="8"/>
  <c r="C63" i="8"/>
  <c r="B63" i="8"/>
  <c r="R62" i="8"/>
  <c r="N62" i="8"/>
  <c r="L62" i="8"/>
  <c r="J62" i="8"/>
  <c r="H62" i="8"/>
  <c r="F62" i="8"/>
  <c r="D62" i="8"/>
  <c r="C62" i="8"/>
  <c r="B62" i="8"/>
  <c r="R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P56" i="8"/>
  <c r="N56" i="8"/>
  <c r="L56" i="8"/>
  <c r="J56" i="8"/>
  <c r="H56" i="8"/>
  <c r="F56" i="8"/>
  <c r="D56" i="8"/>
  <c r="C56" i="8"/>
  <c r="B56" i="8"/>
  <c r="R55" i="8"/>
  <c r="J55" i="8"/>
  <c r="H55" i="8"/>
  <c r="F55" i="8"/>
  <c r="D55" i="8"/>
  <c r="C55" i="8"/>
  <c r="B55" i="8"/>
  <c r="R54" i="8"/>
  <c r="P54" i="8"/>
  <c r="N54" i="8"/>
  <c r="L54" i="8"/>
  <c r="J54" i="8"/>
  <c r="H54" i="8"/>
  <c r="F54" i="8"/>
  <c r="D54" i="8"/>
  <c r="C54" i="8"/>
  <c r="B54" i="8"/>
  <c r="R53" i="8"/>
  <c r="P53" i="8"/>
  <c r="N53" i="8"/>
  <c r="L53" i="8"/>
  <c r="J53" i="8"/>
  <c r="H53" i="8"/>
  <c r="F53" i="8"/>
  <c r="D53" i="8"/>
  <c r="C53" i="8"/>
  <c r="B53" i="8"/>
  <c r="R52" i="8"/>
  <c r="J52" i="8"/>
  <c r="H52" i="8"/>
  <c r="F52" i="8"/>
  <c r="D52" i="8"/>
  <c r="C52" i="8"/>
  <c r="B52" i="8"/>
  <c r="R51" i="8"/>
  <c r="J51" i="8"/>
  <c r="H51" i="8"/>
  <c r="F51" i="8"/>
  <c r="D51" i="8"/>
  <c r="C51" i="8"/>
  <c r="B51" i="8"/>
  <c r="R50" i="8"/>
  <c r="L50" i="8"/>
  <c r="J50" i="8"/>
  <c r="H50" i="8"/>
  <c r="F50" i="8"/>
  <c r="D50" i="8"/>
  <c r="C50" i="8"/>
  <c r="B50" i="8"/>
  <c r="R49" i="8"/>
  <c r="P49" i="8"/>
  <c r="N49" i="8"/>
  <c r="L49" i="8"/>
  <c r="J49" i="8"/>
  <c r="H49" i="8"/>
  <c r="F49" i="8"/>
  <c r="D49" i="8"/>
  <c r="C49" i="8"/>
  <c r="B49" i="8"/>
  <c r="R48" i="8"/>
  <c r="N48" i="8"/>
  <c r="L48" i="8"/>
  <c r="J48" i="8"/>
  <c r="H48" i="8"/>
  <c r="F48" i="8"/>
  <c r="D48" i="8"/>
  <c r="C48" i="8"/>
  <c r="B48" i="8"/>
  <c r="R47" i="8"/>
  <c r="N47" i="8"/>
  <c r="L47" i="8"/>
  <c r="J47" i="8"/>
  <c r="H47" i="8"/>
  <c r="F47" i="8"/>
  <c r="D47" i="8"/>
  <c r="C47" i="8"/>
  <c r="B47" i="8"/>
  <c r="R46" i="8"/>
  <c r="P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2" i="7"/>
  <c r="P72" i="7"/>
  <c r="N72" i="7"/>
  <c r="L72" i="7"/>
  <c r="J72" i="7"/>
  <c r="H72" i="7"/>
  <c r="F72" i="7"/>
  <c r="D72" i="7"/>
  <c r="C72" i="7"/>
  <c r="B72" i="7"/>
  <c r="R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P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J63" i="7"/>
  <c r="H63" i="7"/>
  <c r="F63" i="7"/>
  <c r="D63" i="7"/>
  <c r="C63" i="7"/>
  <c r="B63" i="7"/>
  <c r="R62" i="7"/>
  <c r="J62" i="7"/>
  <c r="H62" i="7"/>
  <c r="F62" i="7"/>
  <c r="D62" i="7"/>
  <c r="C62" i="7"/>
  <c r="B62" i="7"/>
  <c r="R61" i="7"/>
  <c r="N61" i="7"/>
  <c r="L61" i="7"/>
  <c r="J61" i="7"/>
  <c r="H61" i="7"/>
  <c r="F61" i="7"/>
  <c r="D61" i="7"/>
  <c r="C61" i="7"/>
  <c r="B61" i="7"/>
  <c r="R60" i="7"/>
  <c r="N60" i="7"/>
  <c r="L60" i="7"/>
  <c r="J60" i="7"/>
  <c r="H60" i="7"/>
  <c r="F60" i="7"/>
  <c r="D60" i="7"/>
  <c r="C60" i="7"/>
  <c r="B60" i="7"/>
  <c r="R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P55" i="7"/>
  <c r="N55" i="7"/>
  <c r="L55" i="7"/>
  <c r="J55" i="7"/>
  <c r="H55" i="7"/>
  <c r="F55" i="7"/>
  <c r="D55" i="7"/>
  <c r="C55" i="7"/>
  <c r="B55" i="7"/>
  <c r="R54" i="7"/>
  <c r="J54" i="7"/>
  <c r="H54" i="7"/>
  <c r="F54" i="7"/>
  <c r="D54" i="7"/>
  <c r="C54" i="7"/>
  <c r="B54" i="7"/>
  <c r="R53" i="7"/>
  <c r="P53" i="7"/>
  <c r="N53" i="7"/>
  <c r="L53" i="7"/>
  <c r="J53" i="7"/>
  <c r="H53" i="7"/>
  <c r="F53" i="7"/>
  <c r="D53" i="7"/>
  <c r="C53" i="7"/>
  <c r="B53" i="7"/>
  <c r="R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L23" i="1"/>
  <c r="L21" i="1"/>
  <c r="L18" i="1"/>
  <c r="L17" i="1"/>
  <c r="L16" i="1"/>
  <c r="L15" i="1"/>
  <c r="L14" i="1"/>
  <c r="L13" i="1"/>
  <c r="L12" i="1"/>
  <c r="L10" i="1"/>
  <c r="L9" i="1"/>
  <c r="L8" i="1"/>
  <c r="J23" i="1"/>
  <c r="J22" i="1"/>
  <c r="J21" i="1"/>
  <c r="J20" i="1"/>
  <c r="J19" i="1"/>
  <c r="J18" i="1"/>
  <c r="J17" i="1"/>
  <c r="J16" i="1"/>
  <c r="J15" i="1"/>
  <c r="J14" i="1"/>
  <c r="J13" i="1"/>
  <c r="J12" i="1"/>
  <c r="J11" i="1"/>
  <c r="J10" i="1"/>
  <c r="J9" i="1"/>
  <c r="J8" i="1"/>
  <c r="H23" i="1"/>
  <c r="H22" i="1"/>
  <c r="H21" i="1"/>
  <c r="H20" i="1"/>
  <c r="H19" i="1"/>
  <c r="H18" i="1"/>
  <c r="H17" i="1"/>
  <c r="H16" i="1"/>
  <c r="H15" i="1"/>
  <c r="H14" i="1"/>
  <c r="H13" i="1"/>
  <c r="H12" i="1"/>
  <c r="H11" i="1"/>
  <c r="H10" i="1"/>
  <c r="H9" i="1"/>
  <c r="H8" i="1"/>
  <c r="F23" i="1"/>
  <c r="F22" i="1"/>
  <c r="F21" i="1"/>
  <c r="F20" i="1"/>
  <c r="F19" i="1"/>
  <c r="F18" i="1"/>
  <c r="F17" i="1"/>
  <c r="F16" i="1"/>
  <c r="F15" i="1"/>
  <c r="F14" i="1"/>
  <c r="F13" i="1"/>
  <c r="F12" i="1"/>
  <c r="F11" i="1"/>
  <c r="F10" i="1"/>
  <c r="F9" i="1"/>
  <c r="F8"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D23" i="1"/>
  <c r="D22" i="1"/>
  <c r="D21" i="1"/>
  <c r="D20" i="1"/>
  <c r="D19" i="1"/>
  <c r="D18" i="1"/>
  <c r="D17" i="1"/>
  <c r="D16" i="1"/>
  <c r="D15" i="1"/>
  <c r="D14" i="1"/>
  <c r="D13" i="1"/>
  <c r="D12" i="1"/>
  <c r="D11" i="1"/>
  <c r="D10" i="1"/>
  <c r="D9" i="1"/>
  <c r="D8" i="1"/>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4" i="7"/>
  <c r="R77" i="8"/>
  <c r="G9" i="2"/>
  <c r="E10" i="2"/>
  <c r="M10" i="2"/>
  <c r="I11" i="2"/>
  <c r="Q11" i="2"/>
  <c r="G11" i="4"/>
  <c r="F54" i="5"/>
  <c r="R74" i="7"/>
  <c r="J77"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5" i="7"/>
  <c r="D76" i="8"/>
  <c r="L76" i="8"/>
  <c r="G8" i="7"/>
  <c r="O8" i="7"/>
  <c r="F78" i="8"/>
  <c r="N78" i="8"/>
  <c r="G8" i="2"/>
  <c r="H76" i="7"/>
  <c r="P76" i="7"/>
  <c r="H78" i="8"/>
  <c r="P78"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6" i="7"/>
  <c r="H74" i="7"/>
  <c r="J75" i="7"/>
  <c r="L76" i="7"/>
  <c r="P74" i="7"/>
  <c r="R75" i="7"/>
  <c r="R78" i="8"/>
  <c r="N76" i="8"/>
  <c r="L77" i="8"/>
  <c r="J78" i="8"/>
  <c r="F76" i="8"/>
  <c r="D77" i="8"/>
  <c r="E8" i="11"/>
  <c r="D13" i="11"/>
  <c r="D12" i="11"/>
  <c r="D14" i="11"/>
  <c r="H41" i="2"/>
  <c r="H40" i="2"/>
  <c r="H39" i="2"/>
  <c r="P41" i="2"/>
  <c r="P40" i="2"/>
  <c r="P39" i="2"/>
  <c r="Q8" i="2"/>
  <c r="S10" i="2"/>
  <c r="S14" i="2"/>
  <c r="S18" i="2"/>
  <c r="S22" i="2"/>
  <c r="K9" i="9"/>
  <c r="F13" i="9"/>
  <c r="F12" i="9"/>
  <c r="F14" i="9"/>
  <c r="E10" i="9"/>
  <c r="F74" i="7"/>
  <c r="H75" i="7"/>
  <c r="J76" i="7"/>
  <c r="N74" i="7"/>
  <c r="P75" i="7"/>
  <c r="R76" i="7"/>
  <c r="P76" i="8"/>
  <c r="N77" i="8"/>
  <c r="L78" i="8"/>
  <c r="H76" i="8"/>
  <c r="F77" i="8"/>
  <c r="D78"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4" i="7"/>
  <c r="F75" i="7"/>
  <c r="L74" i="7"/>
  <c r="N75" i="7"/>
  <c r="R76" i="8"/>
  <c r="P77" i="8"/>
  <c r="J76" i="8"/>
  <c r="H77"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5" i="7"/>
  <c r="F76" i="7"/>
  <c r="N76"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AA34" i="6" s="1"/>
  <c r="D48" i="6"/>
  <c r="H46" i="6"/>
  <c r="L48" i="6"/>
  <c r="P46" i="6"/>
  <c r="Q20" i="6" s="1"/>
  <c r="T48" i="6"/>
  <c r="X46" i="6"/>
  <c r="O39"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8" i="8"/>
  <c r="E52" i="8"/>
  <c r="E56" i="8"/>
  <c r="E60" i="8"/>
  <c r="E64" i="8"/>
  <c r="E68" i="8"/>
  <c r="E72"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8" i="8"/>
  <c r="G52" i="8"/>
  <c r="G56" i="8"/>
  <c r="G60"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7" i="8"/>
  <c r="E51" i="8"/>
  <c r="E55" i="8"/>
  <c r="E59" i="8"/>
  <c r="E63" i="8"/>
  <c r="E67" i="8"/>
  <c r="E71"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5" i="8"/>
  <c r="G49" i="8"/>
  <c r="G53" i="8"/>
  <c r="G57" i="8"/>
  <c r="M36" i="8"/>
  <c r="I37" i="8"/>
  <c r="Q37" i="8"/>
  <c r="E38" i="8"/>
  <c r="M38" i="8"/>
  <c r="M40" i="8"/>
  <c r="I41" i="8"/>
  <c r="Q41" i="8"/>
  <c r="E42" i="8"/>
  <c r="M42" i="8"/>
  <c r="I43" i="8"/>
  <c r="Q43" i="8"/>
  <c r="M44" i="8"/>
  <c r="I45" i="8"/>
  <c r="Q45" i="8"/>
  <c r="E46" i="8"/>
  <c r="M46" i="8"/>
  <c r="I47" i="8"/>
  <c r="M48" i="8"/>
  <c r="I49" i="8"/>
  <c r="Q49" i="8"/>
  <c r="E50" i="8"/>
  <c r="M50" i="8"/>
  <c r="I51" i="8"/>
  <c r="I53" i="8"/>
  <c r="Q53" i="8"/>
  <c r="E54" i="8"/>
  <c r="M54" i="8"/>
  <c r="I55" i="8"/>
  <c r="M56" i="8"/>
  <c r="I57" i="8"/>
  <c r="E58" i="8"/>
  <c r="M58" i="8"/>
  <c r="I59" i="8"/>
  <c r="M60" i="8"/>
  <c r="I61" i="8"/>
  <c r="E62" i="8"/>
  <c r="M62" i="8"/>
  <c r="I63" i="8"/>
  <c r="I65" i="8"/>
  <c r="Q65" i="8"/>
  <c r="E66" i="8"/>
  <c r="M66" i="8"/>
  <c r="I67" i="8"/>
  <c r="Q67" i="8"/>
  <c r="M68" i="8"/>
  <c r="I69" i="8"/>
  <c r="E70" i="8"/>
  <c r="M70" i="8"/>
  <c r="I71" i="8"/>
  <c r="I73" i="8"/>
  <c r="Q73" i="8"/>
  <c r="E74" i="8"/>
  <c r="M74" i="8"/>
  <c r="S37" i="8"/>
  <c r="G38" i="8"/>
  <c r="O38" i="8"/>
  <c r="S39" i="8"/>
  <c r="O40" i="8"/>
  <c r="K41" i="8"/>
  <c r="S41" i="8"/>
  <c r="G42" i="8"/>
  <c r="O42" i="8"/>
  <c r="K43" i="8"/>
  <c r="S43" i="8"/>
  <c r="O44" i="8"/>
  <c r="K45" i="8"/>
  <c r="S45" i="8"/>
  <c r="G46" i="8"/>
  <c r="O46" i="8"/>
  <c r="K47" i="8"/>
  <c r="S47" i="8"/>
  <c r="O48" i="8"/>
  <c r="K49" i="8"/>
  <c r="S49" i="8"/>
  <c r="G50" i="8"/>
  <c r="K51" i="8"/>
  <c r="S51" i="8"/>
  <c r="K53" i="8"/>
  <c r="S53" i="8"/>
  <c r="G54" i="8"/>
  <c r="O54" i="8"/>
  <c r="K55" i="8"/>
  <c r="S55" i="8"/>
  <c r="O56" i="8"/>
  <c r="K57" i="8"/>
  <c r="S57" i="8"/>
  <c r="G58" i="8"/>
  <c r="K59" i="8"/>
  <c r="S59" i="8"/>
  <c r="K61" i="8"/>
  <c r="S61" i="8"/>
  <c r="G62" i="8"/>
  <c r="O62" i="8"/>
  <c r="K63" i="8"/>
  <c r="S63" i="8"/>
  <c r="G64" i="8"/>
  <c r="K65" i="8"/>
  <c r="S65" i="8"/>
  <c r="G66" i="8"/>
  <c r="O66" i="8"/>
  <c r="K67" i="8"/>
  <c r="S67" i="8"/>
  <c r="G68" i="8"/>
  <c r="O68" i="8"/>
  <c r="K69" i="8"/>
  <c r="S69" i="8"/>
  <c r="G70" i="8"/>
  <c r="K71" i="8"/>
  <c r="S71" i="8"/>
  <c r="G72" i="8"/>
  <c r="K73" i="8"/>
  <c r="S73" i="8"/>
  <c r="G74" i="8"/>
  <c r="O74" i="8"/>
  <c r="I38" i="8"/>
  <c r="Q38" i="8"/>
  <c r="I40" i="8"/>
  <c r="E41" i="8"/>
  <c r="M41" i="8"/>
  <c r="I42" i="8"/>
  <c r="Q42" i="8"/>
  <c r="M43" i="8"/>
  <c r="I44" i="8"/>
  <c r="Q44" i="8"/>
  <c r="E45" i="8"/>
  <c r="M45" i="8"/>
  <c r="I46" i="8"/>
  <c r="Q46" i="8"/>
  <c r="M47" i="8"/>
  <c r="I48" i="8"/>
  <c r="E49" i="8"/>
  <c r="M49" i="8"/>
  <c r="I50" i="8"/>
  <c r="I52" i="8"/>
  <c r="E53" i="8"/>
  <c r="M53" i="8"/>
  <c r="I54" i="8"/>
  <c r="Q54" i="8"/>
  <c r="I56" i="8"/>
  <c r="Q56" i="8"/>
  <c r="E57" i="8"/>
  <c r="M57" i="8"/>
  <c r="I58" i="8"/>
  <c r="M59" i="8"/>
  <c r="I60" i="8"/>
  <c r="E61" i="8"/>
  <c r="I62" i="8"/>
  <c r="M63" i="8"/>
  <c r="I64" i="8"/>
  <c r="E65" i="8"/>
  <c r="M65" i="8"/>
  <c r="I66" i="8"/>
  <c r="Q66" i="8"/>
  <c r="M67" i="8"/>
  <c r="I68" i="8"/>
  <c r="E69" i="8"/>
  <c r="M69" i="8"/>
  <c r="I70" i="8"/>
  <c r="M71" i="8"/>
  <c r="I72" i="8"/>
  <c r="E73" i="8"/>
  <c r="M73" i="8"/>
  <c r="I74" i="8"/>
  <c r="Q74" i="8"/>
  <c r="G43" i="8"/>
  <c r="O43" i="8"/>
  <c r="K44" i="8"/>
  <c r="S44" i="8"/>
  <c r="O45" i="8"/>
  <c r="K46" i="8"/>
  <c r="S46" i="8"/>
  <c r="G47" i="8"/>
  <c r="O47" i="8"/>
  <c r="K48" i="8"/>
  <c r="S48" i="8"/>
  <c r="O49" i="8"/>
  <c r="K50" i="8"/>
  <c r="S50" i="8"/>
  <c r="G51" i="8"/>
  <c r="K52" i="8"/>
  <c r="S52" i="8"/>
  <c r="O53" i="8"/>
  <c r="K54" i="8"/>
  <c r="S54" i="8"/>
  <c r="G55" i="8"/>
  <c r="K56" i="8"/>
  <c r="S56" i="8"/>
  <c r="O57" i="8"/>
  <c r="K58" i="8"/>
  <c r="S58" i="8"/>
  <c r="G59" i="8"/>
  <c r="K60" i="8"/>
  <c r="S60" i="8"/>
  <c r="G61" i="8"/>
  <c r="K62" i="8"/>
  <c r="S62" i="8"/>
  <c r="G63" i="8"/>
  <c r="O63" i="8"/>
  <c r="K64" i="8"/>
  <c r="S64" i="8"/>
  <c r="G65" i="8"/>
  <c r="O65" i="8"/>
  <c r="K66" i="8"/>
  <c r="S66" i="8"/>
  <c r="G67" i="8"/>
  <c r="O67" i="8"/>
  <c r="K68" i="8"/>
  <c r="S68" i="8"/>
  <c r="G69" i="8"/>
  <c r="O69" i="8"/>
  <c r="K70" i="8"/>
  <c r="S70" i="8"/>
  <c r="G71" i="8"/>
  <c r="K72" i="8"/>
  <c r="S72" i="8"/>
  <c r="G73" i="8"/>
  <c r="O73" i="8"/>
  <c r="K74" i="8"/>
  <c r="S74"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I45" i="7"/>
  <c r="Q45" i="7"/>
  <c r="E46" i="7"/>
  <c r="M46" i="7"/>
  <c r="I47" i="7"/>
  <c r="Q47" i="7"/>
  <c r="E48" i="7"/>
  <c r="M48" i="7"/>
  <c r="I49" i="7"/>
  <c r="E50" i="7"/>
  <c r="M50" i="7"/>
  <c r="I51" i="7"/>
  <c r="E52" i="7"/>
  <c r="I53" i="7"/>
  <c r="E54" i="7"/>
  <c r="I55" i="7"/>
  <c r="E56" i="7"/>
  <c r="I57" i="7"/>
  <c r="E58" i="7"/>
  <c r="E60" i="7"/>
  <c r="I61" i="7"/>
  <c r="E62" i="7"/>
  <c r="E64" i="7"/>
  <c r="I65" i="7"/>
  <c r="E66" i="7"/>
  <c r="E68" i="7"/>
  <c r="I69" i="7"/>
  <c r="E70" i="7"/>
  <c r="E72"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K45" i="7"/>
  <c r="S45" i="7"/>
  <c r="G46" i="7"/>
  <c r="O46" i="7"/>
  <c r="K47" i="7"/>
  <c r="S47" i="7"/>
  <c r="G48" i="7"/>
  <c r="O48" i="7"/>
  <c r="K49" i="7"/>
  <c r="S49" i="7"/>
  <c r="G50" i="7"/>
  <c r="K51" i="7"/>
  <c r="S51" i="7"/>
  <c r="G52" i="7"/>
  <c r="G54" i="7"/>
  <c r="G56" i="7"/>
  <c r="G58" i="7"/>
  <c r="G60" i="7"/>
  <c r="G62" i="7"/>
  <c r="G64" i="7"/>
  <c r="G66" i="7"/>
  <c r="G68" i="7"/>
  <c r="G70" i="7"/>
  <c r="G72"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E45" i="7"/>
  <c r="M45" i="7"/>
  <c r="I46" i="7"/>
  <c r="Q46" i="7"/>
  <c r="E47" i="7"/>
  <c r="M47" i="7"/>
  <c r="I48" i="7"/>
  <c r="E49" i="7"/>
  <c r="M49" i="7"/>
  <c r="I50" i="7"/>
  <c r="E51" i="7"/>
  <c r="I52" i="7"/>
  <c r="E53" i="7"/>
  <c r="I54" i="7"/>
  <c r="E55" i="7"/>
  <c r="I56" i="7"/>
  <c r="E57" i="7"/>
  <c r="I58" i="7"/>
  <c r="E59" i="7"/>
  <c r="I60" i="7"/>
  <c r="E61" i="7"/>
  <c r="I62" i="7"/>
  <c r="E63" i="7"/>
  <c r="I64" i="7"/>
  <c r="E65" i="7"/>
  <c r="I66" i="7"/>
  <c r="E67" i="7"/>
  <c r="I68" i="7"/>
  <c r="E69" i="7"/>
  <c r="I70" i="7"/>
  <c r="E71" i="7"/>
  <c r="I72"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G45" i="7"/>
  <c r="O45" i="7"/>
  <c r="K46" i="7"/>
  <c r="S46" i="7"/>
  <c r="G47" i="7"/>
  <c r="O47" i="7"/>
  <c r="K48" i="7"/>
  <c r="S48" i="7"/>
  <c r="G49" i="7"/>
  <c r="O49" i="7"/>
  <c r="K50" i="7"/>
  <c r="S50" i="7"/>
  <c r="G51" i="7"/>
  <c r="K52" i="7"/>
  <c r="S52" i="7"/>
  <c r="G53" i="7"/>
  <c r="G55" i="7"/>
  <c r="G57" i="7"/>
  <c r="G59" i="7"/>
  <c r="G61" i="7"/>
  <c r="G63" i="7"/>
  <c r="G65" i="7"/>
  <c r="G67" i="7"/>
  <c r="G69" i="7"/>
  <c r="G71" i="7"/>
  <c r="K53" i="7"/>
  <c r="S53" i="7"/>
  <c r="K55" i="7"/>
  <c r="S55" i="7"/>
  <c r="O56" i="7"/>
  <c r="K57" i="7"/>
  <c r="S57" i="7"/>
  <c r="K59" i="7"/>
  <c r="S59" i="7"/>
  <c r="O60" i="7"/>
  <c r="K61" i="7"/>
  <c r="S61" i="7"/>
  <c r="K63" i="7"/>
  <c r="S63" i="7"/>
  <c r="O64" i="7"/>
  <c r="K65" i="7"/>
  <c r="S65" i="7"/>
  <c r="O66" i="7"/>
  <c r="K67" i="7"/>
  <c r="S67" i="7"/>
  <c r="O68" i="7"/>
  <c r="K69" i="7"/>
  <c r="S69" i="7"/>
  <c r="K71" i="7"/>
  <c r="S71" i="7"/>
  <c r="O72" i="7"/>
  <c r="M53" i="7"/>
  <c r="M55" i="7"/>
  <c r="M57" i="7"/>
  <c r="M59" i="7"/>
  <c r="M61" i="7"/>
  <c r="Q64" i="7"/>
  <c r="M65" i="7"/>
  <c r="Q66" i="7"/>
  <c r="M67" i="7"/>
  <c r="M69" i="7"/>
  <c r="Q72" i="7"/>
  <c r="O53" i="7"/>
  <c r="K54" i="7"/>
  <c r="S54" i="7"/>
  <c r="O55" i="7"/>
  <c r="K56" i="7"/>
  <c r="S56" i="7"/>
  <c r="K58" i="7"/>
  <c r="S58" i="7"/>
  <c r="K60" i="7"/>
  <c r="S60" i="7"/>
  <c r="O61" i="7"/>
  <c r="K62" i="7"/>
  <c r="S62" i="7"/>
  <c r="K64" i="7"/>
  <c r="S64" i="7"/>
  <c r="O65" i="7"/>
  <c r="K66" i="7"/>
  <c r="S66" i="7"/>
  <c r="O67" i="7"/>
  <c r="K68" i="7"/>
  <c r="S68" i="7"/>
  <c r="K70" i="7"/>
  <c r="S70" i="7"/>
  <c r="K72" i="7"/>
  <c r="S72" i="7"/>
  <c r="Q53" i="7"/>
  <c r="Q55" i="7"/>
  <c r="M56" i="7"/>
  <c r="M58" i="7"/>
  <c r="I59" i="7"/>
  <c r="M60" i="7"/>
  <c r="I63" i="7"/>
  <c r="M64" i="7"/>
  <c r="Q65" i="7"/>
  <c r="M66" i="7"/>
  <c r="I67" i="7"/>
  <c r="M68" i="7"/>
  <c r="M70" i="7"/>
  <c r="I71" i="7"/>
  <c r="M72"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G33" i="6" l="1"/>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<sst xmlns="http://schemas.openxmlformats.org/spreadsheetml/2006/main" count="2984" uniqueCount="405">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</sst>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0.000000"/>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6">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4">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166" fontId="1" fillId="2" borderId="2" xfId="5" applyNumberFormat="1"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0" fillId="0" borderId="0" xfId="0"/>
    <xf numFmtId="165" fontId="0" fillId="0" borderId="0" xfId="0" applyNumberFormat="1"/>
    <xf numFmtId="164" fontId="0" fillId="0" borderId="0" xfId="0" applyNumberFormat="1"/>
    <xf numFmtId="0" fontId="0" fillId="0" borderId="0" xfId="0"/>
    <xf numFmtId="165" fontId="0" fillId="0" borderId="0" xfId="0" applyNumberFormat="1"/>
    <xf numFmtId="164" fontId="0" fillId="0" borderId="0" xfId="0" applyNumberFormat="1"/>
    <xf numFmtId="0" fontId="14" fillId="5" borderId="0" xfId="0" applyFont="1" applyFill="1" applyBorder="1" applyAlignment="1">
      <alignment horizont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5" fontId="0" fillId="0" borderId="0" xfId="0" applyNumberFormat="1"/>
    <xf numFmtId="164" fontId="0" fillId="0" borderId="0" xfId="0" applyNumberFormat="1"/>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12" t="s">
        <v>332</v>
      </c>
      <c r="E3" s="113"/>
      <c r="F3" s="114"/>
      <c r="G3" s="52"/>
      <c r="H3" s="112" t="s">
        <v>333</v>
      </c>
      <c r="I3" s="113"/>
      <c r="J3" s="114"/>
      <c r="K3" s="53"/>
    </row>
    <row r="4" spans="3:11" ht="15.75" thickBot="1" x14ac:dyDescent="0.3">
      <c r="C4" s="51"/>
      <c r="D4" s="115"/>
      <c r="E4" s="116"/>
      <c r="F4" s="117"/>
      <c r="G4" s="52"/>
      <c r="H4" s="115"/>
      <c r="I4" s="116"/>
      <c r="J4" s="117"/>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12" t="s">
        <v>334</v>
      </c>
      <c r="E7" s="113"/>
      <c r="F7" s="114"/>
      <c r="G7" s="55"/>
      <c r="H7" s="112" t="s">
        <v>335</v>
      </c>
      <c r="I7" s="113"/>
      <c r="J7" s="114"/>
      <c r="K7" s="56"/>
    </row>
    <row r="8" spans="3:11" s="17" customFormat="1" ht="15.75" thickBot="1" x14ac:dyDescent="0.3">
      <c r="C8" s="54"/>
      <c r="D8" s="115"/>
      <c r="E8" s="116"/>
      <c r="F8" s="117"/>
      <c r="G8" s="55"/>
      <c r="H8" s="115"/>
      <c r="I8" s="116"/>
      <c r="J8" s="117"/>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12" t="s">
        <v>336</v>
      </c>
      <c r="E11" s="113"/>
      <c r="F11" s="114"/>
      <c r="G11" s="55"/>
      <c r="H11" s="112" t="s">
        <v>337</v>
      </c>
      <c r="I11" s="113"/>
      <c r="J11" s="114"/>
      <c r="K11" s="56"/>
    </row>
    <row r="12" spans="3:11" s="17" customFormat="1" ht="15.75" thickBot="1" x14ac:dyDescent="0.3">
      <c r="C12" s="54"/>
      <c r="D12" s="115"/>
      <c r="E12" s="116"/>
      <c r="F12" s="117"/>
      <c r="G12" s="55"/>
      <c r="H12" s="115"/>
      <c r="I12" s="116"/>
      <c r="J12" s="117"/>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12" t="s">
        <v>340</v>
      </c>
      <c r="E15" s="113"/>
      <c r="F15" s="114"/>
      <c r="G15" s="55"/>
      <c r="H15" s="112" t="s">
        <v>341</v>
      </c>
      <c r="I15" s="113"/>
      <c r="J15" s="114"/>
      <c r="K15" s="56"/>
    </row>
    <row r="16" spans="3:11" s="17" customFormat="1" ht="15.75" thickBot="1" x14ac:dyDescent="0.3">
      <c r="C16" s="54"/>
      <c r="D16" s="115"/>
      <c r="E16" s="116"/>
      <c r="F16" s="117"/>
      <c r="G16" s="55"/>
      <c r="H16" s="115"/>
      <c r="I16" s="116"/>
      <c r="J16" s="117"/>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12" t="s">
        <v>338</v>
      </c>
      <c r="E19" s="113"/>
      <c r="F19" s="114"/>
      <c r="G19" s="55"/>
      <c r="H19" s="112" t="s">
        <v>339</v>
      </c>
      <c r="I19" s="113"/>
      <c r="J19" s="114"/>
      <c r="K19" s="56"/>
    </row>
    <row r="20" spans="3:11" s="17" customFormat="1" ht="15.75" thickBot="1" x14ac:dyDescent="0.3">
      <c r="C20" s="54"/>
      <c r="D20" s="115"/>
      <c r="E20" s="116"/>
      <c r="F20" s="117"/>
      <c r="G20" s="55"/>
      <c r="H20" s="115"/>
      <c r="I20" s="116"/>
      <c r="J20" s="117"/>
      <c r="K20" s="56"/>
    </row>
    <row r="21" spans="3:11" s="17" customFormat="1" x14ac:dyDescent="0.25">
      <c r="C21" s="54"/>
      <c r="D21" s="55"/>
      <c r="E21" s="55"/>
      <c r="F21" s="55"/>
      <c r="G21" s="55"/>
      <c r="H21" s="55"/>
      <c r="I21" s="55"/>
      <c r="J21" s="55"/>
      <c r="K21" s="56"/>
    </row>
    <row r="22" spans="3:11" x14ac:dyDescent="0.25">
      <c r="C22" s="51"/>
      <c r="D22" s="52"/>
      <c r="E22" s="52"/>
      <c r="F22" s="111" t="s">
        <v>355</v>
      </c>
      <c r="G22" s="111"/>
      <c r="H22" s="111"/>
      <c r="I22" s="52"/>
      <c r="J22" s="52"/>
      <c r="K22" s="53"/>
    </row>
    <row r="23" spans="3:11" ht="7.5" customHeight="1" x14ac:dyDescent="0.25">
      <c r="C23" s="51"/>
      <c r="D23" s="52"/>
      <c r="E23" s="52"/>
      <c r="F23" s="52"/>
      <c r="G23" s="57"/>
      <c r="H23" s="52"/>
      <c r="I23" s="52"/>
      <c r="J23" s="52"/>
      <c r="K23" s="53"/>
    </row>
    <row r="24" spans="3:11" x14ac:dyDescent="0.25">
      <c r="C24" s="51"/>
      <c r="D24" s="52"/>
      <c r="E24" s="111" t="s">
        <v>354</v>
      </c>
      <c r="F24" s="111"/>
      <c r="G24" s="111"/>
      <c r="H24" s="111"/>
      <c r="I24" s="111"/>
      <c r="J24" s="52"/>
      <c r="K24" s="53"/>
    </row>
    <row r="25" spans="3:11" ht="7.5" customHeight="1" x14ac:dyDescent="0.25">
      <c r="C25" s="51"/>
      <c r="D25" s="52"/>
      <c r="E25" s="52"/>
      <c r="F25" s="52"/>
      <c r="G25" s="57"/>
      <c r="H25" s="52"/>
      <c r="I25" s="52"/>
      <c r="J25" s="52"/>
      <c r="K25" s="53"/>
    </row>
    <row r="26" spans="3:11" x14ac:dyDescent="0.25">
      <c r="C26" s="51"/>
      <c r="D26" s="52"/>
      <c r="E26" s="111" t="s">
        <v>356</v>
      </c>
      <c r="F26" s="111"/>
      <c r="G26" s="111"/>
      <c r="H26" s="111"/>
      <c r="I26" s="111"/>
      <c r="J26" s="52"/>
      <c r="K26" s="103" t="s">
        <v>404</v>
      </c>
    </row>
    <row r="27" spans="3:11" ht="6.75" customHeight="1" thickBot="1" x14ac:dyDescent="0.3">
      <c r="C27" s="58"/>
      <c r="D27" s="59"/>
      <c r="E27" s="59"/>
      <c r="F27" s="59"/>
      <c r="G27" s="59"/>
      <c r="H27" s="59"/>
      <c r="I27" s="59"/>
      <c r="J27" s="59"/>
      <c r="K27" s="60"/>
    </row>
  </sheetData>
  <mergeCells count="13">
    <mergeCell ref="D3:F4"/>
    <mergeCell ref="H3:J4"/>
    <mergeCell ref="D7:F8"/>
    <mergeCell ref="H7:J8"/>
    <mergeCell ref="D11:F12"/>
    <mergeCell ref="H11:J12"/>
    <mergeCell ref="E26:I26"/>
    <mergeCell ref="D15:F16"/>
    <mergeCell ref="H15:J16"/>
    <mergeCell ref="D19:F20"/>
    <mergeCell ref="H19:J20"/>
    <mergeCell ref="E24:I24"/>
    <mergeCell ref="F22:H2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0" t="s">
        <v>349</v>
      </c>
    </row>
    <row r="3" spans="1:27" ht="15" customHeight="1" thickBot="1" x14ac:dyDescent="0.3">
      <c r="A3" s="121"/>
    </row>
    <row r="4" spans="1:27" ht="15.75" thickBot="1" x14ac:dyDescent="0.3"/>
    <row r="5" spans="1:27" s="4" customFormat="1" x14ac:dyDescent="0.25">
      <c r="A5" s="32" t="s">
        <v>353</v>
      </c>
      <c r="B5" s="118" t="s">
        <v>8</v>
      </c>
      <c r="C5" s="118" t="s">
        <v>9</v>
      </c>
      <c r="D5" s="124" t="s">
        <v>115</v>
      </c>
      <c r="E5" s="124"/>
      <c r="F5" s="124" t="s">
        <v>116</v>
      </c>
      <c r="G5" s="124"/>
      <c r="H5" s="124" t="s">
        <v>117</v>
      </c>
      <c r="I5" s="124"/>
      <c r="J5" s="124" t="s">
        <v>47</v>
      </c>
      <c r="K5" s="124"/>
      <c r="L5" s="124" t="s">
        <v>48</v>
      </c>
      <c r="M5" s="124"/>
      <c r="N5" s="124" t="s">
        <v>1</v>
      </c>
      <c r="O5" s="124"/>
      <c r="P5" s="124" t="s">
        <v>2</v>
      </c>
      <c r="Q5" s="124"/>
      <c r="R5" s="124" t="s">
        <v>3</v>
      </c>
      <c r="S5" s="124"/>
      <c r="T5" s="124" t="s">
        <v>4</v>
      </c>
      <c r="U5" s="124"/>
      <c r="V5" s="124" t="s">
        <v>385</v>
      </c>
      <c r="W5" s="124"/>
      <c r="X5" s="124" t="s">
        <v>5</v>
      </c>
      <c r="Y5" s="124"/>
      <c r="Z5" s="124" t="s">
        <v>46</v>
      </c>
      <c r="AA5" s="127"/>
    </row>
    <row r="6" spans="1:27" s="4" customFormat="1"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Data'!$A$7:$R$328,2,0)</f>
        <v>43928</v>
      </c>
      <c r="C8" s="69">
        <f>VLOOKUP($A8,'Return Data'!$A$7:$R$328,3,0)</f>
        <v>319.89670000000001</v>
      </c>
      <c r="D8" s="69">
        <f>VLOOKUP($A8,'Return Data'!$A$7:$R$328,6,0)</f>
        <v>0.86717553052573204</v>
      </c>
      <c r="E8" s="70">
        <f t="shared" ref="E8:E50" si="0">RANK(D8,D$8:D$50,0)</f>
        <v>22</v>
      </c>
      <c r="F8" s="69">
        <f>VLOOKUP($A8,'Return Data'!$A$7:$R$328,7,0)</f>
        <v>3.6332467378701301</v>
      </c>
      <c r="G8" s="70">
        <f t="shared" ref="G8:G50" si="1">RANK(F8,F$8:F$50,0)</f>
        <v>13</v>
      </c>
      <c r="H8" s="69">
        <f>VLOOKUP($A8,'Return Data'!$A$7:$R$328,8,0)</f>
        <v>5.50539446043339</v>
      </c>
      <c r="I8" s="70">
        <f t="shared" ref="I8:I50" si="2">RANK(H8,H$8:H$50,0)</f>
        <v>8</v>
      </c>
      <c r="J8" s="69">
        <f>VLOOKUP($A8,'Return Data'!$A$7:$R$328,9,0)</f>
        <v>15.0851389879279</v>
      </c>
      <c r="K8" s="70">
        <f t="shared" ref="K8:K50" si="3">RANK(J8,J$8:J$50,0)</f>
        <v>20</v>
      </c>
      <c r="L8" s="69">
        <f>VLOOKUP($A8,'Return Data'!$A$7:$R$328,10,0)</f>
        <v>6.3820096713536003</v>
      </c>
      <c r="M8" s="70">
        <f t="shared" ref="M8:M50" si="4">RANK(L8,L$8:L$50,0)</f>
        <v>14</v>
      </c>
      <c r="N8" s="69">
        <f>VLOOKUP($A8,'Return Data'!$A$7:$R$328,11,0)</f>
        <v>5.7011085239109898</v>
      </c>
      <c r="O8" s="70">
        <f t="shared" ref="O8:O24" si="5">RANK(N8,N$8:N$50,0)</f>
        <v>15</v>
      </c>
      <c r="P8" s="69">
        <f>VLOOKUP($A8,'Return Data'!$A$7:$R$328,12,0)</f>
        <v>5.5750538445000197</v>
      </c>
      <c r="Q8" s="70">
        <f t="shared" ref="Q8:Q24" si="6">RANK(P8,P$8:P$50,0)</f>
        <v>15</v>
      </c>
      <c r="R8" s="69">
        <f>VLOOKUP($A8,'Return Data'!$A$7:$R$328,13,0)</f>
        <v>5.8995667343442699</v>
      </c>
      <c r="S8" s="70">
        <f t="shared" ref="S8:S24" si="7">RANK(R8,R$8:R$50,0)</f>
        <v>10</v>
      </c>
      <c r="T8" s="69">
        <f>VLOOKUP($A8,'Return Data'!$A$7:$R$328,14,0)</f>
        <v>6.3055583843002303</v>
      </c>
      <c r="U8" s="70">
        <f t="shared" ref="U8:U24" si="8">RANK(T8,T$8:T$50,0)</f>
        <v>9</v>
      </c>
      <c r="V8" s="69">
        <f>VLOOKUP($A8,'Return Data'!$A$7:$R$328,18,0)</f>
        <v>7.1711147111957896</v>
      </c>
      <c r="W8" s="70">
        <f t="shared" ref="W8:W24" si="9">RANK(V8,V$8:V$50,0)</f>
        <v>10</v>
      </c>
      <c r="X8" s="69">
        <f>VLOOKUP($A8,'Return Data'!$A$7:$R$328,15,0)</f>
        <v>7.4107697257183096</v>
      </c>
      <c r="Y8" s="70">
        <f t="shared" ref="Y8:Y24" si="10">RANK(X8,X$8:X$50,0)</f>
        <v>8</v>
      </c>
      <c r="Z8" s="69">
        <f>VLOOKUP($A8,'Return Data'!$A$7:$R$328,17,0)</f>
        <v>10.1612192399552</v>
      </c>
      <c r="AA8" s="71">
        <f t="shared" ref="AA8:AA50" si="11">RANK(Z8,Z$8:Z$50,0)</f>
        <v>5</v>
      </c>
    </row>
    <row r="9" spans="1:27" x14ac:dyDescent="0.25">
      <c r="A9" s="67" t="s">
        <v>119</v>
      </c>
      <c r="B9" s="68">
        <f>VLOOKUP($A9,'Return Data'!$A$7:$R$328,2,0)</f>
        <v>43928</v>
      </c>
      <c r="C9" s="69">
        <f>VLOOKUP($A9,'Return Data'!$A$7:$R$328,3,0)</f>
        <v>2206.5749999999998</v>
      </c>
      <c r="D9" s="69">
        <f>VLOOKUP($A9,'Return Data'!$A$7:$R$328,6,0)</f>
        <v>2.4631914932415899</v>
      </c>
      <c r="E9" s="70">
        <f t="shared" si="0"/>
        <v>18</v>
      </c>
      <c r="F9" s="69">
        <f>VLOOKUP($A9,'Return Data'!$A$7:$R$328,7,0)</f>
        <v>3.8824193610717699</v>
      </c>
      <c r="G9" s="70">
        <f t="shared" si="1"/>
        <v>7</v>
      </c>
      <c r="H9" s="69">
        <f>VLOOKUP($A9,'Return Data'!$A$7:$R$328,8,0)</f>
        <v>5.2953351403164204</v>
      </c>
      <c r="I9" s="70">
        <f t="shared" si="2"/>
        <v>14</v>
      </c>
      <c r="J9" s="69">
        <f>VLOOKUP($A9,'Return Data'!$A$7:$R$328,9,0)</f>
        <v>15.3393056124615</v>
      </c>
      <c r="K9" s="70">
        <f t="shared" si="3"/>
        <v>18</v>
      </c>
      <c r="L9" s="69">
        <f>VLOOKUP($A9,'Return Data'!$A$7:$R$328,10,0)</f>
        <v>6.7582499633108197</v>
      </c>
      <c r="M9" s="70">
        <f t="shared" si="4"/>
        <v>10</v>
      </c>
      <c r="N9" s="69">
        <f>VLOOKUP($A9,'Return Data'!$A$7:$R$328,11,0)</f>
        <v>5.8345056337642003</v>
      </c>
      <c r="O9" s="70">
        <f t="shared" si="5"/>
        <v>11</v>
      </c>
      <c r="P9" s="69">
        <f>VLOOKUP($A9,'Return Data'!$A$7:$R$328,12,0)</f>
        <v>5.6559879938585</v>
      </c>
      <c r="Q9" s="70">
        <f t="shared" si="6"/>
        <v>11</v>
      </c>
      <c r="R9" s="69">
        <f>VLOOKUP($A9,'Return Data'!$A$7:$R$328,13,0)</f>
        <v>5.8709440198506204</v>
      </c>
      <c r="S9" s="70">
        <f t="shared" si="7"/>
        <v>11</v>
      </c>
      <c r="T9" s="69">
        <f>VLOOKUP($A9,'Return Data'!$A$7:$R$328,14,0)</f>
        <v>6.2458370447240199</v>
      </c>
      <c r="U9" s="70">
        <f t="shared" si="8"/>
        <v>13</v>
      </c>
      <c r="V9" s="69">
        <f>VLOOKUP($A9,'Return Data'!$A$7:$R$328,18,0)</f>
        <v>7.1479805605028401</v>
      </c>
      <c r="W9" s="70">
        <f t="shared" si="9"/>
        <v>12</v>
      </c>
      <c r="X9" s="69">
        <f>VLOOKUP($A9,'Return Data'!$A$7:$R$328,15,0)</f>
        <v>7.3961276810866403</v>
      </c>
      <c r="Y9" s="70">
        <f t="shared" si="10"/>
        <v>10</v>
      </c>
      <c r="Z9" s="69">
        <f>VLOOKUP($A9,'Return Data'!$A$7:$R$328,17,0)</f>
        <v>10.0864906630188</v>
      </c>
      <c r="AA9" s="71">
        <f t="shared" si="11"/>
        <v>11</v>
      </c>
    </row>
    <row r="10" spans="1:27" x14ac:dyDescent="0.25">
      <c r="A10" s="67" t="s">
        <v>120</v>
      </c>
      <c r="B10" s="68">
        <f>VLOOKUP($A10,'Return Data'!$A$7:$R$328,2,0)</f>
        <v>43928</v>
      </c>
      <c r="C10" s="69">
        <f>VLOOKUP($A10,'Return Data'!$A$7:$R$328,3,0)</f>
        <v>2291.3904000000002</v>
      </c>
      <c r="D10" s="69">
        <f>VLOOKUP($A10,'Return Data'!$A$7:$R$328,6,0)</f>
        <v>-2.6663521208134502</v>
      </c>
      <c r="E10" s="70">
        <f t="shared" si="0"/>
        <v>43</v>
      </c>
      <c r="F10" s="69">
        <f>VLOOKUP($A10,'Return Data'!$A$7:$R$328,7,0)</f>
        <v>2.1210762795103002</v>
      </c>
      <c r="G10" s="70">
        <f t="shared" si="1"/>
        <v>42</v>
      </c>
      <c r="H10" s="69">
        <f>VLOOKUP($A10,'Return Data'!$A$7:$R$328,8,0)</f>
        <v>4.83078928515447</v>
      </c>
      <c r="I10" s="70">
        <f t="shared" si="2"/>
        <v>27</v>
      </c>
      <c r="J10" s="69">
        <f>VLOOKUP($A10,'Return Data'!$A$7:$R$328,9,0)</f>
        <v>18.2687662605885</v>
      </c>
      <c r="K10" s="70">
        <f t="shared" si="3"/>
        <v>4</v>
      </c>
      <c r="L10" s="69">
        <f>VLOOKUP($A10,'Return Data'!$A$7:$R$328,10,0)</f>
        <v>7.63305415330119</v>
      </c>
      <c r="M10" s="70">
        <f t="shared" si="4"/>
        <v>1</v>
      </c>
      <c r="N10" s="69">
        <f>VLOOKUP($A10,'Return Data'!$A$7:$R$328,11,0)</f>
        <v>6.08745621465299</v>
      </c>
      <c r="O10" s="70">
        <f t="shared" si="5"/>
        <v>4</v>
      </c>
      <c r="P10" s="69">
        <f>VLOOKUP($A10,'Return Data'!$A$7:$R$328,12,0)</f>
        <v>5.8106015825070001</v>
      </c>
      <c r="Q10" s="70">
        <f t="shared" si="6"/>
        <v>3</v>
      </c>
      <c r="R10" s="69">
        <f>VLOOKUP($A10,'Return Data'!$A$7:$R$328,13,0)</f>
        <v>5.9807349182255702</v>
      </c>
      <c r="S10" s="70">
        <f t="shared" si="7"/>
        <v>6</v>
      </c>
      <c r="T10" s="69">
        <f>VLOOKUP($A10,'Return Data'!$A$7:$R$328,14,0)</f>
        <v>6.3280722405912799</v>
      </c>
      <c r="U10" s="70">
        <f t="shared" si="8"/>
        <v>5</v>
      </c>
      <c r="V10" s="69">
        <f>VLOOKUP($A10,'Return Data'!$A$7:$R$328,18,0)</f>
        <v>7.2232743593064201</v>
      </c>
      <c r="W10" s="70">
        <f t="shared" si="9"/>
        <v>6</v>
      </c>
      <c r="X10" s="69">
        <f>VLOOKUP($A10,'Return Data'!$A$7:$R$328,15,0)</f>
        <v>7.4530785229481804</v>
      </c>
      <c r="Y10" s="70">
        <f t="shared" si="10"/>
        <v>4</v>
      </c>
      <c r="Z10" s="69">
        <f>VLOOKUP($A10,'Return Data'!$A$7:$R$328,17,0)</f>
        <v>10.190062402226699</v>
      </c>
      <c r="AA10" s="71">
        <f t="shared" si="11"/>
        <v>4</v>
      </c>
    </row>
    <row r="11" spans="1:27" x14ac:dyDescent="0.25">
      <c r="A11" s="67" t="s">
        <v>121</v>
      </c>
      <c r="B11" s="68">
        <f>VLOOKUP($A11,'Return Data'!$A$7:$R$328,2,0)</f>
        <v>43928</v>
      </c>
      <c r="C11" s="69">
        <f>VLOOKUP($A11,'Return Data'!$A$7:$R$328,3,0)</f>
        <v>3060.4018000000001</v>
      </c>
      <c r="D11" s="69">
        <f>VLOOKUP($A11,'Return Data'!$A$7:$R$328,6,0)</f>
        <v>-0.58081318420200001</v>
      </c>
      <c r="E11" s="70">
        <f t="shared" si="0"/>
        <v>36</v>
      </c>
      <c r="F11" s="69">
        <f>VLOOKUP($A11,'Return Data'!$A$7:$R$328,7,0)</f>
        <v>3.2839611587062199</v>
      </c>
      <c r="G11" s="70">
        <f t="shared" si="1"/>
        <v>22</v>
      </c>
      <c r="H11" s="69">
        <f>VLOOKUP($A11,'Return Data'!$A$7:$R$328,8,0)</f>
        <v>4.8270454770046198</v>
      </c>
      <c r="I11" s="70">
        <f t="shared" si="2"/>
        <v>28</v>
      </c>
      <c r="J11" s="69">
        <f>VLOOKUP($A11,'Return Data'!$A$7:$R$328,9,0)</f>
        <v>16.9896272680983</v>
      </c>
      <c r="K11" s="70">
        <f t="shared" si="3"/>
        <v>7</v>
      </c>
      <c r="L11" s="69">
        <f>VLOOKUP($A11,'Return Data'!$A$7:$R$328,10,0)</f>
        <v>6.6761159246582604</v>
      </c>
      <c r="M11" s="70">
        <f t="shared" si="4"/>
        <v>12</v>
      </c>
      <c r="N11" s="69">
        <f>VLOOKUP($A11,'Return Data'!$A$7:$R$328,11,0)</f>
        <v>5.8865104399507002</v>
      </c>
      <c r="O11" s="70">
        <f t="shared" si="5"/>
        <v>9</v>
      </c>
      <c r="P11" s="69">
        <f>VLOOKUP($A11,'Return Data'!$A$7:$R$328,12,0)</f>
        <v>5.7469379298104499</v>
      </c>
      <c r="Q11" s="70">
        <f t="shared" si="6"/>
        <v>6</v>
      </c>
      <c r="R11" s="69">
        <f>VLOOKUP($A11,'Return Data'!$A$7:$R$328,13,0)</f>
        <v>5.9825297768449897</v>
      </c>
      <c r="S11" s="70">
        <f t="shared" si="7"/>
        <v>5</v>
      </c>
      <c r="T11" s="69">
        <f>VLOOKUP($A11,'Return Data'!$A$7:$R$328,14,0)</f>
        <v>6.3630493303905498</v>
      </c>
      <c r="U11" s="70">
        <f t="shared" si="8"/>
        <v>3</v>
      </c>
      <c r="V11" s="69">
        <f>VLOOKUP($A11,'Return Data'!$A$7:$R$328,18,0)</f>
        <v>7.2374804384889799</v>
      </c>
      <c r="W11" s="70">
        <f t="shared" si="9"/>
        <v>4</v>
      </c>
      <c r="X11" s="69">
        <f>VLOOKUP($A11,'Return Data'!$A$7:$R$328,15,0)</f>
        <v>7.4335867835152696</v>
      </c>
      <c r="Y11" s="70">
        <f t="shared" si="10"/>
        <v>7</v>
      </c>
      <c r="Z11" s="69">
        <f>VLOOKUP($A11,'Return Data'!$A$7:$R$328,17,0)</f>
        <v>10.0619071268799</v>
      </c>
      <c r="AA11" s="71">
        <f t="shared" si="11"/>
        <v>13</v>
      </c>
    </row>
    <row r="12" spans="1:27" x14ac:dyDescent="0.25">
      <c r="A12" s="67" t="s">
        <v>122</v>
      </c>
      <c r="B12" s="68">
        <f>VLOOKUP($A12,'Return Data'!$A$7:$R$328,2,0)</f>
        <v>43928</v>
      </c>
      <c r="C12" s="69">
        <f>VLOOKUP($A12,'Return Data'!$A$7:$R$328,3,0)</f>
        <v>2286.7449999999999</v>
      </c>
      <c r="D12" s="69">
        <f>VLOOKUP($A12,'Return Data'!$A$7:$R$328,6,0)</f>
        <v>-0.68314165398752902</v>
      </c>
      <c r="E12" s="70">
        <f t="shared" si="0"/>
        <v>37</v>
      </c>
      <c r="F12" s="69">
        <f>VLOOKUP($A12,'Return Data'!$A$7:$R$328,7,0)</f>
        <v>2.7433451745173199</v>
      </c>
      <c r="G12" s="70">
        <f t="shared" si="1"/>
        <v>37</v>
      </c>
      <c r="H12" s="69">
        <f>VLOOKUP($A12,'Return Data'!$A$7:$R$328,8,0)</f>
        <v>5.13372422421154</v>
      </c>
      <c r="I12" s="70">
        <f t="shared" si="2"/>
        <v>19</v>
      </c>
      <c r="J12" s="69">
        <f>VLOOKUP($A12,'Return Data'!$A$7:$R$328,9,0)</f>
        <v>14.7915605583466</v>
      </c>
      <c r="K12" s="70">
        <f t="shared" si="3"/>
        <v>21</v>
      </c>
      <c r="L12" s="69">
        <f>VLOOKUP($A12,'Return Data'!$A$7:$R$328,10,0)</f>
        <v>6.1692182206627004</v>
      </c>
      <c r="M12" s="70">
        <f t="shared" si="4"/>
        <v>20</v>
      </c>
      <c r="N12" s="69">
        <f>VLOOKUP($A12,'Return Data'!$A$7:$R$328,11,0)</f>
        <v>5.3854787516288196</v>
      </c>
      <c r="O12" s="70">
        <f t="shared" si="5"/>
        <v>25</v>
      </c>
      <c r="P12" s="69">
        <f>VLOOKUP($A12,'Return Data'!$A$7:$R$328,12,0)</f>
        <v>5.3180926457387603</v>
      </c>
      <c r="Q12" s="70">
        <f t="shared" si="6"/>
        <v>27</v>
      </c>
      <c r="R12" s="69">
        <f>VLOOKUP($A12,'Return Data'!$A$7:$R$328,13,0)</f>
        <v>5.5630538857794498</v>
      </c>
      <c r="S12" s="70">
        <f t="shared" si="7"/>
        <v>29</v>
      </c>
      <c r="T12" s="69">
        <f>VLOOKUP($A12,'Return Data'!$A$7:$R$328,14,0)</f>
        <v>5.97565446306188</v>
      </c>
      <c r="U12" s="70">
        <f t="shared" si="8"/>
        <v>29</v>
      </c>
      <c r="V12" s="69">
        <f>VLOOKUP($A12,'Return Data'!$A$7:$R$328,18,0)</f>
        <v>6.98820413092038</v>
      </c>
      <c r="W12" s="70">
        <f t="shared" si="9"/>
        <v>26</v>
      </c>
      <c r="X12" s="69">
        <f>VLOOKUP($A12,'Return Data'!$A$7:$R$328,15,0)</f>
        <v>7.2889465171472398</v>
      </c>
      <c r="Y12" s="70">
        <f t="shared" si="10"/>
        <v>23</v>
      </c>
      <c r="Z12" s="69">
        <f>VLOOKUP($A12,'Return Data'!$A$7:$R$328,17,0)</f>
        <v>10.0345657871159</v>
      </c>
      <c r="AA12" s="71">
        <f t="shared" si="11"/>
        <v>19</v>
      </c>
    </row>
    <row r="13" spans="1:27" x14ac:dyDescent="0.25">
      <c r="A13" s="67" t="s">
        <v>123</v>
      </c>
      <c r="B13" s="68">
        <f>VLOOKUP($A13,'Return Data'!$A$7:$R$328,2,0)</f>
        <v>43928</v>
      </c>
      <c r="C13" s="69">
        <f>VLOOKUP($A13,'Return Data'!$A$7:$R$328,3,0)</f>
        <v>2391.6255999999998</v>
      </c>
      <c r="D13" s="69">
        <f>VLOOKUP($A13,'Return Data'!$A$7:$R$328,6,0)</f>
        <v>3.9485994390894299</v>
      </c>
      <c r="E13" s="70">
        <f t="shared" si="0"/>
        <v>5</v>
      </c>
      <c r="F13" s="69">
        <f>VLOOKUP($A13,'Return Data'!$A$7:$R$328,7,0)</f>
        <v>3.7611084145273002</v>
      </c>
      <c r="G13" s="70">
        <f t="shared" si="1"/>
        <v>10</v>
      </c>
      <c r="H13" s="69">
        <f>VLOOKUP($A13,'Return Data'!$A$7:$R$328,8,0)</f>
        <v>3.59265275760916</v>
      </c>
      <c r="I13" s="70">
        <f t="shared" si="2"/>
        <v>39</v>
      </c>
      <c r="J13" s="69">
        <f>VLOOKUP($A13,'Return Data'!$A$7:$R$328,9,0)</f>
        <v>3.9258410395812402</v>
      </c>
      <c r="K13" s="70">
        <f t="shared" si="3"/>
        <v>39</v>
      </c>
      <c r="L13" s="69">
        <f>VLOOKUP($A13,'Return Data'!$A$7:$R$328,10,0)</f>
        <v>4.3870064257993002</v>
      </c>
      <c r="M13" s="70">
        <f t="shared" si="4"/>
        <v>38</v>
      </c>
      <c r="N13" s="69">
        <f>VLOOKUP($A13,'Return Data'!$A$7:$R$328,11,0)</f>
        <v>4.8753392491857301</v>
      </c>
      <c r="O13" s="70">
        <f t="shared" si="5"/>
        <v>33</v>
      </c>
      <c r="P13" s="69">
        <f>VLOOKUP($A13,'Return Data'!$A$7:$R$328,12,0)</f>
        <v>5.0274899960111297</v>
      </c>
      <c r="Q13" s="70">
        <f t="shared" si="6"/>
        <v>32</v>
      </c>
      <c r="R13" s="69">
        <f>VLOOKUP($A13,'Return Data'!$A$7:$R$328,13,0)</f>
        <v>5.29352212694016</v>
      </c>
      <c r="S13" s="70">
        <f t="shared" si="7"/>
        <v>32</v>
      </c>
      <c r="T13" s="69">
        <f>VLOOKUP($A13,'Return Data'!$A$7:$R$328,14,0)</f>
        <v>5.7153415971125803</v>
      </c>
      <c r="U13" s="70">
        <f t="shared" si="8"/>
        <v>31</v>
      </c>
      <c r="V13" s="69">
        <f>VLOOKUP($A13,'Return Data'!$A$7:$R$328,18,0)</f>
        <v>6.8120125453354401</v>
      </c>
      <c r="W13" s="70">
        <f t="shared" si="9"/>
        <v>30</v>
      </c>
      <c r="X13" s="69">
        <f>VLOOKUP($A13,'Return Data'!$A$7:$R$328,15,0)</f>
        <v>7.0749056994287702</v>
      </c>
      <c r="Y13" s="70">
        <f t="shared" si="10"/>
        <v>30</v>
      </c>
      <c r="Z13" s="69">
        <f>VLOOKUP($A13,'Return Data'!$A$7:$R$328,17,0)</f>
        <v>9.7937063619214406</v>
      </c>
      <c r="AA13" s="71">
        <f t="shared" si="11"/>
        <v>29</v>
      </c>
    </row>
    <row r="14" spans="1:27" x14ac:dyDescent="0.25">
      <c r="A14" s="67" t="s">
        <v>124</v>
      </c>
      <c r="B14" s="68">
        <f>VLOOKUP($A14,'Return Data'!$A$7:$R$328,2,0)</f>
        <v>43928</v>
      </c>
      <c r="C14" s="69">
        <f>VLOOKUP($A14,'Return Data'!$A$7:$R$328,3,0)</f>
        <v>2843.5322000000001</v>
      </c>
      <c r="D14" s="69">
        <f>VLOOKUP($A14,'Return Data'!$A$7:$R$328,6,0)</f>
        <v>0.47109270966116901</v>
      </c>
      <c r="E14" s="70">
        <f t="shared" si="0"/>
        <v>26</v>
      </c>
      <c r="F14" s="69">
        <f>VLOOKUP($A14,'Return Data'!$A$7:$R$328,7,0)</f>
        <v>3.17863258371302</v>
      </c>
      <c r="G14" s="70">
        <f t="shared" si="1"/>
        <v>24</v>
      </c>
      <c r="H14" s="69">
        <f>VLOOKUP($A14,'Return Data'!$A$7:$R$328,8,0)</f>
        <v>5.1729600375122802</v>
      </c>
      <c r="I14" s="70">
        <f t="shared" si="2"/>
        <v>18</v>
      </c>
      <c r="J14" s="69">
        <f>VLOOKUP($A14,'Return Data'!$A$7:$R$328,9,0)</f>
        <v>15.822941561228101</v>
      </c>
      <c r="K14" s="70">
        <f t="shared" si="3"/>
        <v>14</v>
      </c>
      <c r="L14" s="69">
        <f>VLOOKUP($A14,'Return Data'!$A$7:$R$328,10,0)</f>
        <v>7.2123192432547603</v>
      </c>
      <c r="M14" s="70">
        <f t="shared" si="4"/>
        <v>6</v>
      </c>
      <c r="N14" s="69">
        <f>VLOOKUP($A14,'Return Data'!$A$7:$R$328,11,0)</f>
        <v>5.9462271204869301</v>
      </c>
      <c r="O14" s="70">
        <f t="shared" si="5"/>
        <v>8</v>
      </c>
      <c r="P14" s="69">
        <f>VLOOKUP($A14,'Return Data'!$A$7:$R$328,12,0)</f>
        <v>5.6253586367920896</v>
      </c>
      <c r="Q14" s="70">
        <f t="shared" si="6"/>
        <v>12</v>
      </c>
      <c r="R14" s="69">
        <f>VLOOKUP($A14,'Return Data'!$A$7:$R$328,13,0)</f>
        <v>5.8305453912933496</v>
      </c>
      <c r="S14" s="70">
        <f t="shared" si="7"/>
        <v>14</v>
      </c>
      <c r="T14" s="69">
        <f>VLOOKUP($A14,'Return Data'!$A$7:$R$328,14,0)</f>
        <v>6.1889150668572199</v>
      </c>
      <c r="U14" s="70">
        <f t="shared" si="8"/>
        <v>16</v>
      </c>
      <c r="V14" s="69">
        <f>VLOOKUP($A14,'Return Data'!$A$7:$R$328,18,0)</f>
        <v>7.1182202469850404</v>
      </c>
      <c r="W14" s="70">
        <f t="shared" si="9"/>
        <v>14</v>
      </c>
      <c r="X14" s="69">
        <f>VLOOKUP($A14,'Return Data'!$A$7:$R$328,15,0)</f>
        <v>7.3615359763381596</v>
      </c>
      <c r="Y14" s="70">
        <f t="shared" si="10"/>
        <v>14</v>
      </c>
      <c r="Z14" s="69">
        <f>VLOOKUP($A14,'Return Data'!$A$7:$R$328,17,0)</f>
        <v>10.0397645833681</v>
      </c>
      <c r="AA14" s="71">
        <f t="shared" si="11"/>
        <v>18</v>
      </c>
    </row>
    <row r="15" spans="1:27" x14ac:dyDescent="0.25">
      <c r="A15" s="67" t="s">
        <v>125</v>
      </c>
      <c r="B15" s="68">
        <f>VLOOKUP($A15,'Return Data'!$A$7:$R$328,2,0)</f>
        <v>43928</v>
      </c>
      <c r="C15" s="69">
        <f>VLOOKUP($A15,'Return Data'!$A$7:$R$328,3,0)</f>
        <v>2560.5311000000002</v>
      </c>
      <c r="D15" s="69">
        <f>VLOOKUP($A15,'Return Data'!$A$7:$R$328,6,0)</f>
        <v>1.48541635772237</v>
      </c>
      <c r="E15" s="70">
        <f t="shared" si="0"/>
        <v>19</v>
      </c>
      <c r="F15" s="69">
        <f>VLOOKUP($A15,'Return Data'!$A$7:$R$328,7,0)</f>
        <v>3.7501824890889801</v>
      </c>
      <c r="G15" s="70">
        <f t="shared" si="1"/>
        <v>11</v>
      </c>
      <c r="H15" s="69">
        <f>VLOOKUP($A15,'Return Data'!$A$7:$R$328,8,0)</f>
        <v>5.5612456754672799</v>
      </c>
      <c r="I15" s="70">
        <f t="shared" si="2"/>
        <v>7</v>
      </c>
      <c r="J15" s="69">
        <f>VLOOKUP($A15,'Return Data'!$A$7:$R$328,9,0)</f>
        <v>15.513481914499501</v>
      </c>
      <c r="K15" s="70">
        <f t="shared" si="3"/>
        <v>16</v>
      </c>
      <c r="L15" s="69">
        <f>VLOOKUP($A15,'Return Data'!$A$7:$R$328,10,0)</f>
        <v>6.8070104938781801</v>
      </c>
      <c r="M15" s="70">
        <f t="shared" si="4"/>
        <v>8</v>
      </c>
      <c r="N15" s="69">
        <f>VLOOKUP($A15,'Return Data'!$A$7:$R$328,11,0)</f>
        <v>5.8375642046915504</v>
      </c>
      <c r="O15" s="70">
        <f t="shared" si="5"/>
        <v>10</v>
      </c>
      <c r="P15" s="69">
        <f>VLOOKUP($A15,'Return Data'!$A$7:$R$328,12,0)</f>
        <v>5.7247620131651002</v>
      </c>
      <c r="Q15" s="70">
        <f t="shared" si="6"/>
        <v>8</v>
      </c>
      <c r="R15" s="69">
        <f>VLOOKUP($A15,'Return Data'!$A$7:$R$328,13,0)</f>
        <v>5.9914717912571902</v>
      </c>
      <c r="S15" s="70">
        <f t="shared" si="7"/>
        <v>4</v>
      </c>
      <c r="T15" s="69">
        <f>VLOOKUP($A15,'Return Data'!$A$7:$R$328,14,0)</f>
        <v>6.3562362508414898</v>
      </c>
      <c r="U15" s="70">
        <f t="shared" si="8"/>
        <v>4</v>
      </c>
      <c r="V15" s="69">
        <f>VLOOKUP($A15,'Return Data'!$A$7:$R$328,18,0)</f>
        <v>7.21645657073236</v>
      </c>
      <c r="W15" s="70">
        <f t="shared" si="9"/>
        <v>7</v>
      </c>
      <c r="X15" s="69">
        <f>VLOOKUP($A15,'Return Data'!$A$7:$R$328,15,0)</f>
        <v>7.4379867319255499</v>
      </c>
      <c r="Y15" s="70">
        <f t="shared" si="10"/>
        <v>6</v>
      </c>
      <c r="Z15" s="69">
        <f>VLOOKUP($A15,'Return Data'!$A$7:$R$328,17,0)</f>
        <v>9.8964883882443999</v>
      </c>
      <c r="AA15" s="71">
        <f t="shared" si="11"/>
        <v>28</v>
      </c>
    </row>
    <row r="16" spans="1:27" x14ac:dyDescent="0.25">
      <c r="A16" s="67" t="s">
        <v>126</v>
      </c>
      <c r="B16" s="68">
        <f>VLOOKUP($A16,'Return Data'!$A$7:$R$328,2,0)</f>
        <v>43928</v>
      </c>
      <c r="C16" s="69">
        <f>VLOOKUP($A16,'Return Data'!$A$7:$R$328,3,0)</f>
        <v>2180.8912</v>
      </c>
      <c r="D16" s="69">
        <f>VLOOKUP($A16,'Return Data'!$A$7:$R$328,6,0)</f>
        <v>-0.79997652386953899</v>
      </c>
      <c r="E16" s="70">
        <f t="shared" si="0"/>
        <v>38</v>
      </c>
      <c r="F16" s="69">
        <f>VLOOKUP($A16,'Return Data'!$A$7:$R$328,7,0)</f>
        <v>2.8355878600357398</v>
      </c>
      <c r="G16" s="70">
        <f t="shared" si="1"/>
        <v>33</v>
      </c>
      <c r="H16" s="69">
        <f>VLOOKUP($A16,'Return Data'!$A$7:$R$328,8,0)</f>
        <v>4.3224961755892801</v>
      </c>
      <c r="I16" s="70">
        <f t="shared" si="2"/>
        <v>34</v>
      </c>
      <c r="J16" s="69">
        <f>VLOOKUP($A16,'Return Data'!$A$7:$R$328,9,0)</f>
        <v>12.021495272778999</v>
      </c>
      <c r="K16" s="70">
        <f t="shared" si="3"/>
        <v>26</v>
      </c>
      <c r="L16" s="69">
        <f>VLOOKUP($A16,'Return Data'!$A$7:$R$328,10,0)</f>
        <v>5.4252236466118502</v>
      </c>
      <c r="M16" s="70">
        <f t="shared" si="4"/>
        <v>33</v>
      </c>
      <c r="N16" s="69">
        <f>VLOOKUP($A16,'Return Data'!$A$7:$R$328,11,0)</f>
        <v>5.09399875128228</v>
      </c>
      <c r="O16" s="70">
        <f t="shared" si="5"/>
        <v>30</v>
      </c>
      <c r="P16" s="69">
        <f>VLOOKUP($A16,'Return Data'!$A$7:$R$328,12,0)</f>
        <v>4.9635242078827604</v>
      </c>
      <c r="Q16" s="70">
        <f t="shared" si="6"/>
        <v>33</v>
      </c>
      <c r="R16" s="69">
        <f>VLOOKUP($A16,'Return Data'!$A$7:$R$328,13,0)</f>
        <v>5.2157393747322303</v>
      </c>
      <c r="S16" s="70">
        <f t="shared" si="7"/>
        <v>34</v>
      </c>
      <c r="T16" s="69">
        <f>VLOOKUP($A16,'Return Data'!$A$7:$R$328,14,0)</f>
        <v>5.6365730025224803</v>
      </c>
      <c r="U16" s="70">
        <f t="shared" si="8"/>
        <v>33</v>
      </c>
      <c r="V16" s="69">
        <f>VLOOKUP($A16,'Return Data'!$A$7:$R$328,18,0)</f>
        <v>6.8637928864611704</v>
      </c>
      <c r="W16" s="70">
        <f t="shared" si="9"/>
        <v>29</v>
      </c>
      <c r="X16" s="69">
        <f>VLOOKUP($A16,'Return Data'!$A$7:$R$328,15,0)</f>
        <v>7.2103125846772196</v>
      </c>
      <c r="Y16" s="70">
        <f t="shared" si="10"/>
        <v>28</v>
      </c>
      <c r="Z16" s="69">
        <f>VLOOKUP($A16,'Return Data'!$A$7:$R$328,17,0)</f>
        <v>10.119693926359099</v>
      </c>
      <c r="AA16" s="71">
        <f t="shared" si="11"/>
        <v>9</v>
      </c>
    </row>
    <row r="17" spans="1:27" x14ac:dyDescent="0.25">
      <c r="A17" s="67" t="s">
        <v>127</v>
      </c>
      <c r="B17" s="68">
        <f>VLOOKUP($A17,'Return Data'!$A$7:$R$328,2,0)</f>
        <v>43928</v>
      </c>
      <c r="C17" s="69">
        <f>VLOOKUP($A17,'Return Data'!$A$7:$R$328,3,0)</f>
        <v>2986.8456999999999</v>
      </c>
      <c r="D17" s="69">
        <f>VLOOKUP($A17,'Return Data'!$A$7:$R$328,6,0)</f>
        <v>0.73445177986486399</v>
      </c>
      <c r="E17" s="70">
        <f t="shared" si="0"/>
        <v>23</v>
      </c>
      <c r="F17" s="69">
        <f>VLOOKUP($A17,'Return Data'!$A$7:$R$328,7,0)</f>
        <v>3.7132374151715601</v>
      </c>
      <c r="G17" s="70">
        <f t="shared" si="1"/>
        <v>12</v>
      </c>
      <c r="H17" s="69">
        <f>VLOOKUP($A17,'Return Data'!$A$7:$R$328,8,0)</f>
        <v>6.1130934450067702</v>
      </c>
      <c r="I17" s="70">
        <f t="shared" si="2"/>
        <v>1</v>
      </c>
      <c r="J17" s="69">
        <f>VLOOKUP($A17,'Return Data'!$A$7:$R$328,9,0)</f>
        <v>17.149012272587399</v>
      </c>
      <c r="K17" s="70">
        <f t="shared" si="3"/>
        <v>5</v>
      </c>
      <c r="L17" s="69">
        <f>VLOOKUP($A17,'Return Data'!$A$7:$R$328,10,0)</f>
        <v>7.5969140347678996</v>
      </c>
      <c r="M17" s="70">
        <f t="shared" si="4"/>
        <v>2</v>
      </c>
      <c r="N17" s="69">
        <f>VLOOKUP($A17,'Return Data'!$A$7:$R$328,11,0)</f>
        <v>6.2576305155139398</v>
      </c>
      <c r="O17" s="70">
        <f t="shared" si="5"/>
        <v>1</v>
      </c>
      <c r="P17" s="69">
        <f>VLOOKUP($A17,'Return Data'!$A$7:$R$328,12,0)</f>
        <v>6.0312456501412202</v>
      </c>
      <c r="Q17" s="70">
        <f t="shared" si="6"/>
        <v>2</v>
      </c>
      <c r="R17" s="69">
        <f>VLOOKUP($A17,'Return Data'!$A$7:$R$328,13,0)</f>
        <v>6.2230539142481298</v>
      </c>
      <c r="S17" s="70">
        <f t="shared" si="7"/>
        <v>2</v>
      </c>
      <c r="T17" s="69">
        <f>VLOOKUP($A17,'Return Data'!$A$7:$R$328,14,0)</f>
        <v>6.5483520163547801</v>
      </c>
      <c r="U17" s="70">
        <f t="shared" si="8"/>
        <v>2</v>
      </c>
      <c r="V17" s="69">
        <f>VLOOKUP($A17,'Return Data'!$A$7:$R$328,18,0)</f>
        <v>7.3690438013051596</v>
      </c>
      <c r="W17" s="70">
        <f t="shared" si="9"/>
        <v>2</v>
      </c>
      <c r="X17" s="69">
        <f>VLOOKUP($A17,'Return Data'!$A$7:$R$328,15,0)</f>
        <v>7.5404267985468802</v>
      </c>
      <c r="Y17" s="70">
        <f t="shared" si="10"/>
        <v>2</v>
      </c>
      <c r="Z17" s="69">
        <f>VLOOKUP($A17,'Return Data'!$A$7:$R$328,17,0)</f>
        <v>10.275913032958201</v>
      </c>
      <c r="AA17" s="71">
        <f t="shared" si="11"/>
        <v>3</v>
      </c>
    </row>
    <row r="18" spans="1:27" x14ac:dyDescent="0.25">
      <c r="A18" s="67" t="s">
        <v>128</v>
      </c>
      <c r="B18" s="68">
        <f>VLOOKUP($A18,'Return Data'!$A$7:$R$328,2,0)</f>
        <v>43928</v>
      </c>
      <c r="C18" s="69">
        <f>VLOOKUP($A18,'Return Data'!$A$7:$R$328,3,0)</f>
        <v>3910.3838999999998</v>
      </c>
      <c r="D18" s="69">
        <f>VLOOKUP($A18,'Return Data'!$A$7:$R$328,6,0)</f>
        <v>-0.44149862552389502</v>
      </c>
      <c r="E18" s="70">
        <f t="shared" si="0"/>
        <v>34</v>
      </c>
      <c r="F18" s="69">
        <f>VLOOKUP($A18,'Return Data'!$A$7:$R$328,7,0)</f>
        <v>2.8793244445816799</v>
      </c>
      <c r="G18" s="70">
        <f t="shared" si="1"/>
        <v>32</v>
      </c>
      <c r="H18" s="69">
        <f>VLOOKUP($A18,'Return Data'!$A$7:$R$328,8,0)</f>
        <v>5.0356835219291503</v>
      </c>
      <c r="I18" s="70">
        <f t="shared" si="2"/>
        <v>22</v>
      </c>
      <c r="J18" s="69">
        <f>VLOOKUP($A18,'Return Data'!$A$7:$R$328,9,0)</f>
        <v>15.3726018686732</v>
      </c>
      <c r="K18" s="70">
        <f t="shared" si="3"/>
        <v>17</v>
      </c>
      <c r="L18" s="69">
        <f>VLOOKUP($A18,'Return Data'!$A$7:$R$328,10,0)</f>
        <v>6.3397243786219697</v>
      </c>
      <c r="M18" s="70">
        <f t="shared" si="4"/>
        <v>15</v>
      </c>
      <c r="N18" s="69">
        <f>VLOOKUP($A18,'Return Data'!$A$7:$R$328,11,0)</f>
        <v>5.6168483363102499</v>
      </c>
      <c r="O18" s="70">
        <f t="shared" si="5"/>
        <v>19</v>
      </c>
      <c r="P18" s="69">
        <f>VLOOKUP($A18,'Return Data'!$A$7:$R$328,12,0)</f>
        <v>5.4732460674760004</v>
      </c>
      <c r="Q18" s="70">
        <f t="shared" si="6"/>
        <v>23</v>
      </c>
      <c r="R18" s="69">
        <f>VLOOKUP($A18,'Return Data'!$A$7:$R$328,13,0)</f>
        <v>5.7237172171295096</v>
      </c>
      <c r="S18" s="70">
        <f t="shared" si="7"/>
        <v>23</v>
      </c>
      <c r="T18" s="69">
        <f>VLOOKUP($A18,'Return Data'!$A$7:$R$328,14,0)</f>
        <v>6.1363420226823804</v>
      </c>
      <c r="U18" s="70">
        <f t="shared" si="8"/>
        <v>22</v>
      </c>
      <c r="V18" s="69">
        <f>VLOOKUP($A18,'Return Data'!$A$7:$R$328,18,0)</f>
        <v>7.0157980831501501</v>
      </c>
      <c r="W18" s="70">
        <f t="shared" si="9"/>
        <v>24</v>
      </c>
      <c r="X18" s="69">
        <f>VLOOKUP($A18,'Return Data'!$A$7:$R$328,15,0)</f>
        <v>7.2279376415966503</v>
      </c>
      <c r="Y18" s="70">
        <f t="shared" si="10"/>
        <v>27</v>
      </c>
      <c r="Z18" s="69">
        <f>VLOOKUP($A18,'Return Data'!$A$7:$R$328,17,0)</f>
        <v>9.9876426506692102</v>
      </c>
      <c r="AA18" s="71">
        <f t="shared" si="11"/>
        <v>24</v>
      </c>
    </row>
    <row r="19" spans="1:27" x14ac:dyDescent="0.25">
      <c r="A19" s="67" t="s">
        <v>129</v>
      </c>
      <c r="B19" s="68">
        <f>VLOOKUP($A19,'Return Data'!$A$7:$R$328,2,0)</f>
        <v>43928</v>
      </c>
      <c r="C19" s="69">
        <f>VLOOKUP($A19,'Return Data'!$A$7:$R$328,3,0)</f>
        <v>1979.6635000000001</v>
      </c>
      <c r="D19" s="69">
        <f>VLOOKUP($A19,'Return Data'!$A$7:$R$328,6,0)</f>
        <v>2.9815835479441999</v>
      </c>
      <c r="E19" s="70">
        <f t="shared" si="0"/>
        <v>12</v>
      </c>
      <c r="F19" s="69">
        <f>VLOOKUP($A19,'Return Data'!$A$7:$R$328,7,0)</f>
        <v>4.5175735245025201</v>
      </c>
      <c r="G19" s="70">
        <f t="shared" si="1"/>
        <v>4</v>
      </c>
      <c r="H19" s="69">
        <f>VLOOKUP($A19,'Return Data'!$A$7:$R$328,8,0)</f>
        <v>5.7316567990106799</v>
      </c>
      <c r="I19" s="70">
        <f t="shared" si="2"/>
        <v>6</v>
      </c>
      <c r="J19" s="69">
        <f>VLOOKUP($A19,'Return Data'!$A$7:$R$328,9,0)</f>
        <v>15.295121310677599</v>
      </c>
      <c r="K19" s="70">
        <f t="shared" si="3"/>
        <v>19</v>
      </c>
      <c r="L19" s="69">
        <f>VLOOKUP($A19,'Return Data'!$A$7:$R$328,10,0)</f>
        <v>4.9029988378088802</v>
      </c>
      <c r="M19" s="70">
        <f t="shared" si="4"/>
        <v>34</v>
      </c>
      <c r="N19" s="69">
        <f>VLOOKUP($A19,'Return Data'!$A$7:$R$328,11,0)</f>
        <v>5.1610764554201403</v>
      </c>
      <c r="O19" s="70">
        <f t="shared" si="5"/>
        <v>29</v>
      </c>
      <c r="P19" s="69">
        <f>VLOOKUP($A19,'Return Data'!$A$7:$R$328,12,0)</f>
        <v>5.3561672374288101</v>
      </c>
      <c r="Q19" s="70">
        <f t="shared" si="6"/>
        <v>25</v>
      </c>
      <c r="R19" s="69">
        <f>VLOOKUP($A19,'Return Data'!$A$7:$R$328,13,0)</f>
        <v>5.6959073782129801</v>
      </c>
      <c r="S19" s="70">
        <f t="shared" si="7"/>
        <v>24</v>
      </c>
      <c r="T19" s="69">
        <f>VLOOKUP($A19,'Return Data'!$A$7:$R$328,14,0)</f>
        <v>6.1322187066940499</v>
      </c>
      <c r="U19" s="70">
        <f t="shared" si="8"/>
        <v>23</v>
      </c>
      <c r="V19" s="69">
        <f>VLOOKUP($A19,'Return Data'!$A$7:$R$328,18,0)</f>
        <v>7.09541630586941</v>
      </c>
      <c r="W19" s="70">
        <f t="shared" si="9"/>
        <v>18</v>
      </c>
      <c r="X19" s="69">
        <f>VLOOKUP($A19,'Return Data'!$A$7:$R$328,15,0)</f>
        <v>7.3378426987154501</v>
      </c>
      <c r="Y19" s="70">
        <f t="shared" si="10"/>
        <v>16</v>
      </c>
      <c r="Z19" s="69">
        <f>VLOOKUP($A19,'Return Data'!$A$7:$R$328,17,0)</f>
        <v>10.0153476825884</v>
      </c>
      <c r="AA19" s="71">
        <f t="shared" si="11"/>
        <v>22</v>
      </c>
    </row>
    <row r="20" spans="1:27" x14ac:dyDescent="0.25">
      <c r="A20" s="67" t="s">
        <v>130</v>
      </c>
      <c r="B20" s="68">
        <f>VLOOKUP($A20,'Return Data'!$A$7:$R$328,2,0)</f>
        <v>43928</v>
      </c>
      <c r="C20" s="69">
        <f>VLOOKUP($A20,'Return Data'!$A$7:$R$328,3,0)</f>
        <v>294.09160000000003</v>
      </c>
      <c r="D20" s="69">
        <f>VLOOKUP($A20,'Return Data'!$A$7:$R$328,6,0)</f>
        <v>3.7233335363095997E-2</v>
      </c>
      <c r="E20" s="70">
        <f t="shared" si="0"/>
        <v>28</v>
      </c>
      <c r="F20" s="69">
        <f>VLOOKUP($A20,'Return Data'!$A$7:$R$328,7,0)</f>
        <v>3.1490970147284298</v>
      </c>
      <c r="G20" s="70">
        <f t="shared" si="1"/>
        <v>27</v>
      </c>
      <c r="H20" s="69">
        <f>VLOOKUP($A20,'Return Data'!$A$7:$R$328,8,0)</f>
        <v>5.5021436721308499</v>
      </c>
      <c r="I20" s="70">
        <f t="shared" si="2"/>
        <v>9</v>
      </c>
      <c r="J20" s="69">
        <f>VLOOKUP($A20,'Return Data'!$A$7:$R$328,9,0)</f>
        <v>15.834638752732999</v>
      </c>
      <c r="K20" s="70">
        <f t="shared" si="3"/>
        <v>13</v>
      </c>
      <c r="L20" s="69">
        <f>VLOOKUP($A20,'Return Data'!$A$7:$R$328,10,0)</f>
        <v>6.7751875162926902</v>
      </c>
      <c r="M20" s="70">
        <f t="shared" si="4"/>
        <v>9</v>
      </c>
      <c r="N20" s="69">
        <f>VLOOKUP($A20,'Return Data'!$A$7:$R$328,11,0)</f>
        <v>5.7801721646859097</v>
      </c>
      <c r="O20" s="70">
        <f t="shared" si="5"/>
        <v>13</v>
      </c>
      <c r="P20" s="69">
        <f>VLOOKUP($A20,'Return Data'!$A$7:$R$328,12,0)</f>
        <v>5.59847772592724</v>
      </c>
      <c r="Q20" s="70">
        <f t="shared" si="6"/>
        <v>14</v>
      </c>
      <c r="R20" s="69">
        <f>VLOOKUP($A20,'Return Data'!$A$7:$R$328,13,0)</f>
        <v>5.8311634789769498</v>
      </c>
      <c r="S20" s="70">
        <f t="shared" si="7"/>
        <v>13</v>
      </c>
      <c r="T20" s="69">
        <f>VLOOKUP($A20,'Return Data'!$A$7:$R$328,14,0)</f>
        <v>6.2285956317279201</v>
      </c>
      <c r="U20" s="70">
        <f t="shared" si="8"/>
        <v>14</v>
      </c>
      <c r="V20" s="69">
        <f>VLOOKUP($A20,'Return Data'!$A$7:$R$328,18,0)</f>
        <v>7.0989446104709</v>
      </c>
      <c r="W20" s="70">
        <f t="shared" si="9"/>
        <v>17</v>
      </c>
      <c r="X20" s="69">
        <f>VLOOKUP($A20,'Return Data'!$A$7:$R$328,15,0)</f>
        <v>7.3318660099851201</v>
      </c>
      <c r="Y20" s="70">
        <f t="shared" si="10"/>
        <v>21</v>
      </c>
      <c r="Z20" s="69">
        <f>VLOOKUP($A20,'Return Data'!$A$7:$R$328,17,0)</f>
        <v>10.0577357348379</v>
      </c>
      <c r="AA20" s="71">
        <f t="shared" si="11"/>
        <v>14</v>
      </c>
    </row>
    <row r="21" spans="1:27" x14ac:dyDescent="0.25">
      <c r="A21" s="67" t="s">
        <v>131</v>
      </c>
      <c r="B21" s="68">
        <f>VLOOKUP($A21,'Return Data'!$A$7:$R$328,2,0)</f>
        <v>43928</v>
      </c>
      <c r="C21" s="69">
        <f>VLOOKUP($A21,'Return Data'!$A$7:$R$328,3,0)</f>
        <v>2133.1197999999999</v>
      </c>
      <c r="D21" s="69">
        <f>VLOOKUP($A21,'Return Data'!$A$7:$R$328,6,0)</f>
        <v>-0.97872797241377296</v>
      </c>
      <c r="E21" s="70">
        <f t="shared" si="0"/>
        <v>39</v>
      </c>
      <c r="F21" s="69">
        <f>VLOOKUP($A21,'Return Data'!$A$7:$R$328,7,0)</f>
        <v>2.83140304261957</v>
      </c>
      <c r="G21" s="70">
        <f t="shared" si="1"/>
        <v>34</v>
      </c>
      <c r="H21" s="69">
        <f>VLOOKUP($A21,'Return Data'!$A$7:$R$328,8,0)</f>
        <v>5.2689338047183201</v>
      </c>
      <c r="I21" s="70">
        <f t="shared" si="2"/>
        <v>15</v>
      </c>
      <c r="J21" s="69">
        <f>VLOOKUP($A21,'Return Data'!$A$7:$R$328,9,0)</f>
        <v>16.6048193274538</v>
      </c>
      <c r="K21" s="70">
        <f t="shared" si="3"/>
        <v>9</v>
      </c>
      <c r="L21" s="69">
        <f>VLOOKUP($A21,'Return Data'!$A$7:$R$328,10,0)</f>
        <v>7.1664247683948297</v>
      </c>
      <c r="M21" s="70">
        <f t="shared" si="4"/>
        <v>7</v>
      </c>
      <c r="N21" s="69">
        <f>VLOOKUP($A21,'Return Data'!$A$7:$R$328,11,0)</f>
        <v>5.9975508731216598</v>
      </c>
      <c r="O21" s="70">
        <f t="shared" si="5"/>
        <v>7</v>
      </c>
      <c r="P21" s="69">
        <f>VLOOKUP($A21,'Return Data'!$A$7:$R$328,12,0)</f>
        <v>5.80625539690541</v>
      </c>
      <c r="Q21" s="70">
        <f t="shared" si="6"/>
        <v>4</v>
      </c>
      <c r="R21" s="69">
        <f>VLOOKUP($A21,'Return Data'!$A$7:$R$328,13,0)</f>
        <v>5.9936561783354003</v>
      </c>
      <c r="S21" s="70">
        <f t="shared" si="7"/>
        <v>3</v>
      </c>
      <c r="T21" s="69">
        <f>VLOOKUP($A21,'Return Data'!$A$7:$R$328,14,0)</f>
        <v>6.3262363926433798</v>
      </c>
      <c r="U21" s="70">
        <f t="shared" si="8"/>
        <v>6</v>
      </c>
      <c r="V21" s="69">
        <f>VLOOKUP($A21,'Return Data'!$A$7:$R$328,18,0)</f>
        <v>7.2374038900483102</v>
      </c>
      <c r="W21" s="70">
        <f t="shared" si="9"/>
        <v>5</v>
      </c>
      <c r="X21" s="69">
        <f>VLOOKUP($A21,'Return Data'!$A$7:$R$328,15,0)</f>
        <v>7.4472304837279397</v>
      </c>
      <c r="Y21" s="70">
        <f t="shared" si="10"/>
        <v>5</v>
      </c>
      <c r="Z21" s="69">
        <f>VLOOKUP($A21,'Return Data'!$A$7:$R$328,17,0)</f>
        <v>10.045830499770499</v>
      </c>
      <c r="AA21" s="71">
        <f t="shared" si="11"/>
        <v>15</v>
      </c>
    </row>
    <row r="22" spans="1:27" x14ac:dyDescent="0.25">
      <c r="A22" s="67" t="s">
        <v>132</v>
      </c>
      <c r="B22" s="68">
        <f>VLOOKUP($A22,'Return Data'!$A$7:$R$328,2,0)</f>
        <v>43928</v>
      </c>
      <c r="C22" s="69">
        <f>VLOOKUP($A22,'Return Data'!$A$7:$R$328,3,0)</f>
        <v>2404.1610000000001</v>
      </c>
      <c r="D22" s="69">
        <f>VLOOKUP($A22,'Return Data'!$A$7:$R$328,6,0)</f>
        <v>-0.52984451059301396</v>
      </c>
      <c r="E22" s="70">
        <f t="shared" si="0"/>
        <v>35</v>
      </c>
      <c r="F22" s="69">
        <f>VLOOKUP($A22,'Return Data'!$A$7:$R$328,7,0)</f>
        <v>2.7855245721205901</v>
      </c>
      <c r="G22" s="70">
        <f t="shared" si="1"/>
        <v>36</v>
      </c>
      <c r="H22" s="69">
        <f>VLOOKUP($A22,'Return Data'!$A$7:$R$328,8,0)</f>
        <v>5.0548663787569899</v>
      </c>
      <c r="I22" s="70">
        <f t="shared" si="2"/>
        <v>21</v>
      </c>
      <c r="J22" s="69">
        <f>VLOOKUP($A22,'Return Data'!$A$7:$R$328,9,0)</f>
        <v>15.5906922405189</v>
      </c>
      <c r="K22" s="70">
        <f t="shared" si="3"/>
        <v>15</v>
      </c>
      <c r="L22" s="69">
        <f>VLOOKUP($A22,'Return Data'!$A$7:$R$328,10,0)</f>
        <v>5.72378523466827</v>
      </c>
      <c r="M22" s="70">
        <f t="shared" si="4"/>
        <v>30</v>
      </c>
      <c r="N22" s="69">
        <f>VLOOKUP($A22,'Return Data'!$A$7:$R$328,11,0)</f>
        <v>5.3806408501127798</v>
      </c>
      <c r="O22" s="70">
        <f t="shared" si="5"/>
        <v>26</v>
      </c>
      <c r="P22" s="69">
        <f>VLOOKUP($A22,'Return Data'!$A$7:$R$328,12,0)</f>
        <v>5.2696165813394398</v>
      </c>
      <c r="Q22" s="70">
        <f t="shared" si="6"/>
        <v>29</v>
      </c>
      <c r="R22" s="69">
        <f>VLOOKUP($A22,'Return Data'!$A$7:$R$328,13,0)</f>
        <v>5.5116970273648898</v>
      </c>
      <c r="S22" s="70">
        <f t="shared" si="7"/>
        <v>30</v>
      </c>
      <c r="T22" s="69">
        <f>VLOOKUP($A22,'Return Data'!$A$7:$R$328,14,0)</f>
        <v>5.9074581625716904</v>
      </c>
      <c r="U22" s="70">
        <f t="shared" si="8"/>
        <v>30</v>
      </c>
      <c r="V22" s="69">
        <f>VLOOKUP($A22,'Return Data'!$A$7:$R$328,18,0)</f>
        <v>6.8775649620007897</v>
      </c>
      <c r="W22" s="70">
        <f t="shared" si="9"/>
        <v>28</v>
      </c>
      <c r="X22" s="69">
        <f>VLOOKUP($A22,'Return Data'!$A$7:$R$328,15,0)</f>
        <v>7.17097950401073</v>
      </c>
      <c r="Y22" s="70">
        <f t="shared" si="10"/>
        <v>29</v>
      </c>
      <c r="Z22" s="69">
        <f>VLOOKUP($A22,'Return Data'!$A$7:$R$328,17,0)</f>
        <v>9.9233624092057795</v>
      </c>
      <c r="AA22" s="71">
        <f t="shared" si="11"/>
        <v>27</v>
      </c>
    </row>
    <row r="23" spans="1:27" x14ac:dyDescent="0.25">
      <c r="A23" s="67" t="s">
        <v>133</v>
      </c>
      <c r="B23" s="68">
        <f>VLOOKUP($A23,'Return Data'!$A$7:$R$328,2,0)</f>
        <v>43928</v>
      </c>
      <c r="C23" s="69">
        <f>VLOOKUP($A23,'Return Data'!$A$7:$R$328,3,0)</f>
        <v>1544.5174</v>
      </c>
      <c r="D23" s="69">
        <f>VLOOKUP($A23,'Return Data'!$A$7:$R$328,6,0)</f>
        <v>-0.15833356048472499</v>
      </c>
      <c r="E23" s="70">
        <f t="shared" si="0"/>
        <v>29</v>
      </c>
      <c r="F23" s="69">
        <f>VLOOKUP($A23,'Return Data'!$A$7:$R$328,7,0)</f>
        <v>2.4199652757435102</v>
      </c>
      <c r="G23" s="70">
        <f t="shared" si="1"/>
        <v>40</v>
      </c>
      <c r="H23" s="69">
        <f>VLOOKUP($A23,'Return Data'!$A$7:$R$328,8,0)</f>
        <v>3.1307524158281201</v>
      </c>
      <c r="I23" s="70">
        <f t="shared" si="2"/>
        <v>40</v>
      </c>
      <c r="J23" s="69">
        <f>VLOOKUP($A23,'Return Data'!$A$7:$R$328,9,0)</f>
        <v>6.5392930717866298</v>
      </c>
      <c r="K23" s="70">
        <f t="shared" si="3"/>
        <v>37</v>
      </c>
      <c r="L23" s="69">
        <f>VLOOKUP($A23,'Return Data'!$A$7:$R$328,10,0)</f>
        <v>3.9882039648482301</v>
      </c>
      <c r="M23" s="70">
        <f t="shared" si="4"/>
        <v>39</v>
      </c>
      <c r="N23" s="69">
        <f>VLOOKUP($A23,'Return Data'!$A$7:$R$328,11,0)</f>
        <v>4.5420241228555902</v>
      </c>
      <c r="O23" s="70">
        <f t="shared" si="5"/>
        <v>36</v>
      </c>
      <c r="P23" s="69">
        <f>VLOOKUP($A23,'Return Data'!$A$7:$R$328,12,0)</f>
        <v>4.6617588027713897</v>
      </c>
      <c r="Q23" s="70">
        <f t="shared" si="6"/>
        <v>36</v>
      </c>
      <c r="R23" s="69">
        <f>VLOOKUP($A23,'Return Data'!$A$7:$R$328,13,0)</f>
        <v>5.0188984466940303</v>
      </c>
      <c r="S23" s="70">
        <f t="shared" si="7"/>
        <v>36</v>
      </c>
      <c r="T23" s="69">
        <f>VLOOKUP($A23,'Return Data'!$A$7:$R$328,14,0)</f>
        <v>5.3802270222297102</v>
      </c>
      <c r="U23" s="70">
        <f t="shared" si="8"/>
        <v>36</v>
      </c>
      <c r="V23" s="69">
        <f>VLOOKUP($A23,'Return Data'!$A$7:$R$328,18,0)</f>
        <v>6.3155468846686498</v>
      </c>
      <c r="W23" s="70">
        <f t="shared" si="9"/>
        <v>32</v>
      </c>
      <c r="X23" s="69">
        <f>VLOOKUP($A23,'Return Data'!$A$7:$R$328,15,0)</f>
        <v>6.6122066815010703</v>
      </c>
      <c r="Y23" s="70">
        <f t="shared" si="10"/>
        <v>31</v>
      </c>
      <c r="Z23" s="69">
        <f>VLOOKUP($A23,'Return Data'!$A$7:$R$328,17,0)</f>
        <v>8.4988389477061705</v>
      </c>
      <c r="AA23" s="71">
        <f t="shared" si="11"/>
        <v>32</v>
      </c>
    </row>
    <row r="24" spans="1:27" x14ac:dyDescent="0.25">
      <c r="A24" s="67" t="s">
        <v>134</v>
      </c>
      <c r="B24" s="68">
        <f>VLOOKUP($A24,'Return Data'!$A$7:$R$328,2,0)</f>
        <v>43928</v>
      </c>
      <c r="C24" s="69">
        <f>VLOOKUP($A24,'Return Data'!$A$7:$R$328,3,0)</f>
        <v>1940.9766</v>
      </c>
      <c r="D24" s="69">
        <f>VLOOKUP($A24,'Return Data'!$A$7:$R$328,6,0)</f>
        <v>2.8548171890574499</v>
      </c>
      <c r="E24" s="70">
        <f t="shared" si="0"/>
        <v>15</v>
      </c>
      <c r="F24" s="69">
        <f>VLOOKUP($A24,'Return Data'!$A$7:$R$328,7,0)</f>
        <v>3.4610981534650298</v>
      </c>
      <c r="G24" s="70">
        <f t="shared" si="1"/>
        <v>17</v>
      </c>
      <c r="H24" s="69">
        <f>VLOOKUP($A24,'Return Data'!$A$7:$R$328,8,0)</f>
        <v>4.3882021550508803</v>
      </c>
      <c r="I24" s="70">
        <f t="shared" si="2"/>
        <v>30</v>
      </c>
      <c r="J24" s="69">
        <f>VLOOKUP($A24,'Return Data'!$A$7:$R$328,9,0)</f>
        <v>8.4124603749476794</v>
      </c>
      <c r="K24" s="70">
        <f t="shared" si="3"/>
        <v>29</v>
      </c>
      <c r="L24" s="69">
        <f>VLOOKUP($A24,'Return Data'!$A$7:$R$328,10,0)</f>
        <v>5.9858098678468101</v>
      </c>
      <c r="M24" s="70">
        <f t="shared" si="4"/>
        <v>23</v>
      </c>
      <c r="N24" s="69">
        <f>VLOOKUP($A24,'Return Data'!$A$7:$R$328,11,0)</f>
        <v>5.5505703191198696</v>
      </c>
      <c r="O24" s="70">
        <f t="shared" si="5"/>
        <v>21</v>
      </c>
      <c r="P24" s="69">
        <f>VLOOKUP($A24,'Return Data'!$A$7:$R$328,12,0)</f>
        <v>5.5005009060891297</v>
      </c>
      <c r="Q24" s="70">
        <f t="shared" si="6"/>
        <v>20</v>
      </c>
      <c r="R24" s="69">
        <f>VLOOKUP($A24,'Return Data'!$A$7:$R$328,13,0)</f>
        <v>5.7549362241438402</v>
      </c>
      <c r="S24" s="70">
        <f t="shared" si="7"/>
        <v>20</v>
      </c>
      <c r="T24" s="69">
        <f>VLOOKUP($A24,'Return Data'!$A$7:$R$328,14,0)</f>
        <v>6.1638237288516002</v>
      </c>
      <c r="U24" s="70">
        <f t="shared" si="8"/>
        <v>18</v>
      </c>
      <c r="V24" s="69">
        <f>VLOOKUP($A24,'Return Data'!$A$7:$R$328,18,0)</f>
        <v>7.0566986562493899</v>
      </c>
      <c r="W24" s="70">
        <f t="shared" si="9"/>
        <v>22</v>
      </c>
      <c r="X24" s="69">
        <f>VLOOKUP($A24,'Return Data'!$A$7:$R$328,15,0)</f>
        <v>7.3275700450674401</v>
      </c>
      <c r="Y24" s="70">
        <f t="shared" si="10"/>
        <v>22</v>
      </c>
      <c r="Z24" s="69">
        <f>VLOOKUP($A24,'Return Data'!$A$7:$R$328,17,0)</f>
        <v>10.1423932815066</v>
      </c>
      <c r="AA24" s="71">
        <f t="shared" si="11"/>
        <v>6</v>
      </c>
    </row>
    <row r="25" spans="1:27" x14ac:dyDescent="0.25">
      <c r="A25" s="67" t="s">
        <v>135</v>
      </c>
      <c r="B25" s="68">
        <f>VLOOKUP($A25,'Return Data'!$A$7:$R$328,2,0)</f>
        <v>43928</v>
      </c>
      <c r="C25" s="69">
        <f>VLOOKUP($A25,'Return Data'!$A$7:$R$328,3,0)</f>
        <v>1940.4511</v>
      </c>
      <c r="D25" s="69">
        <f>VLOOKUP($A25,'Return Data'!$A$7:$R$328,6,0)</f>
        <v>1.4145712694085799</v>
      </c>
      <c r="E25" s="70">
        <f t="shared" si="0"/>
        <v>20</v>
      </c>
      <c r="F25" s="69">
        <f>VLOOKUP($A25,'Return Data'!$A$7:$R$328,7,0)</f>
        <v>3.3008066429528502</v>
      </c>
      <c r="G25" s="70">
        <f t="shared" si="1"/>
        <v>21</v>
      </c>
      <c r="H25" s="69">
        <f>VLOOKUP($A25,'Return Data'!$A$7:$R$328,8,0)</f>
        <v>4.8534779734631703</v>
      </c>
      <c r="I25" s="70">
        <f t="shared" si="2"/>
        <v>26</v>
      </c>
      <c r="J25" s="69">
        <f>VLOOKUP($A25,'Return Data'!$A$7:$R$328,9,0)</f>
        <v>8.3100849949044608</v>
      </c>
      <c r="K25" s="70">
        <f t="shared" si="3"/>
        <v>33</v>
      </c>
      <c r="L25" s="69">
        <f>VLOOKUP($A25,'Return Data'!$A$7:$R$328,10,0)</f>
        <v>5.7305408493024803</v>
      </c>
      <c r="M25" s="70">
        <f t="shared" si="4"/>
        <v>29</v>
      </c>
      <c r="N25" s="69"/>
      <c r="O25" s="70"/>
      <c r="P25" s="69"/>
      <c r="Q25" s="70"/>
      <c r="R25" s="69"/>
      <c r="S25" s="70"/>
      <c r="T25" s="69"/>
      <c r="U25" s="70"/>
      <c r="V25" s="69"/>
      <c r="W25" s="70"/>
      <c r="X25" s="69"/>
      <c r="Y25" s="70"/>
      <c r="Z25" s="69">
        <f>VLOOKUP($A25,'Return Data'!$A$7:$R$328,17,0)</f>
        <v>5.4794130200837401</v>
      </c>
      <c r="AA25" s="71">
        <f t="shared" si="11"/>
        <v>41</v>
      </c>
    </row>
    <row r="26" spans="1:27" x14ac:dyDescent="0.25">
      <c r="A26" s="67" t="s">
        <v>136</v>
      </c>
      <c r="B26" s="68">
        <f>VLOOKUP($A26,'Return Data'!$A$7:$R$328,2,0)</f>
        <v>43928</v>
      </c>
      <c r="C26" s="69">
        <f>VLOOKUP($A26,'Return Data'!$A$7:$R$328,3,0)</f>
        <v>1941.4938999999999</v>
      </c>
      <c r="D26" s="69">
        <f>VLOOKUP($A26,'Return Data'!$A$7:$R$328,6,0)</f>
        <v>2.7826056139693698</v>
      </c>
      <c r="E26" s="70">
        <f t="shared" si="0"/>
        <v>17</v>
      </c>
      <c r="F26" s="69">
        <f>VLOOKUP($A26,'Return Data'!$A$7:$R$328,7,0)</f>
        <v>3.3742743351093201</v>
      </c>
      <c r="G26" s="70">
        <f t="shared" si="1"/>
        <v>19</v>
      </c>
      <c r="H26" s="69">
        <f>VLOOKUP($A26,'Return Data'!$A$7:$R$328,8,0)</f>
        <v>4.3410294470299604</v>
      </c>
      <c r="I26" s="70">
        <f t="shared" si="2"/>
        <v>32</v>
      </c>
      <c r="J26" s="69">
        <f>VLOOKUP($A26,'Return Data'!$A$7:$R$328,9,0)</f>
        <v>8.3676391388891993</v>
      </c>
      <c r="K26" s="70">
        <f t="shared" si="3"/>
        <v>31</v>
      </c>
      <c r="L26" s="69">
        <f>VLOOKUP($A26,'Return Data'!$A$7:$R$328,10,0)</f>
        <v>5.9886790957242297</v>
      </c>
      <c r="M26" s="70">
        <f t="shared" si="4"/>
        <v>21</v>
      </c>
      <c r="N26" s="69"/>
      <c r="O26" s="70"/>
      <c r="P26" s="69"/>
      <c r="Q26" s="70"/>
      <c r="R26" s="69"/>
      <c r="S26" s="70"/>
      <c r="T26" s="69"/>
      <c r="U26" s="70"/>
      <c r="V26" s="69"/>
      <c r="W26" s="70"/>
      <c r="X26" s="69"/>
      <c r="Y26" s="70"/>
      <c r="Z26" s="69">
        <f>VLOOKUP($A26,'Return Data'!$A$7:$R$328,17,0)</f>
        <v>5.6558540641626003</v>
      </c>
      <c r="AA26" s="71">
        <f t="shared" si="11"/>
        <v>38</v>
      </c>
    </row>
    <row r="27" spans="1:27" x14ac:dyDescent="0.25">
      <c r="A27" s="67" t="s">
        <v>137</v>
      </c>
      <c r="B27" s="68">
        <f>VLOOKUP($A27,'Return Data'!$A$7:$R$328,2,0)</f>
        <v>43928</v>
      </c>
      <c r="C27" s="69">
        <f>VLOOKUP($A27,'Return Data'!$A$7:$R$328,3,0)</f>
        <v>1941.3363999999999</v>
      </c>
      <c r="D27" s="69">
        <f>VLOOKUP($A27,'Return Data'!$A$7:$R$328,6,0)</f>
        <v>2.94078859250269</v>
      </c>
      <c r="E27" s="70">
        <f t="shared" si="0"/>
        <v>13</v>
      </c>
      <c r="F27" s="69">
        <f>VLOOKUP($A27,'Return Data'!$A$7:$R$328,7,0)</f>
        <v>3.4918102146674199</v>
      </c>
      <c r="G27" s="70">
        <f t="shared" si="1"/>
        <v>15</v>
      </c>
      <c r="H27" s="69">
        <f>VLOOKUP($A27,'Return Data'!$A$7:$R$328,8,0)</f>
        <v>4.3989571288636196</v>
      </c>
      <c r="I27" s="70">
        <f t="shared" si="2"/>
        <v>29</v>
      </c>
      <c r="J27" s="69">
        <f>VLOOKUP($A27,'Return Data'!$A$7:$R$328,9,0)</f>
        <v>8.4115720323741492</v>
      </c>
      <c r="K27" s="70">
        <f t="shared" si="3"/>
        <v>30</v>
      </c>
      <c r="L27" s="69">
        <f>VLOOKUP($A27,'Return Data'!$A$7:$R$328,10,0)</f>
        <v>5.9884934733789397</v>
      </c>
      <c r="M27" s="70">
        <f t="shared" si="4"/>
        <v>22</v>
      </c>
      <c r="N27" s="69"/>
      <c r="O27" s="70"/>
      <c r="P27" s="69"/>
      <c r="Q27" s="70"/>
      <c r="R27" s="69"/>
      <c r="S27" s="70"/>
      <c r="T27" s="69"/>
      <c r="U27" s="70"/>
      <c r="V27" s="69"/>
      <c r="W27" s="70"/>
      <c r="X27" s="69"/>
      <c r="Y27" s="70"/>
      <c r="Z27" s="69">
        <f>VLOOKUP($A27,'Return Data'!$A$7:$R$328,17,0)</f>
        <v>5.6261236560459</v>
      </c>
      <c r="AA27" s="71">
        <f t="shared" si="11"/>
        <v>40</v>
      </c>
    </row>
    <row r="28" spans="1:27" x14ac:dyDescent="0.25">
      <c r="A28" s="67" t="s">
        <v>138</v>
      </c>
      <c r="B28" s="68">
        <f>VLOOKUP($A28,'Return Data'!$A$7:$R$328,2,0)</f>
        <v>43928</v>
      </c>
      <c r="C28" s="69">
        <f>VLOOKUP($A28,'Return Data'!$A$7:$R$328,3,0)</f>
        <v>1941.4974999999999</v>
      </c>
      <c r="D28" s="69">
        <f>VLOOKUP($A28,'Return Data'!$A$7:$R$328,6,0)</f>
        <v>2.8145652211339902</v>
      </c>
      <c r="E28" s="70">
        <f t="shared" si="0"/>
        <v>16</v>
      </c>
      <c r="F28" s="69">
        <f>VLOOKUP($A28,'Return Data'!$A$7:$R$328,7,0)</f>
        <v>3.4419857151613402</v>
      </c>
      <c r="G28" s="70">
        <f t="shared" si="1"/>
        <v>18</v>
      </c>
      <c r="H28" s="69">
        <f>VLOOKUP($A28,'Return Data'!$A$7:$R$328,8,0)</f>
        <v>4.3383312156924596</v>
      </c>
      <c r="I28" s="70">
        <f t="shared" si="2"/>
        <v>33</v>
      </c>
      <c r="J28" s="69">
        <f>VLOOKUP($A28,'Return Data'!$A$7:$R$328,9,0)</f>
        <v>8.3608661654049108</v>
      </c>
      <c r="K28" s="70">
        <f t="shared" si="3"/>
        <v>32</v>
      </c>
      <c r="L28" s="69">
        <f>VLOOKUP($A28,'Return Data'!$A$7:$R$328,10,0)</f>
        <v>5.9073157481076599</v>
      </c>
      <c r="M28" s="70">
        <f t="shared" si="4"/>
        <v>25</v>
      </c>
      <c r="N28" s="69"/>
      <c r="O28" s="70"/>
      <c r="P28" s="69"/>
      <c r="Q28" s="70"/>
      <c r="R28" s="69"/>
      <c r="S28" s="70"/>
      <c r="T28" s="69"/>
      <c r="U28" s="70"/>
      <c r="V28" s="69"/>
      <c r="W28" s="70"/>
      <c r="X28" s="69"/>
      <c r="Y28" s="70"/>
      <c r="Z28" s="69">
        <f>VLOOKUP($A28,'Return Data'!$A$7:$R$328,17,0)</f>
        <v>5.6498688816300202</v>
      </c>
      <c r="AA28" s="71">
        <f t="shared" si="11"/>
        <v>39</v>
      </c>
    </row>
    <row r="29" spans="1:27" x14ac:dyDescent="0.25">
      <c r="A29" s="67" t="s">
        <v>139</v>
      </c>
      <c r="B29" s="68">
        <f>VLOOKUP($A29,'Return Data'!$A$7:$R$328,2,0)</f>
        <v>43928</v>
      </c>
      <c r="C29" s="69">
        <f>VLOOKUP($A29,'Return Data'!$A$7:$R$328,3,0)</f>
        <v>2730.9476</v>
      </c>
      <c r="D29" s="69">
        <f>VLOOKUP($A29,'Return Data'!$A$7:$R$328,6,0)</f>
        <v>-1.11062464438511</v>
      </c>
      <c r="E29" s="70">
        <f t="shared" si="0"/>
        <v>41</v>
      </c>
      <c r="F29" s="69">
        <f>VLOOKUP($A29,'Return Data'!$A$7:$R$328,7,0)</f>
        <v>2.81672575934688</v>
      </c>
      <c r="G29" s="70">
        <f t="shared" si="1"/>
        <v>35</v>
      </c>
      <c r="H29" s="69">
        <f>VLOOKUP($A29,'Return Data'!$A$7:$R$328,8,0)</f>
        <v>5.1291147353551096</v>
      </c>
      <c r="I29" s="70">
        <f t="shared" si="2"/>
        <v>20</v>
      </c>
      <c r="J29" s="69">
        <f>VLOOKUP($A29,'Return Data'!$A$7:$R$328,9,0)</f>
        <v>14.3579599703372</v>
      </c>
      <c r="K29" s="70">
        <f t="shared" si="3"/>
        <v>23</v>
      </c>
      <c r="L29" s="69">
        <f>VLOOKUP($A29,'Return Data'!$A$7:$R$328,10,0)</f>
        <v>5.6466384376473098</v>
      </c>
      <c r="M29" s="70">
        <f t="shared" si="4"/>
        <v>31</v>
      </c>
      <c r="N29" s="69">
        <f>VLOOKUP($A29,'Return Data'!$A$7:$R$328,11,0)</f>
        <v>5.3720837401239097</v>
      </c>
      <c r="O29" s="70">
        <f t="shared" ref="O29:O50" si="12">RANK(N29,N$8:N$50,0)</f>
        <v>27</v>
      </c>
      <c r="P29" s="69">
        <f>VLOOKUP($A29,'Return Data'!$A$7:$R$328,12,0)</f>
        <v>5.3386935788787504</v>
      </c>
      <c r="Q29" s="70">
        <f t="shared" ref="Q29:Q50" si="13">RANK(P29,P$8:P$50,0)</f>
        <v>26</v>
      </c>
      <c r="R29" s="69">
        <f>VLOOKUP($A29,'Return Data'!$A$7:$R$328,13,0)</f>
        <v>5.5711269928161196</v>
      </c>
      <c r="S29" s="70">
        <f t="shared" ref="S29:S50" si="14">RANK(R29,R$8:R$50,0)</f>
        <v>28</v>
      </c>
      <c r="T29" s="69">
        <f>VLOOKUP($A29,'Return Data'!$A$7:$R$328,14,0)</f>
        <v>5.9947829071125698</v>
      </c>
      <c r="U29" s="70">
        <f>RANK(T29,T$8:T$50,0)</f>
        <v>28</v>
      </c>
      <c r="V29" s="69">
        <f>VLOOKUP($A29,'Return Data'!$A$7:$R$328,18,0)</f>
        <v>6.9948100582554797</v>
      </c>
      <c r="W29" s="70">
        <f>RANK(V29,V$8:V$50,0)</f>
        <v>25</v>
      </c>
      <c r="X29" s="69">
        <f>VLOOKUP($A29,'Return Data'!$A$7:$R$328,15,0)</f>
        <v>7.2709701764598398</v>
      </c>
      <c r="Y29" s="70">
        <f>RANK(X29,X$8:X$50,0)</f>
        <v>24</v>
      </c>
      <c r="Z29" s="69">
        <f>VLOOKUP($A29,'Return Data'!$A$7:$R$328,17,0)</f>
        <v>10.031570333778101</v>
      </c>
      <c r="AA29" s="71">
        <f t="shared" si="11"/>
        <v>20</v>
      </c>
    </row>
    <row r="30" spans="1:27" x14ac:dyDescent="0.25">
      <c r="A30" s="67" t="s">
        <v>140</v>
      </c>
      <c r="B30" s="68">
        <f>VLOOKUP($A30,'Return Data'!$A$7:$R$328,2,0)</f>
        <v>43928</v>
      </c>
      <c r="C30" s="69">
        <f>VLOOKUP($A30,'Return Data'!$A$7:$R$328,3,0)</f>
        <v>1049.5494000000001</v>
      </c>
      <c r="D30" s="69">
        <f>VLOOKUP($A30,'Return Data'!$A$7:$R$328,6,0)</f>
        <v>3.4814926266569799</v>
      </c>
      <c r="E30" s="70">
        <f t="shared" si="0"/>
        <v>9</v>
      </c>
      <c r="F30" s="69">
        <f>VLOOKUP($A30,'Return Data'!$A$7:$R$328,7,0)</f>
        <v>2.5021276995883501</v>
      </c>
      <c r="G30" s="70">
        <f t="shared" si="1"/>
        <v>39</v>
      </c>
      <c r="H30" s="69">
        <f>VLOOKUP($A30,'Return Data'!$A$7:$R$328,8,0)</f>
        <v>1.7473758114479201</v>
      </c>
      <c r="I30" s="70">
        <f t="shared" si="2"/>
        <v>42</v>
      </c>
      <c r="J30" s="69">
        <f>VLOOKUP($A30,'Return Data'!$A$7:$R$328,9,0)</f>
        <v>1.3313900748597001</v>
      </c>
      <c r="K30" s="70">
        <f t="shared" si="3"/>
        <v>42</v>
      </c>
      <c r="L30" s="69">
        <f>VLOOKUP($A30,'Return Data'!$A$7:$R$328,10,0)</f>
        <v>3.19679381729487</v>
      </c>
      <c r="M30" s="70">
        <f t="shared" si="4"/>
        <v>42</v>
      </c>
      <c r="N30" s="69">
        <f>VLOOKUP($A30,'Return Data'!$A$7:$R$328,11,0)</f>
        <v>4.3090577978209303</v>
      </c>
      <c r="O30" s="70">
        <f t="shared" si="12"/>
        <v>38</v>
      </c>
      <c r="P30" s="69">
        <f>VLOOKUP($A30,'Return Data'!$A$7:$R$328,12,0)</f>
        <v>4.4960065083012797</v>
      </c>
      <c r="Q30" s="70">
        <f t="shared" si="13"/>
        <v>38</v>
      </c>
      <c r="R30" s="69">
        <f>VLOOKUP($A30,'Return Data'!$A$7:$R$328,13,0)</f>
        <v>4.8331706915598298</v>
      </c>
      <c r="S30" s="70">
        <f t="shared" si="14"/>
        <v>38</v>
      </c>
      <c r="T30" s="69"/>
      <c r="U30" s="70"/>
      <c r="V30" s="69"/>
      <c r="W30" s="70"/>
      <c r="X30" s="69"/>
      <c r="Y30" s="70"/>
      <c r="Z30" s="69">
        <f>VLOOKUP($A30,'Return Data'!$A$7:$R$328,17,0)</f>
        <v>5.1725297576974096</v>
      </c>
      <c r="AA30" s="71">
        <f t="shared" si="11"/>
        <v>43</v>
      </c>
    </row>
    <row r="31" spans="1:27" x14ac:dyDescent="0.25">
      <c r="A31" s="67" t="s">
        <v>141</v>
      </c>
      <c r="B31" s="68">
        <f>VLOOKUP($A31,'Return Data'!$A$7:$R$328,2,0)</f>
        <v>43928</v>
      </c>
      <c r="C31" s="69">
        <f>VLOOKUP($A31,'Return Data'!$A$7:$R$328,3,0)</f>
        <v>54.389200000000002</v>
      </c>
      <c r="D31" s="69">
        <f>VLOOKUP($A31,'Return Data'!$A$7:$R$328,6,0)</f>
        <v>0.67110145215454298</v>
      </c>
      <c r="E31" s="70">
        <f t="shared" si="0"/>
        <v>24</v>
      </c>
      <c r="F31" s="69">
        <f>VLOOKUP($A31,'Return Data'!$A$7:$R$328,7,0)</f>
        <v>3.1549367265517998</v>
      </c>
      <c r="G31" s="70">
        <f t="shared" si="1"/>
        <v>26</v>
      </c>
      <c r="H31" s="69">
        <f>VLOOKUP($A31,'Return Data'!$A$7:$R$328,8,0)</f>
        <v>4.9515831184510999</v>
      </c>
      <c r="I31" s="70">
        <f t="shared" si="2"/>
        <v>23</v>
      </c>
      <c r="J31" s="69">
        <f>VLOOKUP($A31,'Return Data'!$A$7:$R$328,9,0)</f>
        <v>10.477372788274399</v>
      </c>
      <c r="K31" s="70">
        <f t="shared" si="3"/>
        <v>28</v>
      </c>
      <c r="L31" s="69">
        <f>VLOOKUP($A31,'Return Data'!$A$7:$R$328,10,0)</f>
        <v>5.5528081533074802</v>
      </c>
      <c r="M31" s="70">
        <f t="shared" si="4"/>
        <v>32</v>
      </c>
      <c r="N31" s="69">
        <f>VLOOKUP($A31,'Return Data'!$A$7:$R$328,11,0)</f>
        <v>5.34989842802106</v>
      </c>
      <c r="O31" s="70">
        <f t="shared" si="12"/>
        <v>28</v>
      </c>
      <c r="P31" s="69">
        <f>VLOOKUP($A31,'Return Data'!$A$7:$R$328,12,0)</f>
        <v>5.3025031354597703</v>
      </c>
      <c r="Q31" s="70">
        <f t="shared" si="13"/>
        <v>28</v>
      </c>
      <c r="R31" s="69">
        <f>VLOOKUP($A31,'Return Data'!$A$7:$R$328,13,0)</f>
        <v>5.6125221817234303</v>
      </c>
      <c r="S31" s="70">
        <f t="shared" si="14"/>
        <v>26</v>
      </c>
      <c r="T31" s="69">
        <f>VLOOKUP($A31,'Return Data'!$A$7:$R$328,14,0)</f>
        <v>6.0728187725494402</v>
      </c>
      <c r="U31" s="70">
        <f t="shared" ref="U31:U50" si="15">RANK(T31,T$8:T$50,0)</f>
        <v>25</v>
      </c>
      <c r="V31" s="69">
        <f>VLOOKUP($A31,'Return Data'!$A$7:$R$328,18,0)</f>
        <v>7.0778020453754902</v>
      </c>
      <c r="W31" s="70">
        <f t="shared" ref="W31:W36" si="16">RANK(V31,V$8:V$50,0)</f>
        <v>20</v>
      </c>
      <c r="X31" s="69">
        <f>VLOOKUP($A31,'Return Data'!$A$7:$R$328,15,0)</f>
        <v>7.3354949009133099</v>
      </c>
      <c r="Y31" s="70">
        <f t="shared" ref="Y31:Y36" si="17">RANK(X31,X$8:X$50,0)</f>
        <v>19</v>
      </c>
      <c r="Z31" s="69">
        <f>VLOOKUP($A31,'Return Data'!$A$7:$R$328,17,0)</f>
        <v>10.1349533814599</v>
      </c>
      <c r="AA31" s="71">
        <f t="shared" si="11"/>
        <v>7</v>
      </c>
    </row>
    <row r="32" spans="1:27" x14ac:dyDescent="0.25">
      <c r="A32" s="67" t="s">
        <v>142</v>
      </c>
      <c r="B32" s="68">
        <f>VLOOKUP($A32,'Return Data'!$A$7:$R$328,2,0)</f>
        <v>43928</v>
      </c>
      <c r="C32" s="69">
        <f>VLOOKUP($A32,'Return Data'!$A$7:$R$328,3,0)</f>
        <v>4018.6419000000001</v>
      </c>
      <c r="D32" s="69">
        <f>VLOOKUP($A32,'Return Data'!$A$7:$R$328,6,0)</f>
        <v>-1.26698854532975</v>
      </c>
      <c r="E32" s="70">
        <f t="shared" si="0"/>
        <v>42</v>
      </c>
      <c r="F32" s="69">
        <f>VLOOKUP($A32,'Return Data'!$A$7:$R$328,7,0)</f>
        <v>2.9116976073840801</v>
      </c>
      <c r="G32" s="70">
        <f t="shared" si="1"/>
        <v>31</v>
      </c>
      <c r="H32" s="69">
        <f>VLOOKUP($A32,'Return Data'!$A$7:$R$328,8,0)</f>
        <v>4.8999000099051901</v>
      </c>
      <c r="I32" s="70">
        <f t="shared" si="2"/>
        <v>25</v>
      </c>
      <c r="J32" s="69">
        <f>VLOOKUP($A32,'Return Data'!$A$7:$R$328,9,0)</f>
        <v>16.444681010214801</v>
      </c>
      <c r="K32" s="70">
        <f t="shared" si="3"/>
        <v>10</v>
      </c>
      <c r="L32" s="69">
        <f>VLOOKUP($A32,'Return Data'!$A$7:$R$328,10,0)</f>
        <v>5.8335663239629003</v>
      </c>
      <c r="M32" s="70">
        <f t="shared" si="4"/>
        <v>26</v>
      </c>
      <c r="N32" s="69">
        <f>VLOOKUP($A32,'Return Data'!$A$7:$R$328,11,0)</f>
        <v>5.4356971443777802</v>
      </c>
      <c r="O32" s="70">
        <f t="shared" si="12"/>
        <v>24</v>
      </c>
      <c r="P32" s="69">
        <f>VLOOKUP($A32,'Return Data'!$A$7:$R$328,12,0)</f>
        <v>5.39672336661984</v>
      </c>
      <c r="Q32" s="70">
        <f t="shared" si="13"/>
        <v>24</v>
      </c>
      <c r="R32" s="69">
        <f>VLOOKUP($A32,'Return Data'!$A$7:$R$328,13,0)</f>
        <v>5.6221053683671904</v>
      </c>
      <c r="S32" s="70">
        <f t="shared" si="14"/>
        <v>25</v>
      </c>
      <c r="T32" s="69">
        <f>VLOOKUP($A32,'Return Data'!$A$7:$R$328,14,0)</f>
        <v>6.02373201743994</v>
      </c>
      <c r="U32" s="70">
        <f t="shared" si="15"/>
        <v>27</v>
      </c>
      <c r="V32" s="69">
        <f>VLOOKUP($A32,'Return Data'!$A$7:$R$328,18,0)</f>
        <v>6.9664839487178396</v>
      </c>
      <c r="W32" s="70">
        <f t="shared" si="16"/>
        <v>27</v>
      </c>
      <c r="X32" s="69">
        <f>VLOOKUP($A32,'Return Data'!$A$7:$R$328,15,0)</f>
        <v>7.2322558935604997</v>
      </c>
      <c r="Y32" s="70">
        <f t="shared" si="17"/>
        <v>26</v>
      </c>
      <c r="Z32" s="69">
        <f>VLOOKUP($A32,'Return Data'!$A$7:$R$328,17,0)</f>
        <v>9.9676167016810098</v>
      </c>
      <c r="AA32" s="71">
        <f t="shared" si="11"/>
        <v>25</v>
      </c>
    </row>
    <row r="33" spans="1:27" x14ac:dyDescent="0.25">
      <c r="A33" s="67" t="s">
        <v>143</v>
      </c>
      <c r="B33" s="68">
        <f>VLOOKUP($A33,'Return Data'!$A$7:$R$328,2,0)</f>
        <v>43928</v>
      </c>
      <c r="C33" s="69">
        <f>VLOOKUP($A33,'Return Data'!$A$7:$R$328,3,0)</f>
        <v>2724.4114</v>
      </c>
      <c r="D33" s="69">
        <f>VLOOKUP($A33,'Return Data'!$A$7:$R$328,6,0)</f>
        <v>0.45685669161998899</v>
      </c>
      <c r="E33" s="70">
        <f t="shared" si="0"/>
        <v>27</v>
      </c>
      <c r="F33" s="69">
        <f>VLOOKUP($A33,'Return Data'!$A$7:$R$328,7,0)</f>
        <v>3.3105022537651299</v>
      </c>
      <c r="G33" s="70">
        <f t="shared" si="1"/>
        <v>20</v>
      </c>
      <c r="H33" s="69">
        <f>VLOOKUP($A33,'Return Data'!$A$7:$R$328,8,0)</f>
        <v>5.3309067962932399</v>
      </c>
      <c r="I33" s="70">
        <f t="shared" si="2"/>
        <v>12</v>
      </c>
      <c r="J33" s="69">
        <f>VLOOKUP($A33,'Return Data'!$A$7:$R$328,9,0)</f>
        <v>19.082856611596</v>
      </c>
      <c r="K33" s="70">
        <f t="shared" si="3"/>
        <v>2</v>
      </c>
      <c r="L33" s="69">
        <f>VLOOKUP($A33,'Return Data'!$A$7:$R$328,10,0)</f>
        <v>6.70913511691111</v>
      </c>
      <c r="M33" s="70">
        <f t="shared" si="4"/>
        <v>11</v>
      </c>
      <c r="N33" s="69">
        <f>VLOOKUP($A33,'Return Data'!$A$7:$R$328,11,0)</f>
        <v>5.8063056990719097</v>
      </c>
      <c r="O33" s="70">
        <f t="shared" si="12"/>
        <v>12</v>
      </c>
      <c r="P33" s="69">
        <f>VLOOKUP($A33,'Return Data'!$A$7:$R$328,12,0)</f>
        <v>5.6130306487879098</v>
      </c>
      <c r="Q33" s="70">
        <f t="shared" si="13"/>
        <v>13</v>
      </c>
      <c r="R33" s="69">
        <f>VLOOKUP($A33,'Return Data'!$A$7:$R$328,13,0)</f>
        <v>5.7739846716929302</v>
      </c>
      <c r="S33" s="70">
        <f t="shared" si="14"/>
        <v>18</v>
      </c>
      <c r="T33" s="69">
        <f>VLOOKUP($A33,'Return Data'!$A$7:$R$328,14,0)</f>
        <v>6.1404027938067998</v>
      </c>
      <c r="U33" s="70">
        <f t="shared" si="15"/>
        <v>21</v>
      </c>
      <c r="V33" s="69">
        <f>VLOOKUP($A33,'Return Data'!$A$7:$R$328,18,0)</f>
        <v>7.07532673076087</v>
      </c>
      <c r="W33" s="70">
        <f t="shared" si="16"/>
        <v>21</v>
      </c>
      <c r="X33" s="69">
        <f>VLOOKUP($A33,'Return Data'!$A$7:$R$328,15,0)</f>
        <v>7.3332514582785802</v>
      </c>
      <c r="Y33" s="70">
        <f t="shared" si="17"/>
        <v>20</v>
      </c>
      <c r="Z33" s="69">
        <f>VLOOKUP($A33,'Return Data'!$A$7:$R$328,17,0)</f>
        <v>10.0275123812737</v>
      </c>
      <c r="AA33" s="71">
        <f t="shared" si="11"/>
        <v>21</v>
      </c>
    </row>
    <row r="34" spans="1:27" x14ac:dyDescent="0.25">
      <c r="A34" s="67" t="s">
        <v>144</v>
      </c>
      <c r="B34" s="68">
        <f>VLOOKUP($A34,'Return Data'!$A$7:$R$328,2,0)</f>
        <v>43928</v>
      </c>
      <c r="C34" s="69">
        <f>VLOOKUP($A34,'Return Data'!$A$7:$R$328,3,0)</f>
        <v>3607.5756999999999</v>
      </c>
      <c r="D34" s="69">
        <f>VLOOKUP($A34,'Return Data'!$A$7:$R$328,6,0)</f>
        <v>-0.30150192420086402</v>
      </c>
      <c r="E34" s="70">
        <f t="shared" si="0"/>
        <v>31</v>
      </c>
      <c r="F34" s="69">
        <f>VLOOKUP($A34,'Return Data'!$A$7:$R$328,7,0)</f>
        <v>2.9607922075351598</v>
      </c>
      <c r="G34" s="70">
        <f t="shared" si="1"/>
        <v>29</v>
      </c>
      <c r="H34" s="69">
        <f>VLOOKUP($A34,'Return Data'!$A$7:$R$328,8,0)</f>
        <v>5.4118772535782904</v>
      </c>
      <c r="I34" s="70">
        <f t="shared" si="2"/>
        <v>11</v>
      </c>
      <c r="J34" s="69">
        <f>VLOOKUP($A34,'Return Data'!$A$7:$R$328,9,0)</f>
        <v>17.073963887500401</v>
      </c>
      <c r="K34" s="70">
        <f t="shared" si="3"/>
        <v>6</v>
      </c>
      <c r="L34" s="69">
        <f>VLOOKUP($A34,'Return Data'!$A$7:$R$328,10,0)</f>
        <v>7.4733548204605604</v>
      </c>
      <c r="M34" s="70">
        <f t="shared" si="4"/>
        <v>4</v>
      </c>
      <c r="N34" s="69">
        <f>VLOOKUP($A34,'Return Data'!$A$7:$R$328,11,0)</f>
        <v>6.1213371129015499</v>
      </c>
      <c r="O34" s="70">
        <f t="shared" si="12"/>
        <v>3</v>
      </c>
      <c r="P34" s="69">
        <f>VLOOKUP($A34,'Return Data'!$A$7:$R$328,12,0)</f>
        <v>5.7993144022002303</v>
      </c>
      <c r="Q34" s="70">
        <f t="shared" si="13"/>
        <v>5</v>
      </c>
      <c r="R34" s="69">
        <f>VLOOKUP($A34,'Return Data'!$A$7:$R$328,13,0)</f>
        <v>5.9563028688523101</v>
      </c>
      <c r="S34" s="70">
        <f t="shared" si="14"/>
        <v>7</v>
      </c>
      <c r="T34" s="69">
        <f>VLOOKUP($A34,'Return Data'!$A$7:$R$328,14,0)</f>
        <v>6.2878910956272298</v>
      </c>
      <c r="U34" s="70">
        <f t="shared" si="15"/>
        <v>10</v>
      </c>
      <c r="V34" s="69">
        <f>VLOOKUP($A34,'Return Data'!$A$7:$R$328,18,0)</f>
        <v>7.1473262366265997</v>
      </c>
      <c r="W34" s="70">
        <f t="shared" si="16"/>
        <v>13</v>
      </c>
      <c r="X34" s="69">
        <f>VLOOKUP($A34,'Return Data'!$A$7:$R$328,15,0)</f>
        <v>7.3849086322672797</v>
      </c>
      <c r="Y34" s="70">
        <f t="shared" si="17"/>
        <v>13</v>
      </c>
      <c r="Z34" s="69">
        <f>VLOOKUP($A34,'Return Data'!$A$7:$R$328,17,0)</f>
        <v>10.044628393525</v>
      </c>
      <c r="AA34" s="71">
        <f t="shared" si="11"/>
        <v>16</v>
      </c>
    </row>
    <row r="35" spans="1:27" x14ac:dyDescent="0.25">
      <c r="A35" s="67" t="s">
        <v>145</v>
      </c>
      <c r="B35" s="68">
        <f>VLOOKUP($A35,'Return Data'!$A$7:$R$328,2,0)</f>
        <v>43928</v>
      </c>
      <c r="C35" s="69">
        <f>VLOOKUP($A35,'Return Data'!$A$7:$R$328,3,0)</f>
        <v>1289.9921999999999</v>
      </c>
      <c r="D35" s="69">
        <f>VLOOKUP($A35,'Return Data'!$A$7:$R$328,6,0)</f>
        <v>1.1855883129781</v>
      </c>
      <c r="E35" s="70">
        <f t="shared" si="0"/>
        <v>21</v>
      </c>
      <c r="F35" s="69">
        <f>VLOOKUP($A35,'Return Data'!$A$7:$R$328,7,0)</f>
        <v>3.5038982001529599</v>
      </c>
      <c r="G35" s="70">
        <f t="shared" si="1"/>
        <v>14</v>
      </c>
      <c r="H35" s="69">
        <f>VLOOKUP($A35,'Return Data'!$A$7:$R$328,8,0)</f>
        <v>5.3013521899556402</v>
      </c>
      <c r="I35" s="70">
        <f t="shared" si="2"/>
        <v>13</v>
      </c>
      <c r="J35" s="69">
        <f>VLOOKUP($A35,'Return Data'!$A$7:$R$328,9,0)</f>
        <v>16.1948359476084</v>
      </c>
      <c r="K35" s="70">
        <f t="shared" si="3"/>
        <v>11</v>
      </c>
      <c r="L35" s="69">
        <f>VLOOKUP($A35,'Return Data'!$A$7:$R$328,10,0)</f>
        <v>6.2785920970009297</v>
      </c>
      <c r="M35" s="70">
        <f t="shared" si="4"/>
        <v>16</v>
      </c>
      <c r="N35" s="69">
        <f>VLOOKUP($A35,'Return Data'!$A$7:$R$328,11,0)</f>
        <v>5.7038505579866703</v>
      </c>
      <c r="O35" s="70">
        <f t="shared" si="12"/>
        <v>14</v>
      </c>
      <c r="P35" s="69">
        <f>VLOOKUP($A35,'Return Data'!$A$7:$R$328,12,0)</f>
        <v>5.6775054394748201</v>
      </c>
      <c r="Q35" s="70">
        <f t="shared" si="13"/>
        <v>10</v>
      </c>
      <c r="R35" s="69">
        <f>VLOOKUP($A35,'Return Data'!$A$7:$R$328,13,0)</f>
        <v>5.9398923019202297</v>
      </c>
      <c r="S35" s="70">
        <f t="shared" si="14"/>
        <v>8</v>
      </c>
      <c r="T35" s="69">
        <f>VLOOKUP($A35,'Return Data'!$A$7:$R$328,14,0)</f>
        <v>6.3137660277633696</v>
      </c>
      <c r="U35" s="70">
        <f t="shared" si="15"/>
        <v>8</v>
      </c>
      <c r="V35" s="69">
        <f>VLOOKUP($A35,'Return Data'!$A$7:$R$328,18,0)</f>
        <v>7.2389617659957102</v>
      </c>
      <c r="W35" s="70">
        <f t="shared" si="16"/>
        <v>3</v>
      </c>
      <c r="X35" s="69">
        <f>VLOOKUP($A35,'Return Data'!$A$7:$R$328,15,0)</f>
        <v>7.4565162705571097</v>
      </c>
      <c r="Y35" s="70">
        <f t="shared" si="17"/>
        <v>3</v>
      </c>
      <c r="Z35" s="69">
        <f>VLOOKUP($A35,'Return Data'!$A$7:$R$328,17,0)</f>
        <v>7.7037226456925696</v>
      </c>
      <c r="AA35" s="71">
        <f t="shared" si="11"/>
        <v>35</v>
      </c>
    </row>
    <row r="36" spans="1:27" x14ac:dyDescent="0.25">
      <c r="A36" s="67" t="s">
        <v>146</v>
      </c>
      <c r="B36" s="68">
        <f>VLOOKUP($A36,'Return Data'!$A$7:$R$328,2,0)</f>
        <v>43928</v>
      </c>
      <c r="C36" s="69">
        <f>VLOOKUP($A36,'Return Data'!$A$7:$R$328,3,0)</f>
        <v>2096.6095</v>
      </c>
      <c r="D36" s="69">
        <f>VLOOKUP($A36,'Return Data'!$A$7:$R$328,6,0)</f>
        <v>-1.00621591227396</v>
      </c>
      <c r="E36" s="70">
        <f t="shared" si="0"/>
        <v>40</v>
      </c>
      <c r="F36" s="69">
        <f>VLOOKUP($A36,'Return Data'!$A$7:$R$328,7,0)</f>
        <v>2.9195626838169599</v>
      </c>
      <c r="G36" s="70">
        <f t="shared" si="1"/>
        <v>30</v>
      </c>
      <c r="H36" s="69">
        <f>VLOOKUP($A36,'Return Data'!$A$7:$R$328,8,0)</f>
        <v>4.9488654632829103</v>
      </c>
      <c r="I36" s="70">
        <f t="shared" si="2"/>
        <v>24</v>
      </c>
      <c r="J36" s="69">
        <f>VLOOKUP($A36,'Return Data'!$A$7:$R$328,9,0)</f>
        <v>14.6312740747916</v>
      </c>
      <c r="K36" s="70">
        <f t="shared" si="3"/>
        <v>22</v>
      </c>
      <c r="L36" s="69">
        <f>VLOOKUP($A36,'Return Data'!$A$7:$R$328,10,0)</f>
        <v>6.2600296290617896</v>
      </c>
      <c r="M36" s="70">
        <f t="shared" si="4"/>
        <v>17</v>
      </c>
      <c r="N36" s="69">
        <f>VLOOKUP($A36,'Return Data'!$A$7:$R$328,11,0)</f>
        <v>5.6854874541023799</v>
      </c>
      <c r="O36" s="70">
        <f t="shared" si="12"/>
        <v>16</v>
      </c>
      <c r="P36" s="69">
        <f>VLOOKUP($A36,'Return Data'!$A$7:$R$328,12,0)</f>
        <v>5.5506850574917896</v>
      </c>
      <c r="Q36" s="70">
        <f t="shared" si="13"/>
        <v>17</v>
      </c>
      <c r="R36" s="69">
        <f>VLOOKUP($A36,'Return Data'!$A$7:$R$328,13,0)</f>
        <v>5.7825232535199396</v>
      </c>
      <c r="S36" s="70">
        <f t="shared" si="14"/>
        <v>17</v>
      </c>
      <c r="T36" s="69">
        <f>VLOOKUP($A36,'Return Data'!$A$7:$R$328,14,0)</f>
        <v>6.1721049030361197</v>
      </c>
      <c r="U36" s="70">
        <f t="shared" si="15"/>
        <v>17</v>
      </c>
      <c r="V36" s="69">
        <f>VLOOKUP($A36,'Return Data'!$A$7:$R$328,18,0)</f>
        <v>7.0911191186997504</v>
      </c>
      <c r="W36" s="70">
        <f t="shared" si="16"/>
        <v>19</v>
      </c>
      <c r="X36" s="69">
        <f>VLOOKUP($A36,'Return Data'!$A$7:$R$328,15,0)</f>
        <v>7.3364390401216104</v>
      </c>
      <c r="Y36" s="70">
        <f t="shared" si="17"/>
        <v>18</v>
      </c>
      <c r="Z36" s="69">
        <f>VLOOKUP($A36,'Return Data'!$A$7:$R$328,17,0)</f>
        <v>9.6488781275462507</v>
      </c>
      <c r="AA36" s="71">
        <f t="shared" si="11"/>
        <v>30</v>
      </c>
    </row>
    <row r="37" spans="1:27" x14ac:dyDescent="0.25">
      <c r="A37" s="67" t="s">
        <v>147</v>
      </c>
      <c r="B37" s="68">
        <f>VLOOKUP($A37,'Return Data'!$A$7:$R$328,2,0)</f>
        <v>43928</v>
      </c>
      <c r="C37" s="69">
        <f>VLOOKUP($A37,'Return Data'!$A$7:$R$328,3,0)</f>
        <v>10.7089</v>
      </c>
      <c r="D37" s="69">
        <f>VLOOKUP($A37,'Return Data'!$A$7:$R$328,6,0)</f>
        <v>4.0905143027850599</v>
      </c>
      <c r="E37" s="70">
        <f t="shared" si="0"/>
        <v>3</v>
      </c>
      <c r="F37" s="69">
        <f>VLOOKUP($A37,'Return Data'!$A$7:$R$328,7,0)</f>
        <v>3.8360393856723398</v>
      </c>
      <c r="G37" s="70">
        <f t="shared" si="1"/>
        <v>9</v>
      </c>
      <c r="H37" s="69">
        <f>VLOOKUP($A37,'Return Data'!$A$7:$R$328,8,0)</f>
        <v>3.8494399722321901</v>
      </c>
      <c r="I37" s="70">
        <f t="shared" si="2"/>
        <v>36</v>
      </c>
      <c r="J37" s="69">
        <f>VLOOKUP($A37,'Return Data'!$A$7:$R$328,9,0)</f>
        <v>2.8027504680709598</v>
      </c>
      <c r="K37" s="70">
        <f t="shared" si="3"/>
        <v>40</v>
      </c>
      <c r="L37" s="69">
        <f>VLOOKUP($A37,'Return Data'!$A$7:$R$328,10,0)</f>
        <v>3.7294184466929701</v>
      </c>
      <c r="M37" s="70">
        <f t="shared" si="4"/>
        <v>41</v>
      </c>
      <c r="N37" s="69">
        <f>VLOOKUP($A37,'Return Data'!$A$7:$R$328,11,0)</f>
        <v>4.3119551519740398</v>
      </c>
      <c r="O37" s="70">
        <f t="shared" si="12"/>
        <v>37</v>
      </c>
      <c r="P37" s="69">
        <f>VLOOKUP($A37,'Return Data'!$A$7:$R$328,12,0)</f>
        <v>4.5861246389403396</v>
      </c>
      <c r="Q37" s="70">
        <f t="shared" si="13"/>
        <v>37</v>
      </c>
      <c r="R37" s="69">
        <f>VLOOKUP($A37,'Return Data'!$A$7:$R$328,13,0)</f>
        <v>4.8830333952660396</v>
      </c>
      <c r="S37" s="70">
        <f t="shared" si="14"/>
        <v>37</v>
      </c>
      <c r="T37" s="69">
        <f>VLOOKUP($A37,'Return Data'!$A$7:$R$328,14,0)</f>
        <v>5.14934929420453</v>
      </c>
      <c r="U37" s="70">
        <f t="shared" si="15"/>
        <v>37</v>
      </c>
      <c r="V37" s="69"/>
      <c r="W37" s="70"/>
      <c r="X37" s="69"/>
      <c r="Y37" s="70"/>
      <c r="Z37" s="69">
        <f>VLOOKUP($A37,'Return Data'!$A$7:$R$328,17,0)</f>
        <v>5.4473368421052504</v>
      </c>
      <c r="AA37" s="71">
        <f t="shared" si="11"/>
        <v>42</v>
      </c>
    </row>
    <row r="38" spans="1:27" x14ac:dyDescent="0.25">
      <c r="A38" s="67" t="s">
        <v>148</v>
      </c>
      <c r="B38" s="68">
        <f>VLOOKUP($A38,'Return Data'!$A$7:$R$328,2,0)</f>
        <v>43928</v>
      </c>
      <c r="C38" s="69">
        <f>VLOOKUP($A38,'Return Data'!$A$7:$R$328,3,0)</f>
        <v>4856.1426000000001</v>
      </c>
      <c r="D38" s="69">
        <f>VLOOKUP($A38,'Return Data'!$A$7:$R$328,6,0)</f>
        <v>-0.35476372855264299</v>
      </c>
      <c r="E38" s="70">
        <f t="shared" si="0"/>
        <v>32</v>
      </c>
      <c r="F38" s="69">
        <f>VLOOKUP($A38,'Return Data'!$A$7:$R$328,7,0)</f>
        <v>3.15564049729096</v>
      </c>
      <c r="G38" s="70">
        <f t="shared" si="1"/>
        <v>25</v>
      </c>
      <c r="H38" s="69">
        <f>VLOOKUP($A38,'Return Data'!$A$7:$R$328,8,0)</f>
        <v>5.8629276471336302</v>
      </c>
      <c r="I38" s="70">
        <f t="shared" si="2"/>
        <v>2</v>
      </c>
      <c r="J38" s="69">
        <f>VLOOKUP($A38,'Return Data'!$A$7:$R$328,9,0)</f>
        <v>16.092449401315399</v>
      </c>
      <c r="K38" s="70">
        <f t="shared" si="3"/>
        <v>12</v>
      </c>
      <c r="L38" s="69">
        <f>VLOOKUP($A38,'Return Data'!$A$7:$R$328,10,0)</f>
        <v>6.22580044153987</v>
      </c>
      <c r="M38" s="70">
        <f t="shared" si="4"/>
        <v>18</v>
      </c>
      <c r="N38" s="69">
        <f>VLOOKUP($A38,'Return Data'!$A$7:$R$328,11,0)</f>
        <v>5.6347370969613104</v>
      </c>
      <c r="O38" s="70">
        <f t="shared" si="12"/>
        <v>18</v>
      </c>
      <c r="P38" s="69">
        <f>VLOOKUP($A38,'Return Data'!$A$7:$R$328,12,0)</f>
        <v>5.5459648178417504</v>
      </c>
      <c r="Q38" s="70">
        <f t="shared" si="13"/>
        <v>18</v>
      </c>
      <c r="R38" s="69">
        <f>VLOOKUP($A38,'Return Data'!$A$7:$R$328,13,0)</f>
        <v>5.8285760861682601</v>
      </c>
      <c r="S38" s="70">
        <f t="shared" si="14"/>
        <v>15</v>
      </c>
      <c r="T38" s="69">
        <f>VLOOKUP($A38,'Return Data'!$A$7:$R$328,14,0)</f>
        <v>6.2751145470238798</v>
      </c>
      <c r="U38" s="70">
        <f t="shared" si="15"/>
        <v>11</v>
      </c>
      <c r="V38" s="69">
        <f>VLOOKUP($A38,'Return Data'!$A$7:$R$328,18,0)</f>
        <v>7.1763970188858499</v>
      </c>
      <c r="W38" s="70">
        <f>RANK(V38,V$8:V$50,0)</f>
        <v>9</v>
      </c>
      <c r="X38" s="69">
        <f>VLOOKUP($A38,'Return Data'!$A$7:$R$328,15,0)</f>
        <v>7.4065001189648303</v>
      </c>
      <c r="Y38" s="70">
        <f>RANK(X38,X$8:X$50,0)</f>
        <v>9</v>
      </c>
      <c r="Z38" s="69">
        <f>VLOOKUP($A38,'Return Data'!$A$7:$R$328,17,0)</f>
        <v>10.119656767739</v>
      </c>
      <c r="AA38" s="71">
        <f t="shared" si="11"/>
        <v>10</v>
      </c>
    </row>
    <row r="39" spans="1:27" x14ac:dyDescent="0.25">
      <c r="A39" s="67" t="s">
        <v>149</v>
      </c>
      <c r="B39" s="68">
        <f>VLOOKUP($A39,'Return Data'!$A$7:$R$328,2,0)</f>
        <v>43928</v>
      </c>
      <c r="C39" s="69">
        <f>VLOOKUP($A39,'Return Data'!$A$7:$R$328,3,0)</f>
        <v>1117.8074999999999</v>
      </c>
      <c r="D39" s="69">
        <f>VLOOKUP($A39,'Return Data'!$A$7:$R$328,6,0)</f>
        <v>3.7130473480300199</v>
      </c>
      <c r="E39" s="70">
        <f t="shared" si="0"/>
        <v>8</v>
      </c>
      <c r="F39" s="69">
        <f>VLOOKUP($A39,'Return Data'!$A$7:$R$328,7,0)</f>
        <v>3.4878788817128399</v>
      </c>
      <c r="G39" s="70">
        <f t="shared" si="1"/>
        <v>16</v>
      </c>
      <c r="H39" s="69">
        <f>VLOOKUP($A39,'Return Data'!$A$7:$R$328,8,0)</f>
        <v>3.7218550018607299</v>
      </c>
      <c r="I39" s="70">
        <f t="shared" si="2"/>
        <v>38</v>
      </c>
      <c r="J39" s="69">
        <f>VLOOKUP($A39,'Return Data'!$A$7:$R$328,9,0)</f>
        <v>5.6352697455645204</v>
      </c>
      <c r="K39" s="70">
        <f t="shared" si="3"/>
        <v>38</v>
      </c>
      <c r="L39" s="69">
        <f>VLOOKUP($A39,'Return Data'!$A$7:$R$328,10,0)</f>
        <v>4.8537517485408399</v>
      </c>
      <c r="M39" s="70">
        <f t="shared" si="4"/>
        <v>35</v>
      </c>
      <c r="N39" s="69">
        <f>VLOOKUP($A39,'Return Data'!$A$7:$R$328,11,0)</f>
        <v>4.8950674528117499</v>
      </c>
      <c r="O39" s="70">
        <f t="shared" si="12"/>
        <v>32</v>
      </c>
      <c r="P39" s="69">
        <f>VLOOKUP($A39,'Return Data'!$A$7:$R$328,12,0)</f>
        <v>4.9430812597157399</v>
      </c>
      <c r="Q39" s="70">
        <f t="shared" si="13"/>
        <v>34</v>
      </c>
      <c r="R39" s="69">
        <f>VLOOKUP($A39,'Return Data'!$A$7:$R$328,13,0)</f>
        <v>5.2964937627510098</v>
      </c>
      <c r="S39" s="70">
        <f t="shared" si="14"/>
        <v>31</v>
      </c>
      <c r="T39" s="69">
        <f>VLOOKUP($A39,'Return Data'!$A$7:$R$328,14,0)</f>
        <v>5.5358762170764599</v>
      </c>
      <c r="U39" s="70">
        <f t="shared" si="15"/>
        <v>35</v>
      </c>
      <c r="V39" s="69"/>
      <c r="W39" s="70"/>
      <c r="X39" s="69"/>
      <c r="Y39" s="70"/>
      <c r="Z39" s="69">
        <f>VLOOKUP($A39,'Return Data'!$A$7:$R$328,17,0)</f>
        <v>6.1692593256814803</v>
      </c>
      <c r="AA39" s="71">
        <f t="shared" si="11"/>
        <v>37</v>
      </c>
    </row>
    <row r="40" spans="1:27" x14ac:dyDescent="0.25">
      <c r="A40" s="67" t="s">
        <v>150</v>
      </c>
      <c r="B40" s="68">
        <f>VLOOKUP($A40,'Return Data'!$A$7:$R$328,2,0)</f>
        <v>43928</v>
      </c>
      <c r="C40" s="69">
        <f>VLOOKUP($A40,'Return Data'!$A$7:$R$328,3,0)</f>
        <v>258.6121</v>
      </c>
      <c r="D40" s="69">
        <f>VLOOKUP($A40,'Return Data'!$A$7:$R$328,6,0)</f>
        <v>3.8534747595437802</v>
      </c>
      <c r="E40" s="70">
        <f t="shared" si="0"/>
        <v>6</v>
      </c>
      <c r="F40" s="69">
        <f>VLOOKUP($A40,'Return Data'!$A$7:$R$328,7,0)</f>
        <v>4.5887156856912998</v>
      </c>
      <c r="G40" s="70">
        <f t="shared" si="1"/>
        <v>3</v>
      </c>
      <c r="H40" s="69">
        <f>VLOOKUP($A40,'Return Data'!$A$7:$R$328,8,0)</f>
        <v>5.8516899769797899</v>
      </c>
      <c r="I40" s="70">
        <f t="shared" si="2"/>
        <v>3</v>
      </c>
      <c r="J40" s="69">
        <f>VLOOKUP($A40,'Return Data'!$A$7:$R$328,9,0)</f>
        <v>13.5436334754302</v>
      </c>
      <c r="K40" s="70">
        <f t="shared" si="3"/>
        <v>25</v>
      </c>
      <c r="L40" s="69">
        <f>VLOOKUP($A40,'Return Data'!$A$7:$R$328,10,0)</f>
        <v>5.7678822833104499</v>
      </c>
      <c r="M40" s="70">
        <f t="shared" si="4"/>
        <v>28</v>
      </c>
      <c r="N40" s="69">
        <f>VLOOKUP($A40,'Return Data'!$A$7:$R$328,11,0)</f>
        <v>5.5443033755062698</v>
      </c>
      <c r="O40" s="70">
        <f t="shared" si="12"/>
        <v>23</v>
      </c>
      <c r="P40" s="69">
        <f>VLOOKUP($A40,'Return Data'!$A$7:$R$328,12,0)</f>
        <v>5.5720594945630202</v>
      </c>
      <c r="Q40" s="70">
        <f t="shared" si="13"/>
        <v>16</v>
      </c>
      <c r="R40" s="69">
        <f>VLOOKUP($A40,'Return Data'!$A$7:$R$328,13,0)</f>
        <v>5.8097658399313001</v>
      </c>
      <c r="S40" s="70">
        <f t="shared" si="14"/>
        <v>16</v>
      </c>
      <c r="T40" s="69">
        <f>VLOOKUP($A40,'Return Data'!$A$7:$R$328,14,0)</f>
        <v>6.25043699001729</v>
      </c>
      <c r="U40" s="70">
        <f t="shared" si="15"/>
        <v>12</v>
      </c>
      <c r="V40" s="69">
        <f>VLOOKUP($A40,'Return Data'!$A$7:$R$328,18,0)</f>
        <v>7.1769790104654696</v>
      </c>
      <c r="W40" s="70">
        <f t="shared" ref="W40:W49" si="18">RANK(V40,V$8:V$50,0)</f>
        <v>8</v>
      </c>
      <c r="X40" s="69">
        <f>VLOOKUP($A40,'Return Data'!$A$7:$R$328,15,0)</f>
        <v>7.3937090043838998</v>
      </c>
      <c r="Y40" s="70">
        <f t="shared" ref="Y40:Y49" si="19">RANK(X40,X$8:X$50,0)</f>
        <v>11</v>
      </c>
      <c r="Z40" s="69">
        <f>VLOOKUP($A40,'Return Data'!$A$7:$R$328,17,0)</f>
        <v>10.0750868737058</v>
      </c>
      <c r="AA40" s="71">
        <f t="shared" si="11"/>
        <v>12</v>
      </c>
    </row>
    <row r="41" spans="1:27" x14ac:dyDescent="0.25">
      <c r="A41" s="67" t="s">
        <v>151</v>
      </c>
      <c r="B41" s="68">
        <f>VLOOKUP($A41,'Return Data'!$A$7:$R$328,2,0)</f>
        <v>43928</v>
      </c>
      <c r="C41" s="69">
        <f>VLOOKUP($A41,'Return Data'!$A$7:$R$328,3,0)</f>
        <v>1759.547</v>
      </c>
      <c r="D41" s="69">
        <f>VLOOKUP($A41,'Return Data'!$A$7:$R$328,6,0)</f>
        <v>3.1305343918920401</v>
      </c>
      <c r="E41" s="70">
        <f t="shared" si="0"/>
        <v>10</v>
      </c>
      <c r="F41" s="69">
        <f>VLOOKUP($A41,'Return Data'!$A$7:$R$328,7,0)</f>
        <v>3.8381544370383498</v>
      </c>
      <c r="G41" s="70">
        <f t="shared" si="1"/>
        <v>8</v>
      </c>
      <c r="H41" s="69">
        <f>VLOOKUP($A41,'Return Data'!$A$7:$R$328,8,0)</f>
        <v>3.7235336206826899</v>
      </c>
      <c r="I41" s="70">
        <f t="shared" si="2"/>
        <v>37</v>
      </c>
      <c r="J41" s="69">
        <f>VLOOKUP($A41,'Return Data'!$A$7:$R$328,9,0)</f>
        <v>6.9600580929616802</v>
      </c>
      <c r="K41" s="70">
        <f t="shared" si="3"/>
        <v>35</v>
      </c>
      <c r="L41" s="69">
        <f>VLOOKUP($A41,'Return Data'!$A$7:$R$328,10,0)</f>
        <v>4.4297840614432999</v>
      </c>
      <c r="M41" s="70">
        <f t="shared" si="4"/>
        <v>37</v>
      </c>
      <c r="N41" s="69">
        <f>VLOOKUP($A41,'Return Data'!$A$7:$R$328,11,0)</f>
        <v>4.9693393860547399</v>
      </c>
      <c r="O41" s="70">
        <f t="shared" si="12"/>
        <v>31</v>
      </c>
      <c r="P41" s="69">
        <f>VLOOKUP($A41,'Return Data'!$A$7:$R$328,12,0)</f>
        <v>5.0551766078284599</v>
      </c>
      <c r="Q41" s="70">
        <f t="shared" si="13"/>
        <v>31</v>
      </c>
      <c r="R41" s="69">
        <f>VLOOKUP($A41,'Return Data'!$A$7:$R$328,13,0)</f>
        <v>5.2923034077589897</v>
      </c>
      <c r="S41" s="70">
        <f t="shared" si="14"/>
        <v>33</v>
      </c>
      <c r="T41" s="69">
        <f>VLOOKUP($A41,'Return Data'!$A$7:$R$328,14,0)</f>
        <v>5.6471932018221302</v>
      </c>
      <c r="U41" s="70">
        <f t="shared" si="15"/>
        <v>32</v>
      </c>
      <c r="V41" s="69">
        <f>VLOOKUP($A41,'Return Data'!$A$7:$R$328,18,0)</f>
        <v>1.8842489133656</v>
      </c>
      <c r="W41" s="70">
        <f t="shared" si="18"/>
        <v>35</v>
      </c>
      <c r="X41" s="69">
        <f>VLOOKUP($A41,'Return Data'!$A$7:$R$328,15,0)</f>
        <v>3.6417809145750399</v>
      </c>
      <c r="Y41" s="70">
        <f t="shared" si="19"/>
        <v>35</v>
      </c>
      <c r="Z41" s="69">
        <f>VLOOKUP($A41,'Return Data'!$A$7:$R$328,17,0)</f>
        <v>7.9152232885103002</v>
      </c>
      <c r="AA41" s="71">
        <f t="shared" si="11"/>
        <v>34</v>
      </c>
    </row>
    <row r="42" spans="1:27" x14ac:dyDescent="0.25">
      <c r="A42" s="67" t="s">
        <v>152</v>
      </c>
      <c r="B42" s="68">
        <f>VLOOKUP($A42,'Return Data'!$A$7:$R$328,2,0)</f>
        <v>43928</v>
      </c>
      <c r="C42" s="69">
        <f>VLOOKUP($A42,'Return Data'!$A$7:$R$328,3,0)</f>
        <v>31.427099999999999</v>
      </c>
      <c r="D42" s="69">
        <f>VLOOKUP($A42,'Return Data'!$A$7:$R$328,6,0)</f>
        <v>7.2022125400594801</v>
      </c>
      <c r="E42" s="70">
        <f t="shared" si="0"/>
        <v>1</v>
      </c>
      <c r="F42" s="69">
        <f>VLOOKUP($A42,'Return Data'!$A$7:$R$328,7,0)</f>
        <v>5.31658325055459</v>
      </c>
      <c r="G42" s="70">
        <f t="shared" si="1"/>
        <v>1</v>
      </c>
      <c r="H42" s="69">
        <f>VLOOKUP($A42,'Return Data'!$A$7:$R$328,8,0)</f>
        <v>5.7803073638166298</v>
      </c>
      <c r="I42" s="70">
        <f t="shared" si="2"/>
        <v>4</v>
      </c>
      <c r="J42" s="69">
        <f>VLOOKUP($A42,'Return Data'!$A$7:$R$328,9,0)</f>
        <v>7.3792398919082398</v>
      </c>
      <c r="K42" s="70">
        <f t="shared" si="3"/>
        <v>34</v>
      </c>
      <c r="L42" s="69">
        <f>VLOOKUP($A42,'Return Data'!$A$7:$R$328,10,0)</f>
        <v>5.8258061911128598</v>
      </c>
      <c r="M42" s="70">
        <f t="shared" si="4"/>
        <v>27</v>
      </c>
      <c r="N42" s="69">
        <f>VLOOKUP($A42,'Return Data'!$A$7:$R$328,11,0)</f>
        <v>6.19222583208846</v>
      </c>
      <c r="O42" s="70">
        <f t="shared" si="12"/>
        <v>2</v>
      </c>
      <c r="P42" s="69">
        <f>VLOOKUP($A42,'Return Data'!$A$7:$R$328,12,0)</f>
        <v>6.3873552660141701</v>
      </c>
      <c r="Q42" s="70">
        <f t="shared" si="13"/>
        <v>1</v>
      </c>
      <c r="R42" s="69">
        <f>VLOOKUP($A42,'Return Data'!$A$7:$R$328,13,0)</f>
        <v>6.7443387376915602</v>
      </c>
      <c r="S42" s="70">
        <f t="shared" si="14"/>
        <v>1</v>
      </c>
      <c r="T42" s="69">
        <f>VLOOKUP($A42,'Return Data'!$A$7:$R$328,14,0)</f>
        <v>6.97332347638703</v>
      </c>
      <c r="U42" s="70">
        <f t="shared" si="15"/>
        <v>1</v>
      </c>
      <c r="V42" s="69">
        <f>VLOOKUP($A42,'Return Data'!$A$7:$R$328,18,0)</f>
        <v>7.6128789744104699</v>
      </c>
      <c r="W42" s="70">
        <f t="shared" si="18"/>
        <v>1</v>
      </c>
      <c r="X42" s="69">
        <f>VLOOKUP($A42,'Return Data'!$A$7:$R$328,15,0)</f>
        <v>7.63273591286955</v>
      </c>
      <c r="Y42" s="70">
        <f t="shared" si="19"/>
        <v>1</v>
      </c>
      <c r="Z42" s="69">
        <f>VLOOKUP($A42,'Return Data'!$A$7:$R$328,17,0)</f>
        <v>10.657315316768001</v>
      </c>
      <c r="AA42" s="71">
        <f t="shared" si="11"/>
        <v>2</v>
      </c>
    </row>
    <row r="43" spans="1:27" x14ac:dyDescent="0.25">
      <c r="A43" s="67" t="s">
        <v>153</v>
      </c>
      <c r="B43" s="68">
        <f>VLOOKUP($A43,'Return Data'!$A$7:$R$328,2,0)</f>
        <v>43928</v>
      </c>
      <c r="C43" s="69">
        <f>VLOOKUP($A43,'Return Data'!$A$7:$R$328,3,0)</f>
        <v>26.948399999999999</v>
      </c>
      <c r="D43" s="69">
        <f>VLOOKUP($A43,'Return Data'!$A$7:$R$328,6,0)</f>
        <v>4.1992481063525302</v>
      </c>
      <c r="E43" s="70">
        <f t="shared" si="0"/>
        <v>2</v>
      </c>
      <c r="F43" s="69">
        <f>VLOOKUP($A43,'Return Data'!$A$7:$R$328,7,0)</f>
        <v>3.9291454619032198</v>
      </c>
      <c r="G43" s="70">
        <f t="shared" si="1"/>
        <v>6</v>
      </c>
      <c r="H43" s="69">
        <f>VLOOKUP($A43,'Return Data'!$A$7:$R$328,8,0)</f>
        <v>3.85332587089058</v>
      </c>
      <c r="I43" s="70">
        <f t="shared" si="2"/>
        <v>35</v>
      </c>
      <c r="J43" s="69">
        <f>VLOOKUP($A43,'Return Data'!$A$7:$R$328,9,0)</f>
        <v>6.91627019709279</v>
      </c>
      <c r="K43" s="70">
        <f t="shared" si="3"/>
        <v>36</v>
      </c>
      <c r="L43" s="69">
        <f>VLOOKUP($A43,'Return Data'!$A$7:$R$328,10,0)</f>
        <v>4.6407936541890598</v>
      </c>
      <c r="M43" s="70">
        <f t="shared" si="4"/>
        <v>36</v>
      </c>
      <c r="N43" s="69">
        <f>VLOOKUP($A43,'Return Data'!$A$7:$R$328,11,0)</f>
        <v>4.8627908957817496</v>
      </c>
      <c r="O43" s="70">
        <f t="shared" si="12"/>
        <v>34</v>
      </c>
      <c r="P43" s="69">
        <f>VLOOKUP($A43,'Return Data'!$A$7:$R$328,12,0)</f>
        <v>4.9165492794672803</v>
      </c>
      <c r="Q43" s="70">
        <f t="shared" si="13"/>
        <v>35</v>
      </c>
      <c r="R43" s="69">
        <f>VLOOKUP($A43,'Return Data'!$A$7:$R$328,13,0)</f>
        <v>5.2101999926376701</v>
      </c>
      <c r="S43" s="70">
        <f t="shared" si="14"/>
        <v>35</v>
      </c>
      <c r="T43" s="69">
        <f>VLOOKUP($A43,'Return Data'!$A$7:$R$328,14,0)</f>
        <v>5.5604323390603501</v>
      </c>
      <c r="U43" s="70">
        <f t="shared" si="15"/>
        <v>34</v>
      </c>
      <c r="V43" s="69">
        <f>VLOOKUP($A43,'Return Data'!$A$7:$R$328,18,0)</f>
        <v>6.3225485266202597</v>
      </c>
      <c r="W43" s="70">
        <f t="shared" si="18"/>
        <v>31</v>
      </c>
      <c r="X43" s="69">
        <f>VLOOKUP($A43,'Return Data'!$A$7:$R$328,15,0)</f>
        <v>6.5151911868576198</v>
      </c>
      <c r="Y43" s="70">
        <f t="shared" si="19"/>
        <v>33</v>
      </c>
      <c r="Z43" s="69">
        <f>VLOOKUP($A43,'Return Data'!$A$7:$R$328,17,0)</f>
        <v>12.096531091122401</v>
      </c>
      <c r="AA43" s="71">
        <f t="shared" si="11"/>
        <v>1</v>
      </c>
    </row>
    <row r="44" spans="1:27" x14ac:dyDescent="0.25">
      <c r="A44" s="67" t="s">
        <v>156</v>
      </c>
      <c r="B44" s="68">
        <f>VLOOKUP($A44,'Return Data'!$A$7:$R$328,2,0)</f>
        <v>43928</v>
      </c>
      <c r="C44" s="69">
        <f>VLOOKUP($A44,'Return Data'!$A$7:$R$328,3,0)</f>
        <v>3112.1350000000002</v>
      </c>
      <c r="D44" s="69">
        <f>VLOOKUP($A44,'Return Data'!$A$7:$R$328,6,0)</f>
        <v>0.57938637678001104</v>
      </c>
      <c r="E44" s="70">
        <f t="shared" si="0"/>
        <v>25</v>
      </c>
      <c r="F44" s="69">
        <f>VLOOKUP($A44,'Return Data'!$A$7:$R$328,7,0)</f>
        <v>3.2828500753675098</v>
      </c>
      <c r="G44" s="70">
        <f t="shared" si="1"/>
        <v>23</v>
      </c>
      <c r="H44" s="69">
        <f>VLOOKUP($A44,'Return Data'!$A$7:$R$328,8,0)</f>
        <v>5.2270011837645098</v>
      </c>
      <c r="I44" s="70">
        <f t="shared" si="2"/>
        <v>16</v>
      </c>
      <c r="J44" s="69">
        <f>VLOOKUP($A44,'Return Data'!$A$7:$R$328,9,0)</f>
        <v>13.853283910697201</v>
      </c>
      <c r="K44" s="70">
        <f t="shared" si="3"/>
        <v>24</v>
      </c>
      <c r="L44" s="69">
        <f>VLOOKUP($A44,'Return Data'!$A$7:$R$328,10,0)</f>
        <v>6.4656260340260703</v>
      </c>
      <c r="M44" s="70">
        <f t="shared" si="4"/>
        <v>13</v>
      </c>
      <c r="N44" s="69">
        <f>VLOOKUP($A44,'Return Data'!$A$7:$R$328,11,0)</f>
        <v>5.6557751448974898</v>
      </c>
      <c r="O44" s="70">
        <f t="shared" si="12"/>
        <v>17</v>
      </c>
      <c r="P44" s="69">
        <f>VLOOKUP($A44,'Return Data'!$A$7:$R$328,12,0)</f>
        <v>5.5121595708520896</v>
      </c>
      <c r="Q44" s="70">
        <f t="shared" si="13"/>
        <v>19</v>
      </c>
      <c r="R44" s="69">
        <f>VLOOKUP($A44,'Return Data'!$A$7:$R$328,13,0)</f>
        <v>5.7405271789430499</v>
      </c>
      <c r="S44" s="70">
        <f t="shared" si="14"/>
        <v>22</v>
      </c>
      <c r="T44" s="69">
        <f>VLOOKUP($A44,'Return Data'!$A$7:$R$328,14,0)</f>
        <v>6.0994040759129096</v>
      </c>
      <c r="U44" s="70">
        <f t="shared" si="15"/>
        <v>24</v>
      </c>
      <c r="V44" s="69">
        <f>VLOOKUP($A44,'Return Data'!$A$7:$R$328,18,0)</f>
        <v>7.0300995108667896</v>
      </c>
      <c r="W44" s="70">
        <f t="shared" si="18"/>
        <v>23</v>
      </c>
      <c r="X44" s="69">
        <f>VLOOKUP($A44,'Return Data'!$A$7:$R$328,15,0)</f>
        <v>7.2541341345602897</v>
      </c>
      <c r="Y44" s="70">
        <f t="shared" si="19"/>
        <v>25</v>
      </c>
      <c r="Z44" s="69">
        <f>VLOOKUP($A44,'Return Data'!$A$7:$R$328,17,0)</f>
        <v>9.9530408652654998</v>
      </c>
      <c r="AA44" s="71">
        <f t="shared" si="11"/>
        <v>26</v>
      </c>
    </row>
    <row r="45" spans="1:27" x14ac:dyDescent="0.25">
      <c r="A45" s="67" t="s">
        <v>157</v>
      </c>
      <c r="B45" s="68">
        <f>VLOOKUP($A45,'Return Data'!$A$7:$R$328,2,0)</f>
        <v>43928</v>
      </c>
      <c r="C45" s="69">
        <f>VLOOKUP($A45,'Return Data'!$A$7:$R$328,3,0)</f>
        <v>41.904800000000002</v>
      </c>
      <c r="D45" s="69">
        <f>VLOOKUP($A45,'Return Data'!$A$7:$R$328,6,0)</f>
        <v>-0.174203555660668</v>
      </c>
      <c r="E45" s="70">
        <f t="shared" si="0"/>
        <v>30</v>
      </c>
      <c r="F45" s="69">
        <f>VLOOKUP($A45,'Return Data'!$A$7:$R$328,7,0)</f>
        <v>2.7007673855189802</v>
      </c>
      <c r="G45" s="70">
        <f t="shared" si="1"/>
        <v>38</v>
      </c>
      <c r="H45" s="69">
        <f>VLOOKUP($A45,'Return Data'!$A$7:$R$328,8,0)</f>
        <v>4.34628626838263</v>
      </c>
      <c r="I45" s="70">
        <f t="shared" si="2"/>
        <v>31</v>
      </c>
      <c r="J45" s="69">
        <f>VLOOKUP($A45,'Return Data'!$A$7:$R$328,9,0)</f>
        <v>11.7492918235064</v>
      </c>
      <c r="K45" s="70">
        <f t="shared" si="3"/>
        <v>27</v>
      </c>
      <c r="L45" s="69">
        <f>VLOOKUP($A45,'Return Data'!$A$7:$R$328,10,0)</f>
        <v>5.9585713912133196</v>
      </c>
      <c r="M45" s="70">
        <f t="shared" si="4"/>
        <v>24</v>
      </c>
      <c r="N45" s="69">
        <f>VLOOKUP($A45,'Return Data'!$A$7:$R$328,11,0)</f>
        <v>5.5468275349630503</v>
      </c>
      <c r="O45" s="70">
        <f t="shared" si="12"/>
        <v>22</v>
      </c>
      <c r="P45" s="69">
        <f>VLOOKUP($A45,'Return Data'!$A$7:$R$328,12,0)</f>
        <v>5.4993470826792299</v>
      </c>
      <c r="Q45" s="70">
        <f t="shared" si="13"/>
        <v>21</v>
      </c>
      <c r="R45" s="69">
        <f>VLOOKUP($A45,'Return Data'!$A$7:$R$328,13,0)</f>
        <v>5.7613250138928001</v>
      </c>
      <c r="S45" s="70">
        <f t="shared" si="14"/>
        <v>19</v>
      </c>
      <c r="T45" s="69">
        <f>VLOOKUP($A45,'Return Data'!$A$7:$R$328,14,0)</f>
        <v>6.1583196941454803</v>
      </c>
      <c r="U45" s="70">
        <f t="shared" si="15"/>
        <v>19</v>
      </c>
      <c r="V45" s="69">
        <f>VLOOKUP($A45,'Return Data'!$A$7:$R$328,18,0)</f>
        <v>7.1050859899744596</v>
      </c>
      <c r="W45" s="70">
        <f t="shared" si="18"/>
        <v>15</v>
      </c>
      <c r="X45" s="69">
        <f>VLOOKUP($A45,'Return Data'!$A$7:$R$328,15,0)</f>
        <v>7.3377605073837504</v>
      </c>
      <c r="Y45" s="70">
        <f t="shared" si="19"/>
        <v>17</v>
      </c>
      <c r="Z45" s="69">
        <f>VLOOKUP($A45,'Return Data'!$A$7:$R$328,17,0)</f>
        <v>10.0428831183144</v>
      </c>
      <c r="AA45" s="71">
        <f t="shared" si="11"/>
        <v>17</v>
      </c>
    </row>
    <row r="46" spans="1:27" x14ac:dyDescent="0.25">
      <c r="A46" s="67" t="s">
        <v>158</v>
      </c>
      <c r="B46" s="68">
        <f>VLOOKUP($A46,'Return Data'!$A$7:$R$328,2,0)</f>
        <v>43928</v>
      </c>
      <c r="C46" s="69">
        <f>VLOOKUP($A46,'Return Data'!$A$7:$R$328,3,0)</f>
        <v>3135.4394000000002</v>
      </c>
      <c r="D46" s="69">
        <f>VLOOKUP($A46,'Return Data'!$A$7:$R$328,6,0)</f>
        <v>3.0118040724118602</v>
      </c>
      <c r="E46" s="70">
        <f t="shared" si="0"/>
        <v>11</v>
      </c>
      <c r="F46" s="69">
        <f>VLOOKUP($A46,'Return Data'!$A$7:$R$328,7,0)</f>
        <v>4.3471796669114502</v>
      </c>
      <c r="G46" s="70">
        <f t="shared" si="1"/>
        <v>5</v>
      </c>
      <c r="H46" s="69">
        <f>VLOOKUP($A46,'Return Data'!$A$7:$R$328,8,0)</f>
        <v>5.7513917144719802</v>
      </c>
      <c r="I46" s="70">
        <f t="shared" si="2"/>
        <v>5</v>
      </c>
      <c r="J46" s="69">
        <f>VLOOKUP($A46,'Return Data'!$A$7:$R$328,9,0)</f>
        <v>18.711637157042201</v>
      </c>
      <c r="K46" s="70">
        <f t="shared" si="3"/>
        <v>3</v>
      </c>
      <c r="L46" s="69">
        <f>VLOOKUP($A46,'Return Data'!$A$7:$R$328,10,0)</f>
        <v>7.29823567184512</v>
      </c>
      <c r="M46" s="70">
        <f t="shared" si="4"/>
        <v>5</v>
      </c>
      <c r="N46" s="69">
        <f>VLOOKUP($A46,'Return Data'!$A$7:$R$328,11,0)</f>
        <v>6.0183229480332399</v>
      </c>
      <c r="O46" s="70">
        <f t="shared" si="12"/>
        <v>6</v>
      </c>
      <c r="P46" s="69">
        <f>VLOOKUP($A46,'Return Data'!$A$7:$R$328,12,0)</f>
        <v>5.7422492889660397</v>
      </c>
      <c r="Q46" s="70">
        <f t="shared" si="13"/>
        <v>7</v>
      </c>
      <c r="R46" s="69">
        <f>VLOOKUP($A46,'Return Data'!$A$7:$R$328,13,0)</f>
        <v>5.9103804210920696</v>
      </c>
      <c r="S46" s="70">
        <f t="shared" si="14"/>
        <v>9</v>
      </c>
      <c r="T46" s="69">
        <f>VLOOKUP($A46,'Return Data'!$A$7:$R$328,14,0)</f>
        <v>6.3147125986892796</v>
      </c>
      <c r="U46" s="70">
        <f t="shared" si="15"/>
        <v>7</v>
      </c>
      <c r="V46" s="69">
        <f>VLOOKUP($A46,'Return Data'!$A$7:$R$328,18,0)</f>
        <v>7.1603627962115199</v>
      </c>
      <c r="W46" s="70">
        <f t="shared" si="18"/>
        <v>11</v>
      </c>
      <c r="X46" s="69">
        <f>VLOOKUP($A46,'Return Data'!$A$7:$R$328,15,0)</f>
        <v>7.3864295180773398</v>
      </c>
      <c r="Y46" s="70">
        <f t="shared" si="19"/>
        <v>12</v>
      </c>
      <c r="Z46" s="69">
        <f>VLOOKUP($A46,'Return Data'!$A$7:$R$328,17,0)</f>
        <v>10.131319272601599</v>
      </c>
      <c r="AA46" s="71">
        <f t="shared" si="11"/>
        <v>8</v>
      </c>
    </row>
    <row r="47" spans="1:27" x14ac:dyDescent="0.25">
      <c r="A47" s="67" t="s">
        <v>159</v>
      </c>
      <c r="B47" s="68">
        <f>VLOOKUP($A47,'Return Data'!$A$7:$R$328,2,0)</f>
        <v>43928</v>
      </c>
      <c r="C47" s="69">
        <f>VLOOKUP($A47,'Return Data'!$A$7:$R$328,3,0)</f>
        <v>1961.0043000000001</v>
      </c>
      <c r="D47" s="69">
        <f>VLOOKUP($A47,'Return Data'!$A$7:$R$328,6,0)</f>
        <v>2.9392154326874902</v>
      </c>
      <c r="E47" s="70">
        <f t="shared" si="0"/>
        <v>14</v>
      </c>
      <c r="F47" s="69">
        <f>VLOOKUP($A47,'Return Data'!$A$7:$R$328,7,0)</f>
        <v>1.1662479586299901</v>
      </c>
      <c r="G47" s="70">
        <f t="shared" si="1"/>
        <v>43</v>
      </c>
      <c r="H47" s="69">
        <f>VLOOKUP($A47,'Return Data'!$A$7:$R$328,8,0)</f>
        <v>0.80659562939138496</v>
      </c>
      <c r="I47" s="70">
        <f t="shared" si="2"/>
        <v>43</v>
      </c>
      <c r="J47" s="69">
        <f>VLOOKUP($A47,'Return Data'!$A$7:$R$328,9,0)</f>
        <v>0.78104556326527996</v>
      </c>
      <c r="K47" s="70">
        <f t="shared" si="3"/>
        <v>43</v>
      </c>
      <c r="L47" s="69">
        <f>VLOOKUP($A47,'Return Data'!$A$7:$R$328,10,0)</f>
        <v>2.6713781324205499</v>
      </c>
      <c r="M47" s="70">
        <f t="shared" si="4"/>
        <v>43</v>
      </c>
      <c r="N47" s="69">
        <f>VLOOKUP($A47,'Return Data'!$A$7:$R$328,11,0)</f>
        <v>3.90337904651635</v>
      </c>
      <c r="O47" s="70">
        <f t="shared" si="12"/>
        <v>39</v>
      </c>
      <c r="P47" s="69">
        <f>VLOOKUP($A47,'Return Data'!$A$7:$R$328,12,0)</f>
        <v>4.1222716221167</v>
      </c>
      <c r="Q47" s="70">
        <f t="shared" si="13"/>
        <v>39</v>
      </c>
      <c r="R47" s="69">
        <f>VLOOKUP($A47,'Return Data'!$A$7:$R$328,13,0)</f>
        <v>4.4201084293806296</v>
      </c>
      <c r="S47" s="70">
        <f t="shared" si="14"/>
        <v>39</v>
      </c>
      <c r="T47" s="69">
        <f>VLOOKUP($A47,'Return Data'!$A$7:$R$328,14,0)</f>
        <v>4.7052070249581899</v>
      </c>
      <c r="U47" s="70">
        <f t="shared" si="15"/>
        <v>38</v>
      </c>
      <c r="V47" s="69">
        <f>VLOOKUP($A47,'Return Data'!$A$7:$R$328,18,0)</f>
        <v>5.4548846205639103</v>
      </c>
      <c r="W47" s="70">
        <f t="shared" si="18"/>
        <v>33</v>
      </c>
      <c r="X47" s="69">
        <f>VLOOKUP($A47,'Return Data'!$A$7:$R$328,15,0)</f>
        <v>6.5823776078872296</v>
      </c>
      <c r="Y47" s="70">
        <f t="shared" si="19"/>
        <v>32</v>
      </c>
      <c r="Z47" s="69">
        <f>VLOOKUP($A47,'Return Data'!$A$7:$R$328,17,0)</f>
        <v>8.0152130259003496</v>
      </c>
      <c r="AA47" s="71">
        <f t="shared" si="11"/>
        <v>33</v>
      </c>
    </row>
    <row r="48" spans="1:27" x14ac:dyDescent="0.25">
      <c r="A48" s="67" t="s">
        <v>160</v>
      </c>
      <c r="B48" s="68">
        <f>VLOOKUP($A48,'Return Data'!$A$7:$R$328,2,0)</f>
        <v>43928</v>
      </c>
      <c r="C48" s="69">
        <f>VLOOKUP($A48,'Return Data'!$A$7:$R$328,3,0)</f>
        <v>1913.4229</v>
      </c>
      <c r="D48" s="69">
        <f>VLOOKUP($A48,'Return Data'!$A$7:$R$328,6,0)</f>
        <v>3.9758218432916999</v>
      </c>
      <c r="E48" s="70">
        <f t="shared" si="0"/>
        <v>4</v>
      </c>
      <c r="F48" s="69">
        <f>VLOOKUP($A48,'Return Data'!$A$7:$R$328,7,0)</f>
        <v>4.6339951989535804</v>
      </c>
      <c r="G48" s="70">
        <f t="shared" si="1"/>
        <v>2</v>
      </c>
      <c r="H48" s="69">
        <f>VLOOKUP($A48,'Return Data'!$A$7:$R$328,8,0)</f>
        <v>5.4772209642705203</v>
      </c>
      <c r="I48" s="70">
        <f t="shared" si="2"/>
        <v>10</v>
      </c>
      <c r="J48" s="69">
        <f>VLOOKUP($A48,'Return Data'!$A$7:$R$328,9,0)</f>
        <v>19.7815999931513</v>
      </c>
      <c r="K48" s="70">
        <f t="shared" si="3"/>
        <v>1</v>
      </c>
      <c r="L48" s="69">
        <f>VLOOKUP($A48,'Return Data'!$A$7:$R$328,10,0)</f>
        <v>7.4932720093659597</v>
      </c>
      <c r="M48" s="70">
        <f t="shared" si="4"/>
        <v>3</v>
      </c>
      <c r="N48" s="69">
        <f>VLOOKUP($A48,'Return Data'!$A$7:$R$328,11,0)</f>
        <v>6.0390988318550596</v>
      </c>
      <c r="O48" s="70">
        <f t="shared" si="12"/>
        <v>5</v>
      </c>
      <c r="P48" s="69">
        <f>VLOOKUP($A48,'Return Data'!$A$7:$R$328,12,0)</f>
        <v>5.6828228099921203</v>
      </c>
      <c r="Q48" s="70">
        <f t="shared" si="13"/>
        <v>9</v>
      </c>
      <c r="R48" s="69">
        <f>VLOOKUP($A48,'Return Data'!$A$7:$R$328,13,0)</f>
        <v>5.8403066207323997</v>
      </c>
      <c r="S48" s="70">
        <f t="shared" si="14"/>
        <v>12</v>
      </c>
      <c r="T48" s="69">
        <f>VLOOKUP($A48,'Return Data'!$A$7:$R$328,14,0)</f>
        <v>6.2108938995634499</v>
      </c>
      <c r="U48" s="70">
        <f t="shared" si="15"/>
        <v>15</v>
      </c>
      <c r="V48" s="69">
        <f>VLOOKUP($A48,'Return Data'!$A$7:$R$328,18,0)</f>
        <v>5.0644603555365997</v>
      </c>
      <c r="W48" s="70">
        <f t="shared" si="18"/>
        <v>34</v>
      </c>
      <c r="X48" s="69">
        <f>VLOOKUP($A48,'Return Data'!$A$7:$R$328,15,0)</f>
        <v>5.8534537433021203</v>
      </c>
      <c r="Y48" s="70">
        <f t="shared" si="19"/>
        <v>34</v>
      </c>
      <c r="Z48" s="69">
        <f>VLOOKUP($A48,'Return Data'!$A$7:$R$328,17,0)</f>
        <v>9.1160848577233899</v>
      </c>
      <c r="AA48" s="71">
        <f t="shared" si="11"/>
        <v>31</v>
      </c>
    </row>
    <row r="49" spans="1:27" x14ac:dyDescent="0.25">
      <c r="A49" s="67" t="s">
        <v>161</v>
      </c>
      <c r="B49" s="68">
        <f>VLOOKUP($A49,'Return Data'!$A$7:$R$328,2,0)</f>
        <v>43928</v>
      </c>
      <c r="C49" s="69">
        <f>VLOOKUP($A49,'Return Data'!$A$7:$R$328,3,0)</f>
        <v>3254.6931</v>
      </c>
      <c r="D49" s="69">
        <f>VLOOKUP($A49,'Return Data'!$A$7:$R$328,6,0)</f>
        <v>-0.39138447206871202</v>
      </c>
      <c r="E49" s="70">
        <f t="shared" si="0"/>
        <v>33</v>
      </c>
      <c r="F49" s="69">
        <f>VLOOKUP($A49,'Return Data'!$A$7:$R$328,7,0)</f>
        <v>3.0335510855558798</v>
      </c>
      <c r="G49" s="70">
        <f t="shared" si="1"/>
        <v>28</v>
      </c>
      <c r="H49" s="69">
        <f>VLOOKUP($A49,'Return Data'!$A$7:$R$328,8,0)</f>
        <v>5.21213196725272</v>
      </c>
      <c r="I49" s="70">
        <f t="shared" si="2"/>
        <v>17</v>
      </c>
      <c r="J49" s="69">
        <f>VLOOKUP($A49,'Return Data'!$A$7:$R$328,9,0)</f>
        <v>16.9229098876927</v>
      </c>
      <c r="K49" s="70">
        <f t="shared" si="3"/>
        <v>8</v>
      </c>
      <c r="L49" s="69">
        <f>VLOOKUP($A49,'Return Data'!$A$7:$R$328,10,0)</f>
        <v>6.2199473471539202</v>
      </c>
      <c r="M49" s="70">
        <f t="shared" si="4"/>
        <v>19</v>
      </c>
      <c r="N49" s="69">
        <f>VLOOKUP($A49,'Return Data'!$A$7:$R$328,11,0)</f>
        <v>5.58298809272745</v>
      </c>
      <c r="O49" s="70">
        <f t="shared" si="12"/>
        <v>20</v>
      </c>
      <c r="P49" s="69">
        <f>VLOOKUP($A49,'Return Data'!$A$7:$R$328,12,0)</f>
        <v>5.48150007042896</v>
      </c>
      <c r="Q49" s="70">
        <f t="shared" si="13"/>
        <v>22</v>
      </c>
      <c r="R49" s="69">
        <f>VLOOKUP($A49,'Return Data'!$A$7:$R$328,13,0)</f>
        <v>5.7449257493422499</v>
      </c>
      <c r="S49" s="70">
        <f t="shared" si="14"/>
        <v>21</v>
      </c>
      <c r="T49" s="69">
        <f>VLOOKUP($A49,'Return Data'!$A$7:$R$328,14,0)</f>
        <v>6.1573539763451004</v>
      </c>
      <c r="U49" s="70">
        <f t="shared" si="15"/>
        <v>20</v>
      </c>
      <c r="V49" s="69">
        <f>VLOOKUP($A49,'Return Data'!$A$7:$R$328,18,0)</f>
        <v>7.1040850992187199</v>
      </c>
      <c r="W49" s="70">
        <f t="shared" si="18"/>
        <v>16</v>
      </c>
      <c r="X49" s="69">
        <f>VLOOKUP($A49,'Return Data'!$A$7:$R$328,15,0)</f>
        <v>7.3432804504207096</v>
      </c>
      <c r="Y49" s="70">
        <f t="shared" si="19"/>
        <v>15</v>
      </c>
      <c r="Z49" s="69">
        <f>VLOOKUP($A49,'Return Data'!$A$7:$R$328,17,0)</f>
        <v>10.006293173576401</v>
      </c>
      <c r="AA49" s="71">
        <f t="shared" si="11"/>
        <v>23</v>
      </c>
    </row>
    <row r="50" spans="1:27" x14ac:dyDescent="0.25">
      <c r="A50" s="67" t="s">
        <v>162</v>
      </c>
      <c r="B50" s="68">
        <f>VLOOKUP($A50,'Return Data'!$A$7:$R$328,2,0)</f>
        <v>43928</v>
      </c>
      <c r="C50" s="69">
        <f>VLOOKUP($A50,'Return Data'!$A$7:$R$328,3,0)</f>
        <v>1078.453</v>
      </c>
      <c r="D50" s="69">
        <f>VLOOKUP($A50,'Return Data'!$A$7:$R$328,6,0)</f>
        <v>3.7706975229406798</v>
      </c>
      <c r="E50" s="70">
        <f t="shared" si="0"/>
        <v>7</v>
      </c>
      <c r="F50" s="69">
        <f>VLOOKUP($A50,'Return Data'!$A$7:$R$328,7,0)</f>
        <v>2.4044586149731</v>
      </c>
      <c r="G50" s="70">
        <f t="shared" si="1"/>
        <v>41</v>
      </c>
      <c r="H50" s="69">
        <f>VLOOKUP($A50,'Return Data'!$A$7:$R$328,8,0)</f>
        <v>2.1887413648823899</v>
      </c>
      <c r="I50" s="70">
        <f t="shared" si="2"/>
        <v>41</v>
      </c>
      <c r="J50" s="69">
        <f>VLOOKUP($A50,'Return Data'!$A$7:$R$328,9,0)</f>
        <v>2.6885944428838502</v>
      </c>
      <c r="K50" s="70">
        <f t="shared" si="3"/>
        <v>41</v>
      </c>
      <c r="L50" s="69">
        <f>VLOOKUP($A50,'Return Data'!$A$7:$R$328,10,0)</f>
        <v>3.9284782508772498</v>
      </c>
      <c r="M50" s="70">
        <f t="shared" si="4"/>
        <v>40</v>
      </c>
      <c r="N50" s="69">
        <f>VLOOKUP($A50,'Return Data'!$A$7:$R$328,11,0)</f>
        <v>4.7974637689927997</v>
      </c>
      <c r="O50" s="70">
        <f t="shared" si="12"/>
        <v>35</v>
      </c>
      <c r="P50" s="69">
        <f>VLOOKUP($A50,'Return Data'!$A$7:$R$328,12,0)</f>
        <v>5.1321862359532204</v>
      </c>
      <c r="Q50" s="70">
        <f t="shared" si="13"/>
        <v>30</v>
      </c>
      <c r="R50" s="69">
        <f>VLOOKUP($A50,'Return Data'!$A$7:$R$328,13,0)</f>
        <v>5.5897519098777702</v>
      </c>
      <c r="S50" s="70">
        <f t="shared" si="14"/>
        <v>27</v>
      </c>
      <c r="T50" s="69">
        <f>VLOOKUP($A50,'Return Data'!$A$7:$R$328,14,0)</f>
        <v>6.0563971840012201</v>
      </c>
      <c r="U50" s="70">
        <f t="shared" si="15"/>
        <v>26</v>
      </c>
      <c r="V50" s="69"/>
      <c r="W50" s="70"/>
      <c r="X50" s="69"/>
      <c r="Y50" s="70"/>
      <c r="Z50" s="69">
        <f>VLOOKUP($A50,'Return Data'!$A$7:$R$328,17,0)</f>
        <v>6.3882516855605997</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1.4095980680304456</v>
      </c>
      <c r="E52" s="78"/>
      <c r="F52" s="79">
        <f>AVERAGE(F8:F50)</f>
        <v>3.3106304914832565</v>
      </c>
      <c r="G52" s="78"/>
      <c r="H52" s="79">
        <f>AVERAGE(H8:H50)</f>
        <v>4.6923766305828192</v>
      </c>
      <c r="I52" s="78"/>
      <c r="J52" s="79">
        <f>AVERAGE(J8:J50)</f>
        <v>12.219054149819227</v>
      </c>
      <c r="K52" s="78"/>
      <c r="L52" s="79">
        <f>AVERAGE(L8:L50)</f>
        <v>5.8605569667900479</v>
      </c>
      <c r="M52" s="78"/>
      <c r="N52" s="79">
        <f>AVERAGE(N8:N50)</f>
        <v>5.4531460261606242</v>
      </c>
      <c r="O52" s="78"/>
      <c r="P52" s="79">
        <f>AVERAGE(P8:P50)</f>
        <v>5.3973945487414854</v>
      </c>
      <c r="Q52" s="78"/>
      <c r="R52" s="79">
        <f>AVERAGE(R8:R50)</f>
        <v>5.6549949425715722</v>
      </c>
      <c r="S52" s="78"/>
      <c r="T52" s="79">
        <f>AVERAGE(T8:T50)</f>
        <v>6.053631686860526</v>
      </c>
      <c r="U52" s="78"/>
      <c r="V52" s="79">
        <f>AVERAGE(V8:V50)</f>
        <v>6.8151089818355013</v>
      </c>
      <c r="W52" s="78"/>
      <c r="X52" s="79">
        <f>AVERAGE(X8:X50)</f>
        <v>7.1360142730679197</v>
      </c>
      <c r="Y52" s="78"/>
      <c r="Z52" s="79">
        <f>AVERAGE(Z8:Z50)</f>
        <v>9.0838867341275105</v>
      </c>
      <c r="AA52" s="80"/>
    </row>
    <row r="53" spans="1:27" x14ac:dyDescent="0.25">
      <c r="A53" s="77" t="s">
        <v>28</v>
      </c>
      <c r="B53" s="78"/>
      <c r="C53" s="78"/>
      <c r="D53" s="79">
        <f>MIN(D8:D50)</f>
        <v>-2.6663521208134502</v>
      </c>
      <c r="E53" s="78"/>
      <c r="F53" s="79">
        <f>MIN(F8:F50)</f>
        <v>1.1662479586299901</v>
      </c>
      <c r="G53" s="78"/>
      <c r="H53" s="79">
        <f>MIN(H8:H50)</f>
        <v>0.80659562939138496</v>
      </c>
      <c r="I53" s="78"/>
      <c r="J53" s="79">
        <f>MIN(J8:J50)</f>
        <v>0.78104556326527996</v>
      </c>
      <c r="K53" s="78"/>
      <c r="L53" s="79">
        <f>MIN(L8:L50)</f>
        <v>2.6713781324205499</v>
      </c>
      <c r="M53" s="78"/>
      <c r="N53" s="79">
        <f>MIN(N8:N50)</f>
        <v>3.90337904651635</v>
      </c>
      <c r="O53" s="78"/>
      <c r="P53" s="79">
        <f>MIN(P8:P50)</f>
        <v>4.1222716221167</v>
      </c>
      <c r="Q53" s="78"/>
      <c r="R53" s="79">
        <f>MIN(R8:R50)</f>
        <v>4.4201084293806296</v>
      </c>
      <c r="S53" s="78"/>
      <c r="T53" s="79">
        <f>MIN(T8:T50)</f>
        <v>4.7052070249581899</v>
      </c>
      <c r="U53" s="78"/>
      <c r="V53" s="79">
        <f>MIN(V8:V50)</f>
        <v>1.8842489133656</v>
      </c>
      <c r="W53" s="78"/>
      <c r="X53" s="79">
        <f>MIN(X8:X50)</f>
        <v>3.6417809145750399</v>
      </c>
      <c r="Y53" s="78"/>
      <c r="Z53" s="79">
        <f>MIN(Z8:Z50)</f>
        <v>5.1725297576974096</v>
      </c>
      <c r="AA53" s="80"/>
    </row>
    <row r="54" spans="1:27" ht="15.75" thickBot="1" x14ac:dyDescent="0.3">
      <c r="A54" s="81" t="s">
        <v>29</v>
      </c>
      <c r="B54" s="82"/>
      <c r="C54" s="82"/>
      <c r="D54" s="83">
        <f>MAX(D8:D50)</f>
        <v>7.2022125400594801</v>
      </c>
      <c r="E54" s="82"/>
      <c r="F54" s="83">
        <f>MAX(F8:F50)</f>
        <v>5.31658325055459</v>
      </c>
      <c r="G54" s="82"/>
      <c r="H54" s="83">
        <f>MAX(H8:H50)</f>
        <v>6.1130934450067702</v>
      </c>
      <c r="I54" s="82"/>
      <c r="J54" s="83">
        <f>MAX(J8:J50)</f>
        <v>19.7815999931513</v>
      </c>
      <c r="K54" s="82"/>
      <c r="L54" s="83">
        <f>MAX(L8:L50)</f>
        <v>7.63305415330119</v>
      </c>
      <c r="M54" s="82"/>
      <c r="N54" s="83">
        <f>MAX(N8:N50)</f>
        <v>6.2576305155139398</v>
      </c>
      <c r="O54" s="82"/>
      <c r="P54" s="83">
        <f>MAX(P8:P50)</f>
        <v>6.3873552660141701</v>
      </c>
      <c r="Q54" s="82"/>
      <c r="R54" s="83">
        <f>MAX(R8:R50)</f>
        <v>6.7443387376915602</v>
      </c>
      <c r="S54" s="82"/>
      <c r="T54" s="83">
        <f>MAX(T8:T50)</f>
        <v>6.97332347638703</v>
      </c>
      <c r="U54" s="82"/>
      <c r="V54" s="83">
        <f>MAX(V8:V50)</f>
        <v>7.6128789744104699</v>
      </c>
      <c r="W54" s="82"/>
      <c r="X54" s="83">
        <f>MAX(X8:X50)</f>
        <v>7.63273591286955</v>
      </c>
      <c r="Y54" s="82"/>
      <c r="Z54" s="83">
        <f>MAX(Z8:Z50)</f>
        <v>12.096531091122401</v>
      </c>
      <c r="AA54" s="84"/>
    </row>
    <row r="56" spans="1:27" x14ac:dyDescent="0.25">
      <c r="A56" s="15" t="s">
        <v>342</v>
      </c>
    </row>
  </sheetData>
  <sheetProtection password="F4C3"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0" t="s">
        <v>349</v>
      </c>
    </row>
    <row r="3" spans="1:27" ht="15" customHeight="1" thickBot="1" x14ac:dyDescent="0.3">
      <c r="A3" s="121"/>
    </row>
    <row r="4" spans="1:27" ht="15.75" thickBot="1" x14ac:dyDescent="0.3"/>
    <row r="5" spans="1:27" s="4" customFormat="1" x14ac:dyDescent="0.25">
      <c r="A5" s="32" t="s">
        <v>352</v>
      </c>
      <c r="B5" s="118" t="s">
        <v>8</v>
      </c>
      <c r="C5" s="118" t="s">
        <v>9</v>
      </c>
      <c r="D5" s="124" t="s">
        <v>115</v>
      </c>
      <c r="E5" s="124"/>
      <c r="F5" s="124" t="s">
        <v>116</v>
      </c>
      <c r="G5" s="124"/>
      <c r="H5" s="124" t="s">
        <v>117</v>
      </c>
      <c r="I5" s="124"/>
      <c r="J5" s="124" t="s">
        <v>47</v>
      </c>
      <c r="K5" s="124"/>
      <c r="L5" s="124" t="s">
        <v>48</v>
      </c>
      <c r="M5" s="124"/>
      <c r="N5" s="124" t="s">
        <v>1</v>
      </c>
      <c r="O5" s="124"/>
      <c r="P5" s="124" t="s">
        <v>2</v>
      </c>
      <c r="Q5" s="124"/>
      <c r="R5" s="124" t="s">
        <v>3</v>
      </c>
      <c r="S5" s="124"/>
      <c r="T5" s="124" t="s">
        <v>4</v>
      </c>
      <c r="U5" s="124"/>
      <c r="V5" s="124" t="s">
        <v>385</v>
      </c>
      <c r="W5" s="124"/>
      <c r="X5" s="124" t="s">
        <v>5</v>
      </c>
      <c r="Y5" s="124"/>
      <c r="Z5" s="124" t="s">
        <v>46</v>
      </c>
      <c r="AA5" s="127"/>
    </row>
    <row r="6" spans="1:27" s="4" customFormat="1" x14ac:dyDescent="0.25">
      <c r="A6" s="18" t="s">
        <v>7</v>
      </c>
      <c r="B6" s="119"/>
      <c r="C6" s="119"/>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Data'!$A$7:$R$328,2,0)</f>
        <v>43928</v>
      </c>
      <c r="C8" s="69">
        <f>VLOOKUP($A8,'Return Data'!$A$7:$R$328,3,0)</f>
        <v>318.07549999999998</v>
      </c>
      <c r="D8" s="69">
        <f>VLOOKUP($A8,'Return Data'!$A$7:$R$328,6,0)</f>
        <v>0.76885881293198299</v>
      </c>
      <c r="E8" s="70">
        <f t="shared" ref="E8:E44" si="0">RANK(D8,D$8:D$48,0)</f>
        <v>19</v>
      </c>
      <c r="F8" s="69">
        <f>VLOOKUP($A8,'Return Data'!$A$7:$R$328,7,0)</f>
        <v>3.54306264057987</v>
      </c>
      <c r="G8" s="70">
        <f t="shared" ref="G8:G44" si="1">RANK(F8,F$8:F$48,0)</f>
        <v>12</v>
      </c>
      <c r="H8" s="69">
        <f>VLOOKUP($A8,'Return Data'!$A$7:$R$328,8,0)</f>
        <v>5.4153852240684799</v>
      </c>
      <c r="I8" s="70">
        <f t="shared" ref="I8:I44" si="2">RANK(H8,H$8:H$48,0)</f>
        <v>7</v>
      </c>
      <c r="J8" s="69">
        <f>VLOOKUP($A8,'Return Data'!$A$7:$R$328,9,0)</f>
        <v>14.9945713160044</v>
      </c>
      <c r="K8" s="70">
        <f t="shared" ref="K8:K44" si="3">RANK(J8,J$8:J$48,0)</f>
        <v>20</v>
      </c>
      <c r="L8" s="69">
        <f>VLOOKUP($A8,'Return Data'!$A$7:$R$328,10,0)</f>
        <v>6.2919043621117003</v>
      </c>
      <c r="M8" s="70">
        <f t="shared" ref="M8:M44" si="4">RANK(L8,L$8:L$48,0)</f>
        <v>14</v>
      </c>
      <c r="N8" s="69">
        <f>VLOOKUP($A8,'Return Data'!$A$7:$R$328,11,0)</f>
        <v>5.60387791446332</v>
      </c>
      <c r="O8" s="70">
        <f t="shared" ref="O8:O44" si="5">RANK(N8,N$8:N$48,0)</f>
        <v>13</v>
      </c>
      <c r="P8" s="69">
        <f>VLOOKUP($A8,'Return Data'!$A$7:$R$328,12,0)</f>
        <v>5.4798291364732998</v>
      </c>
      <c r="Q8" s="70">
        <f t="shared" ref="Q8:Q44" si="6">RANK(P8,P$8:P$48,0)</f>
        <v>14</v>
      </c>
      <c r="R8" s="69">
        <f>VLOOKUP($A8,'Return Data'!$A$7:$R$328,13,0)</f>
        <v>5.8036788378094402</v>
      </c>
      <c r="S8" s="70">
        <f t="shared" ref="S8:S44" si="7">RANK(R8,R$8:R$48,0)</f>
        <v>9</v>
      </c>
      <c r="T8" s="69">
        <f>VLOOKUP($A8,'Return Data'!$A$7:$R$328,14,0)</f>
        <v>6.2082153629773202</v>
      </c>
      <c r="U8" s="70">
        <f t="shared" ref="U8:U24" si="8">RANK(T8,T$8:T$48,0)</f>
        <v>6</v>
      </c>
      <c r="V8" s="69">
        <f>VLOOKUP($A8,'Return Data'!$A$7:$R$328,18,0)</f>
        <v>7.0674807280775296</v>
      </c>
      <c r="W8" s="70">
        <f t="shared" ref="W8:W24" si="9">RANK(V8,V$8:V$48,0)</f>
        <v>10</v>
      </c>
      <c r="X8" s="69">
        <f>VLOOKUP($A8,'Return Data'!$A$7:$R$328,15,0)</f>
        <v>7.3032214729176497</v>
      </c>
      <c r="Y8" s="70">
        <f t="shared" ref="Y8:Y24" si="10">RANK(X8,X$8:X$48,0)</f>
        <v>8</v>
      </c>
      <c r="Z8" s="69">
        <f>VLOOKUP($A8,'Return Data'!$A$7:$R$328,17,0)</f>
        <v>13.599389518917301</v>
      </c>
      <c r="AA8" s="71">
        <f t="shared" ref="AA8:AA44" si="11">RANK(Z8,Z$8:Z$48,0)</f>
        <v>6</v>
      </c>
    </row>
    <row r="9" spans="1:27" x14ac:dyDescent="0.25">
      <c r="A9" s="67" t="s">
        <v>228</v>
      </c>
      <c r="B9" s="68">
        <f>VLOOKUP($A9,'Return Data'!$A$7:$R$328,2,0)</f>
        <v>43928</v>
      </c>
      <c r="C9" s="69">
        <f>VLOOKUP($A9,'Return Data'!$A$7:$R$328,3,0)</f>
        <v>2196.4016999999999</v>
      </c>
      <c r="D9" s="69">
        <f>VLOOKUP($A9,'Return Data'!$A$7:$R$328,6,0)</f>
        <v>2.4097820623639699</v>
      </c>
      <c r="E9" s="70">
        <f t="shared" si="0"/>
        <v>15</v>
      </c>
      <c r="F9" s="69">
        <f>VLOOKUP($A9,'Return Data'!$A$7:$R$328,7,0)</f>
        <v>3.8283502545049002</v>
      </c>
      <c r="G9" s="70">
        <f t="shared" si="1"/>
        <v>8</v>
      </c>
      <c r="H9" s="69">
        <f>VLOOKUP($A9,'Return Data'!$A$7:$R$328,8,0)</f>
        <v>5.2413859323815997</v>
      </c>
      <c r="I9" s="70">
        <f t="shared" si="2"/>
        <v>13</v>
      </c>
      <c r="J9" s="69">
        <f>VLOOKUP($A9,'Return Data'!$A$7:$R$328,9,0)</f>
        <v>15.284186435594201</v>
      </c>
      <c r="K9" s="70">
        <f t="shared" si="3"/>
        <v>16</v>
      </c>
      <c r="L9" s="69">
        <f>VLOOKUP($A9,'Return Data'!$A$7:$R$328,10,0)</f>
        <v>6.7041696775087702</v>
      </c>
      <c r="M9" s="70">
        <f t="shared" si="4"/>
        <v>8</v>
      </c>
      <c r="N9" s="69">
        <f>VLOOKUP($A9,'Return Data'!$A$7:$R$328,11,0)</f>
        <v>5.7799763674794802</v>
      </c>
      <c r="O9" s="70">
        <f t="shared" si="5"/>
        <v>10</v>
      </c>
      <c r="P9" s="69">
        <f>VLOOKUP($A9,'Return Data'!$A$7:$R$328,12,0)</f>
        <v>5.6005282271028696</v>
      </c>
      <c r="Q9" s="70">
        <f t="shared" si="6"/>
        <v>8</v>
      </c>
      <c r="R9" s="69">
        <f>VLOOKUP($A9,'Return Data'!$A$7:$R$328,13,0)</f>
        <v>5.8146828712076699</v>
      </c>
      <c r="S9" s="70">
        <f t="shared" si="7"/>
        <v>8</v>
      </c>
      <c r="T9" s="69">
        <f>VLOOKUP($A9,'Return Data'!$A$7:$R$328,14,0)</f>
        <v>6.1886862008055097</v>
      </c>
      <c r="U9" s="70">
        <f t="shared" si="8"/>
        <v>9</v>
      </c>
      <c r="V9" s="69">
        <f>VLOOKUP($A9,'Return Data'!$A$7:$R$328,18,0)</f>
        <v>7.0863994391731699</v>
      </c>
      <c r="W9" s="70">
        <f t="shared" si="9"/>
        <v>7</v>
      </c>
      <c r="X9" s="69">
        <f>VLOOKUP($A9,'Return Data'!$A$7:$R$328,15,0)</f>
        <v>7.3264970511223497</v>
      </c>
      <c r="Y9" s="70">
        <f t="shared" si="10"/>
        <v>4</v>
      </c>
      <c r="Z9" s="69">
        <f>VLOOKUP($A9,'Return Data'!$A$7:$R$328,17,0)</f>
        <v>11.3928155622228</v>
      </c>
      <c r="AA9" s="71">
        <f t="shared" si="11"/>
        <v>26</v>
      </c>
    </row>
    <row r="10" spans="1:27" x14ac:dyDescent="0.25">
      <c r="A10" s="67" t="s">
        <v>229</v>
      </c>
      <c r="B10" s="68">
        <f>VLOOKUP($A10,'Return Data'!$A$7:$R$328,2,0)</f>
        <v>43928</v>
      </c>
      <c r="C10" s="69">
        <f>VLOOKUP($A10,'Return Data'!$A$7:$R$328,3,0)</f>
        <v>2275.5909000000001</v>
      </c>
      <c r="D10" s="69">
        <f>VLOOKUP($A10,'Return Data'!$A$7:$R$328,6,0)</f>
        <v>-2.7666540379313602</v>
      </c>
      <c r="E10" s="70">
        <f t="shared" si="0"/>
        <v>39</v>
      </c>
      <c r="F10" s="69">
        <f>VLOOKUP($A10,'Return Data'!$A$7:$R$328,7,0)</f>
        <v>2.0213492987852399</v>
      </c>
      <c r="G10" s="70">
        <f t="shared" si="1"/>
        <v>39</v>
      </c>
      <c r="H10" s="69">
        <f>VLOOKUP($A10,'Return Data'!$A$7:$R$328,8,0)</f>
        <v>4.7307559866017899</v>
      </c>
      <c r="I10" s="70">
        <f t="shared" si="2"/>
        <v>26</v>
      </c>
      <c r="J10" s="69">
        <f>VLOOKUP($A10,'Return Data'!$A$7:$R$328,9,0)</f>
        <v>18.1682035128572</v>
      </c>
      <c r="K10" s="70">
        <f t="shared" si="3"/>
        <v>5</v>
      </c>
      <c r="L10" s="69">
        <f>VLOOKUP($A10,'Return Data'!$A$7:$R$328,10,0)</f>
        <v>7.5326716346767597</v>
      </c>
      <c r="M10" s="70">
        <f t="shared" si="4"/>
        <v>1</v>
      </c>
      <c r="N10" s="69">
        <f>VLOOKUP($A10,'Return Data'!$A$7:$R$328,11,0)</f>
        <v>5.9862108677828001</v>
      </c>
      <c r="O10" s="70">
        <f t="shared" si="5"/>
        <v>1</v>
      </c>
      <c r="P10" s="69">
        <f>VLOOKUP($A10,'Return Data'!$A$7:$R$328,12,0)</f>
        <v>5.7079872097551601</v>
      </c>
      <c r="Q10" s="70">
        <f t="shared" si="6"/>
        <v>4</v>
      </c>
      <c r="R10" s="69">
        <f>VLOOKUP($A10,'Return Data'!$A$7:$R$328,13,0)</f>
        <v>5.8765553770372199</v>
      </c>
      <c r="S10" s="70">
        <f t="shared" si="7"/>
        <v>4</v>
      </c>
      <c r="T10" s="69">
        <f>VLOOKUP($A10,'Return Data'!$A$7:$R$328,14,0)</f>
        <v>6.2246724882408602</v>
      </c>
      <c r="U10" s="70">
        <f t="shared" si="8"/>
        <v>5</v>
      </c>
      <c r="V10" s="69">
        <f>VLOOKUP($A10,'Return Data'!$A$7:$R$328,18,0)</f>
        <v>7.1100884549529502</v>
      </c>
      <c r="W10" s="70">
        <f t="shared" si="9"/>
        <v>4</v>
      </c>
      <c r="X10" s="69">
        <f>VLOOKUP($A10,'Return Data'!$A$7:$R$328,15,0)</f>
        <v>7.3317279368950201</v>
      </c>
      <c r="Y10" s="70">
        <f t="shared" si="10"/>
        <v>3</v>
      </c>
      <c r="Z10" s="69">
        <f>VLOOKUP($A10,'Return Data'!$A$7:$R$328,17,0)</f>
        <v>11.4143338685952</v>
      </c>
      <c r="AA10" s="71">
        <f t="shared" si="11"/>
        <v>25</v>
      </c>
    </row>
    <row r="11" spans="1:27" x14ac:dyDescent="0.25">
      <c r="A11" s="67" t="s">
        <v>230</v>
      </c>
      <c r="B11" s="68">
        <f>VLOOKUP($A11,'Return Data'!$A$7:$R$328,2,0)</f>
        <v>43928</v>
      </c>
      <c r="C11" s="69">
        <f>VLOOKUP($A11,'Return Data'!$A$7:$R$328,3,0)</f>
        <v>3038.6804000000002</v>
      </c>
      <c r="D11" s="69">
        <f>VLOOKUP($A11,'Return Data'!$A$7:$R$328,6,0)</f>
        <v>-0.67865368666320003</v>
      </c>
      <c r="E11" s="70">
        <f t="shared" si="0"/>
        <v>32</v>
      </c>
      <c r="F11" s="69">
        <f>VLOOKUP($A11,'Return Data'!$A$7:$R$328,7,0)</f>
        <v>3.1845364280729802</v>
      </c>
      <c r="G11" s="70">
        <f t="shared" si="1"/>
        <v>20</v>
      </c>
      <c r="H11" s="69">
        <f>VLOOKUP($A11,'Return Data'!$A$7:$R$328,8,0)</f>
        <v>4.7262875116929903</v>
      </c>
      <c r="I11" s="70">
        <f t="shared" si="2"/>
        <v>27</v>
      </c>
      <c r="J11" s="69">
        <f>VLOOKUP($A11,'Return Data'!$A$7:$R$328,9,0)</f>
        <v>16.888657969313101</v>
      </c>
      <c r="K11" s="70">
        <f t="shared" si="3"/>
        <v>7</v>
      </c>
      <c r="L11" s="69">
        <f>VLOOKUP($A11,'Return Data'!$A$7:$R$328,10,0)</f>
        <v>6.5746095047185502</v>
      </c>
      <c r="M11" s="70">
        <f t="shared" si="4"/>
        <v>11</v>
      </c>
      <c r="N11" s="69">
        <f>VLOOKUP($A11,'Return Data'!$A$7:$R$328,11,0)</f>
        <v>5.7800156060264403</v>
      </c>
      <c r="O11" s="70">
        <f t="shared" si="5"/>
        <v>9</v>
      </c>
      <c r="P11" s="69">
        <f>VLOOKUP($A11,'Return Data'!$A$7:$R$328,12,0)</f>
        <v>5.6281165493329697</v>
      </c>
      <c r="Q11" s="70">
        <f t="shared" si="6"/>
        <v>6</v>
      </c>
      <c r="R11" s="69">
        <f>VLOOKUP($A11,'Return Data'!$A$7:$R$328,13,0)</f>
        <v>5.8581175285443203</v>
      </c>
      <c r="S11" s="70">
        <f t="shared" si="7"/>
        <v>5</v>
      </c>
      <c r="T11" s="69">
        <f>VLOOKUP($A11,'Return Data'!$A$7:$R$328,14,0)</f>
        <v>6.2345349655488498</v>
      </c>
      <c r="U11" s="70">
        <f t="shared" si="8"/>
        <v>4</v>
      </c>
      <c r="V11" s="69">
        <f>VLOOKUP($A11,'Return Data'!$A$7:$R$328,18,0)</f>
        <v>7.0911425003933299</v>
      </c>
      <c r="W11" s="70">
        <f t="shared" si="9"/>
        <v>6</v>
      </c>
      <c r="X11" s="69">
        <f>VLOOKUP($A11,'Return Data'!$A$7:$R$328,15,0)</f>
        <v>7.2718356851537402</v>
      </c>
      <c r="Y11" s="70">
        <f t="shared" si="10"/>
        <v>11</v>
      </c>
      <c r="Z11" s="69">
        <f>VLOOKUP($A11,'Return Data'!$A$7:$R$328,17,0)</f>
        <v>13.0638754564607</v>
      </c>
      <c r="AA11" s="71">
        <f t="shared" si="11"/>
        <v>13</v>
      </c>
    </row>
    <row r="12" spans="1:27" x14ac:dyDescent="0.25">
      <c r="A12" s="67" t="s">
        <v>231</v>
      </c>
      <c r="B12" s="68">
        <f>VLOOKUP($A12,'Return Data'!$A$7:$R$328,2,0)</f>
        <v>43928</v>
      </c>
      <c r="C12" s="69">
        <f>VLOOKUP($A12,'Return Data'!$A$7:$R$328,3,0)</f>
        <v>2270.9573999999998</v>
      </c>
      <c r="D12" s="69">
        <f>VLOOKUP($A12,'Return Data'!$A$7:$R$328,6,0)</f>
        <v>-0.76664292827877101</v>
      </c>
      <c r="E12" s="70">
        <f t="shared" si="0"/>
        <v>33</v>
      </c>
      <c r="F12" s="69">
        <f>VLOOKUP($A12,'Return Data'!$A$7:$R$328,7,0)</f>
        <v>2.6605831441524099</v>
      </c>
      <c r="G12" s="70">
        <f t="shared" si="1"/>
        <v>34</v>
      </c>
      <c r="H12" s="69">
        <f>VLOOKUP($A12,'Return Data'!$A$7:$R$328,8,0)</f>
        <v>5.0507393007028796</v>
      </c>
      <c r="I12" s="70">
        <f t="shared" si="2"/>
        <v>20</v>
      </c>
      <c r="J12" s="69">
        <f>VLOOKUP($A12,'Return Data'!$A$7:$R$328,9,0)</f>
        <v>14.708155842167701</v>
      </c>
      <c r="K12" s="70">
        <f t="shared" si="3"/>
        <v>21</v>
      </c>
      <c r="L12" s="69">
        <f>VLOOKUP($A12,'Return Data'!$A$7:$R$328,10,0)</f>
        <v>6.0858637159985003</v>
      </c>
      <c r="M12" s="70">
        <f t="shared" si="4"/>
        <v>18</v>
      </c>
      <c r="N12" s="69">
        <f>VLOOKUP($A12,'Return Data'!$A$7:$R$328,11,0)</f>
        <v>5.3014860200565996</v>
      </c>
      <c r="O12" s="70">
        <f t="shared" si="5"/>
        <v>27</v>
      </c>
      <c r="P12" s="69">
        <f>VLOOKUP($A12,'Return Data'!$A$7:$R$328,12,0)</f>
        <v>5.2329986045210299</v>
      </c>
      <c r="Q12" s="70">
        <f t="shared" si="6"/>
        <v>28</v>
      </c>
      <c r="R12" s="69">
        <f>VLOOKUP($A12,'Return Data'!$A$7:$R$328,13,0)</f>
        <v>5.4767489815772699</v>
      </c>
      <c r="S12" s="70">
        <f t="shared" si="7"/>
        <v>30</v>
      </c>
      <c r="T12" s="69">
        <f>VLOOKUP($A12,'Return Data'!$A$7:$R$328,14,0)</f>
        <v>5.8874058125981001</v>
      </c>
      <c r="U12" s="70">
        <f t="shared" si="8"/>
        <v>30</v>
      </c>
      <c r="V12" s="69">
        <f>VLOOKUP($A12,'Return Data'!$A$7:$R$328,18,0)</f>
        <v>6.8903471148923501</v>
      </c>
      <c r="W12" s="70">
        <f t="shared" si="9"/>
        <v>27</v>
      </c>
      <c r="X12" s="69">
        <f>VLOOKUP($A12,'Return Data'!$A$7:$R$328,15,0)</f>
        <v>7.1814938808795397</v>
      </c>
      <c r="Y12" s="70">
        <f t="shared" si="10"/>
        <v>24</v>
      </c>
      <c r="Z12" s="69">
        <f>VLOOKUP($A12,'Return Data'!$A$7:$R$328,17,0)</f>
        <v>10.8311802708382</v>
      </c>
      <c r="AA12" s="71">
        <f t="shared" si="11"/>
        <v>29</v>
      </c>
    </row>
    <row r="13" spans="1:27" x14ac:dyDescent="0.25">
      <c r="A13" s="67" t="s">
        <v>232</v>
      </c>
      <c r="B13" s="68">
        <f>VLOOKUP($A13,'Return Data'!$A$7:$R$328,2,0)</f>
        <v>43928</v>
      </c>
      <c r="C13" s="69">
        <f>VLOOKUP($A13,'Return Data'!$A$7:$R$328,3,0)</f>
        <v>2384.7754</v>
      </c>
      <c r="D13" s="69">
        <f>VLOOKUP($A13,'Return Data'!$A$7:$R$328,6,0)</f>
        <v>3.92779457222092</v>
      </c>
      <c r="E13" s="70">
        <f t="shared" si="0"/>
        <v>4</v>
      </c>
      <c r="F13" s="69">
        <f>VLOOKUP($A13,'Return Data'!$A$7:$R$328,7,0)</f>
        <v>3.7479221204663702</v>
      </c>
      <c r="G13" s="70">
        <f t="shared" si="1"/>
        <v>9</v>
      </c>
      <c r="H13" s="69">
        <f>VLOOKUP($A13,'Return Data'!$A$7:$R$328,8,0)</f>
        <v>3.5813036040550501</v>
      </c>
      <c r="I13" s="70">
        <f t="shared" si="2"/>
        <v>36</v>
      </c>
      <c r="J13" s="69">
        <f>VLOOKUP($A13,'Return Data'!$A$7:$R$328,9,0)</f>
        <v>3.9150944879092799</v>
      </c>
      <c r="K13" s="70">
        <f t="shared" si="3"/>
        <v>36</v>
      </c>
      <c r="L13" s="69">
        <f>VLOOKUP($A13,'Return Data'!$A$7:$R$328,10,0)</f>
        <v>4.37359083010276</v>
      </c>
      <c r="M13" s="70">
        <f t="shared" si="4"/>
        <v>34</v>
      </c>
      <c r="N13" s="69">
        <f>VLOOKUP($A13,'Return Data'!$A$7:$R$328,11,0)</f>
        <v>4.8572935031003599</v>
      </c>
      <c r="O13" s="70">
        <f t="shared" si="5"/>
        <v>33</v>
      </c>
      <c r="P13" s="69">
        <f>VLOOKUP($A13,'Return Data'!$A$7:$R$328,12,0)</f>
        <v>5.0077591017739804</v>
      </c>
      <c r="Q13" s="70">
        <f t="shared" si="6"/>
        <v>32</v>
      </c>
      <c r="R13" s="69">
        <f>VLOOKUP($A13,'Return Data'!$A$7:$R$328,13,0)</f>
        <v>5.2716201891549499</v>
      </c>
      <c r="S13" s="70">
        <f t="shared" si="7"/>
        <v>33</v>
      </c>
      <c r="T13" s="69">
        <f>VLOOKUP($A13,'Return Data'!$A$7:$R$328,14,0)</f>
        <v>5.6912531074842798</v>
      </c>
      <c r="U13" s="70">
        <f t="shared" si="8"/>
        <v>32</v>
      </c>
      <c r="V13" s="69">
        <f>VLOOKUP($A13,'Return Data'!$A$7:$R$328,18,0)</f>
        <v>6.7738751681019398</v>
      </c>
      <c r="W13" s="70">
        <f t="shared" si="9"/>
        <v>29</v>
      </c>
      <c r="X13" s="69">
        <f>VLOOKUP($A13,'Return Data'!$A$7:$R$328,15,0)</f>
        <v>7.03348028321646</v>
      </c>
      <c r="Y13" s="70">
        <f t="shared" si="10"/>
        <v>30</v>
      </c>
      <c r="Z13" s="69">
        <f>VLOOKUP($A13,'Return Data'!$A$7:$R$328,17,0)</f>
        <v>11.710387336096399</v>
      </c>
      <c r="AA13" s="71">
        <f t="shared" si="11"/>
        <v>19</v>
      </c>
    </row>
    <row r="14" spans="1:27" x14ac:dyDescent="0.25">
      <c r="A14" s="67" t="s">
        <v>233</v>
      </c>
      <c r="B14" s="68">
        <f>VLOOKUP($A14,'Return Data'!$A$7:$R$328,2,0)</f>
        <v>43928</v>
      </c>
      <c r="C14" s="69">
        <f>VLOOKUP($A14,'Return Data'!$A$7:$R$328,3,0)</f>
        <v>2824.9110999999998</v>
      </c>
      <c r="D14" s="69">
        <f>VLOOKUP($A14,'Return Data'!$A$7:$R$328,6,0)</f>
        <v>0.39150324502445999</v>
      </c>
      <c r="E14" s="70">
        <f t="shared" si="0"/>
        <v>23</v>
      </c>
      <c r="F14" s="69">
        <f>VLOOKUP($A14,'Return Data'!$A$7:$R$328,7,0)</f>
        <v>3.0987567251395598</v>
      </c>
      <c r="G14" s="70">
        <f t="shared" si="1"/>
        <v>21</v>
      </c>
      <c r="H14" s="69">
        <f>VLOOKUP($A14,'Return Data'!$A$7:$R$328,8,0)</f>
        <v>5.09298057995424</v>
      </c>
      <c r="I14" s="70">
        <f t="shared" si="2"/>
        <v>17</v>
      </c>
      <c r="J14" s="69">
        <f>VLOOKUP($A14,'Return Data'!$A$7:$R$328,9,0)</f>
        <v>15.7374054350206</v>
      </c>
      <c r="K14" s="70">
        <f t="shared" si="3"/>
        <v>13</v>
      </c>
      <c r="L14" s="69">
        <f>VLOOKUP($A14,'Return Data'!$A$7:$R$328,10,0)</f>
        <v>7.1186474873808399</v>
      </c>
      <c r="M14" s="70">
        <f t="shared" si="4"/>
        <v>7</v>
      </c>
      <c r="N14" s="69">
        <f>VLOOKUP($A14,'Return Data'!$A$7:$R$328,11,0)</f>
        <v>5.84731691639782</v>
      </c>
      <c r="O14" s="70">
        <f t="shared" si="5"/>
        <v>7</v>
      </c>
      <c r="P14" s="69">
        <f>VLOOKUP($A14,'Return Data'!$A$7:$R$328,12,0)</f>
        <v>5.5239958623188796</v>
      </c>
      <c r="Q14" s="70">
        <f t="shared" si="6"/>
        <v>12</v>
      </c>
      <c r="R14" s="69">
        <f>VLOOKUP($A14,'Return Data'!$A$7:$R$328,13,0)</f>
        <v>5.7272473048196302</v>
      </c>
      <c r="S14" s="70">
        <f t="shared" si="7"/>
        <v>14</v>
      </c>
      <c r="T14" s="69">
        <f>VLOOKUP($A14,'Return Data'!$A$7:$R$328,14,0)</f>
        <v>6.0836465120752603</v>
      </c>
      <c r="U14" s="70">
        <f t="shared" si="8"/>
        <v>17</v>
      </c>
      <c r="V14" s="69">
        <f>VLOOKUP($A14,'Return Data'!$A$7:$R$328,18,0)</f>
        <v>7.0053038408894999</v>
      </c>
      <c r="W14" s="70">
        <f t="shared" si="9"/>
        <v>18</v>
      </c>
      <c r="X14" s="69">
        <f>VLOOKUP($A14,'Return Data'!$A$7:$R$328,15,0)</f>
        <v>7.2300878940360702</v>
      </c>
      <c r="Y14" s="70">
        <f t="shared" si="10"/>
        <v>20</v>
      </c>
      <c r="Z14" s="69">
        <f>VLOOKUP($A14,'Return Data'!$A$7:$R$328,17,0)</f>
        <v>12.687477171428601</v>
      </c>
      <c r="AA14" s="71">
        <f t="shared" si="11"/>
        <v>15</v>
      </c>
    </row>
    <row r="15" spans="1:27" x14ac:dyDescent="0.25">
      <c r="A15" s="67" t="s">
        <v>234</v>
      </c>
      <c r="B15" s="68">
        <f>VLOOKUP($A15,'Return Data'!$A$7:$R$328,2,0)</f>
        <v>43928</v>
      </c>
      <c r="C15" s="69">
        <f>VLOOKUP($A15,'Return Data'!$A$7:$R$328,3,0)</f>
        <v>2537.6176999999998</v>
      </c>
      <c r="D15" s="69">
        <f>VLOOKUP($A15,'Return Data'!$A$7:$R$328,6,0)</f>
        <v>1.2082598154252699</v>
      </c>
      <c r="E15" s="70">
        <f t="shared" si="0"/>
        <v>16</v>
      </c>
      <c r="F15" s="69">
        <f>VLOOKUP($A15,'Return Data'!$A$7:$R$328,7,0)</f>
        <v>3.47270509623687</v>
      </c>
      <c r="G15" s="70">
        <f t="shared" si="1"/>
        <v>13</v>
      </c>
      <c r="H15" s="69">
        <f>VLOOKUP($A15,'Return Data'!$A$7:$R$328,8,0)</f>
        <v>5.2830899128668101</v>
      </c>
      <c r="I15" s="70">
        <f t="shared" si="2"/>
        <v>10</v>
      </c>
      <c r="J15" s="69">
        <f>VLOOKUP($A15,'Return Data'!$A$7:$R$328,9,0)</f>
        <v>15.234297021563499</v>
      </c>
      <c r="K15" s="70">
        <f t="shared" si="3"/>
        <v>18</v>
      </c>
      <c r="L15" s="69">
        <f>VLOOKUP($A15,'Return Data'!$A$7:$R$328,10,0)</f>
        <v>6.5300587961360597</v>
      </c>
      <c r="M15" s="70">
        <f t="shared" si="4"/>
        <v>12</v>
      </c>
      <c r="N15" s="69">
        <f>VLOOKUP($A15,'Return Data'!$A$7:$R$328,11,0)</f>
        <v>5.5654746997993296</v>
      </c>
      <c r="O15" s="70">
        <f t="shared" si="5"/>
        <v>17</v>
      </c>
      <c r="P15" s="69">
        <f>VLOOKUP($A15,'Return Data'!$A$7:$R$328,12,0)</f>
        <v>5.4536956123790201</v>
      </c>
      <c r="Q15" s="70">
        <f t="shared" si="6"/>
        <v>15</v>
      </c>
      <c r="R15" s="69">
        <f>VLOOKUP($A15,'Return Data'!$A$7:$R$328,13,0)</f>
        <v>5.7176890285456397</v>
      </c>
      <c r="S15" s="70">
        <f t="shared" si="7"/>
        <v>16</v>
      </c>
      <c r="T15" s="69">
        <f>VLOOKUP($A15,'Return Data'!$A$7:$R$328,14,0)</f>
        <v>6.1122220648530998</v>
      </c>
      <c r="U15" s="70">
        <f t="shared" si="8"/>
        <v>14</v>
      </c>
      <c r="V15" s="69">
        <f>VLOOKUP($A15,'Return Data'!$A$7:$R$328,18,0)</f>
        <v>7.0256074163994002</v>
      </c>
      <c r="W15" s="70">
        <f t="shared" si="9"/>
        <v>12</v>
      </c>
      <c r="X15" s="69">
        <f>VLOOKUP($A15,'Return Data'!$A$7:$R$328,15,0)</f>
        <v>7.2543905413199097</v>
      </c>
      <c r="Y15" s="70">
        <f t="shared" si="10"/>
        <v>14</v>
      </c>
      <c r="Z15" s="69">
        <f>VLOOKUP($A15,'Return Data'!$A$7:$R$328,17,0)</f>
        <v>11.604145968685</v>
      </c>
      <c r="AA15" s="71">
        <f t="shared" si="11"/>
        <v>20</v>
      </c>
    </row>
    <row r="16" spans="1:27" x14ac:dyDescent="0.25">
      <c r="A16" s="67" t="s">
        <v>235</v>
      </c>
      <c r="B16" s="68">
        <f>VLOOKUP($A16,'Return Data'!$A$7:$R$328,2,0)</f>
        <v>43928</v>
      </c>
      <c r="C16" s="69">
        <f>VLOOKUP($A16,'Return Data'!$A$7:$R$328,3,0)</f>
        <v>2166.9169000000002</v>
      </c>
      <c r="D16" s="69">
        <f>VLOOKUP($A16,'Return Data'!$A$7:$R$328,6,0)</f>
        <v>-0.86577177893898405</v>
      </c>
      <c r="E16" s="70">
        <f t="shared" si="0"/>
        <v>34</v>
      </c>
      <c r="F16" s="69">
        <f>VLOOKUP($A16,'Return Data'!$A$7:$R$328,7,0)</f>
        <v>2.7814052591924598</v>
      </c>
      <c r="G16" s="70">
        <f t="shared" si="1"/>
        <v>29</v>
      </c>
      <c r="H16" s="69">
        <f>VLOOKUP($A16,'Return Data'!$A$7:$R$328,8,0)</f>
        <v>4.2698910550139599</v>
      </c>
      <c r="I16" s="70">
        <f t="shared" si="2"/>
        <v>31</v>
      </c>
      <c r="J16" s="69">
        <f>VLOOKUP($A16,'Return Data'!$A$7:$R$328,9,0)</f>
        <v>11.9700588667754</v>
      </c>
      <c r="K16" s="70">
        <f t="shared" si="3"/>
        <v>27</v>
      </c>
      <c r="L16" s="69">
        <f>VLOOKUP($A16,'Return Data'!$A$7:$R$328,10,0)</f>
        <v>5.3732295930062604</v>
      </c>
      <c r="M16" s="70">
        <f t="shared" si="4"/>
        <v>30</v>
      </c>
      <c r="N16" s="69">
        <f>VLOOKUP($A16,'Return Data'!$A$7:$R$328,11,0)</f>
        <v>5.0424751011907096</v>
      </c>
      <c r="O16" s="70">
        <f t="shared" si="5"/>
        <v>31</v>
      </c>
      <c r="P16" s="69">
        <f>VLOOKUP($A16,'Return Data'!$A$7:$R$328,12,0)</f>
        <v>4.9079190311826304</v>
      </c>
      <c r="Q16" s="70">
        <f t="shared" si="6"/>
        <v>34</v>
      </c>
      <c r="R16" s="69">
        <f>VLOOKUP($A16,'Return Data'!$A$7:$R$328,13,0)</f>
        <v>5.1389158984870003</v>
      </c>
      <c r="S16" s="70">
        <f t="shared" si="7"/>
        <v>35</v>
      </c>
      <c r="T16" s="69">
        <f>VLOOKUP($A16,'Return Data'!$A$7:$R$328,14,0)</f>
        <v>5.5481631888457503</v>
      </c>
      <c r="U16" s="70">
        <f t="shared" si="8"/>
        <v>34</v>
      </c>
      <c r="V16" s="69">
        <f>VLOOKUP($A16,'Return Data'!$A$7:$R$328,18,0)</f>
        <v>6.7536352311000698</v>
      </c>
      <c r="W16" s="70">
        <f t="shared" si="9"/>
        <v>30</v>
      </c>
      <c r="X16" s="69">
        <f>VLOOKUP($A16,'Return Data'!$A$7:$R$328,15,0)</f>
        <v>7.0875685961485901</v>
      </c>
      <c r="Y16" s="70">
        <f t="shared" si="10"/>
        <v>28</v>
      </c>
      <c r="Z16" s="69">
        <f>VLOOKUP($A16,'Return Data'!$A$7:$R$328,17,0)</f>
        <v>11.511477527026999</v>
      </c>
      <c r="AA16" s="71">
        <f t="shared" si="11"/>
        <v>22</v>
      </c>
    </row>
    <row r="17" spans="1:27" x14ac:dyDescent="0.25">
      <c r="A17" s="67" t="s">
        <v>236</v>
      </c>
      <c r="B17" s="68">
        <f>VLOOKUP($A17,'Return Data'!$A$7:$R$328,2,0)</f>
        <v>43928</v>
      </c>
      <c r="C17" s="69">
        <f>VLOOKUP($A17,'Return Data'!$A$7:$R$328,3,0)</f>
        <v>3887.2908000000002</v>
      </c>
      <c r="D17" s="69">
        <f>VLOOKUP($A17,'Return Data'!$A$7:$R$328,6,0)</f>
        <v>-0.54177030950192095</v>
      </c>
      <c r="E17" s="70">
        <f t="shared" si="0"/>
        <v>30</v>
      </c>
      <c r="F17" s="69">
        <f>VLOOKUP($A17,'Return Data'!$A$7:$R$328,7,0)</f>
        <v>2.7793223365334798</v>
      </c>
      <c r="G17" s="70">
        <f t="shared" si="1"/>
        <v>30</v>
      </c>
      <c r="H17" s="69">
        <f>VLOOKUP($A17,'Return Data'!$A$7:$R$328,8,0)</f>
        <v>4.9305619047221496</v>
      </c>
      <c r="I17" s="70">
        <f t="shared" si="2"/>
        <v>22</v>
      </c>
      <c r="J17" s="69">
        <f>VLOOKUP($A17,'Return Data'!$A$7:$R$328,9,0)</f>
        <v>15.2677371937204</v>
      </c>
      <c r="K17" s="70">
        <f t="shared" si="3"/>
        <v>17</v>
      </c>
      <c r="L17" s="69">
        <f>VLOOKUP($A17,'Return Data'!$A$7:$R$328,10,0)</f>
        <v>6.2373463193265204</v>
      </c>
      <c r="M17" s="70">
        <f t="shared" si="4"/>
        <v>15</v>
      </c>
      <c r="N17" s="69">
        <f>VLOOKUP($A17,'Return Data'!$A$7:$R$328,11,0)</f>
        <v>5.5150700241061603</v>
      </c>
      <c r="O17" s="70">
        <f t="shared" si="5"/>
        <v>19</v>
      </c>
      <c r="P17" s="69">
        <f>VLOOKUP($A17,'Return Data'!$A$7:$R$328,12,0)</f>
        <v>5.3704232560888396</v>
      </c>
      <c r="Q17" s="70">
        <f t="shared" si="6"/>
        <v>23</v>
      </c>
      <c r="R17" s="69">
        <f>VLOOKUP($A17,'Return Data'!$A$7:$R$328,13,0)</f>
        <v>5.6193978908341498</v>
      </c>
      <c r="S17" s="70">
        <f t="shared" si="7"/>
        <v>23</v>
      </c>
      <c r="T17" s="69">
        <f>VLOOKUP($A17,'Return Data'!$A$7:$R$328,14,0)</f>
        <v>6.0302399808373703</v>
      </c>
      <c r="U17" s="70">
        <f t="shared" si="8"/>
        <v>23</v>
      </c>
      <c r="V17" s="69">
        <f>VLOOKUP($A17,'Return Data'!$A$7:$R$328,18,0)</f>
        <v>6.9016226512354404</v>
      </c>
      <c r="W17" s="70">
        <f t="shared" si="9"/>
        <v>26</v>
      </c>
      <c r="X17" s="69">
        <f>VLOOKUP($A17,'Return Data'!$A$7:$R$328,15,0)</f>
        <v>7.1061893700647296</v>
      </c>
      <c r="Y17" s="70">
        <f t="shared" si="10"/>
        <v>27</v>
      </c>
      <c r="Z17" s="69">
        <f>VLOOKUP($A17,'Return Data'!$A$7:$R$328,17,0)</f>
        <v>14.818070050618701</v>
      </c>
      <c r="AA17" s="71">
        <f t="shared" si="11"/>
        <v>3</v>
      </c>
    </row>
    <row r="18" spans="1:27" x14ac:dyDescent="0.25">
      <c r="A18" s="67" t="s">
        <v>237</v>
      </c>
      <c r="B18" s="68">
        <f>VLOOKUP($A18,'Return Data'!$A$7:$R$328,2,0)</f>
        <v>43928</v>
      </c>
      <c r="C18" s="69">
        <f>VLOOKUP($A18,'Return Data'!$A$7:$R$328,3,0)</f>
        <v>1971.5405000000001</v>
      </c>
      <c r="D18" s="69">
        <f>VLOOKUP($A18,'Return Data'!$A$7:$R$328,6,0)</f>
        <v>2.8827705275973301</v>
      </c>
      <c r="E18" s="70">
        <f t="shared" si="0"/>
        <v>12</v>
      </c>
      <c r="F18" s="69">
        <f>VLOOKUP($A18,'Return Data'!$A$7:$R$328,7,0)</f>
        <v>4.4180567266680404</v>
      </c>
      <c r="G18" s="70">
        <f t="shared" si="1"/>
        <v>4</v>
      </c>
      <c r="H18" s="69">
        <f>VLOOKUP($A18,'Return Data'!$A$7:$R$328,8,0)</f>
        <v>5.6325772528739204</v>
      </c>
      <c r="I18" s="70">
        <f t="shared" si="2"/>
        <v>4</v>
      </c>
      <c r="J18" s="69">
        <f>VLOOKUP($A18,'Return Data'!$A$7:$R$328,9,0)</f>
        <v>15.1904665190564</v>
      </c>
      <c r="K18" s="70">
        <f t="shared" si="3"/>
        <v>19</v>
      </c>
      <c r="L18" s="69">
        <f>VLOOKUP($A18,'Return Data'!$A$7:$R$328,10,0)</f>
        <v>4.7960872013865004</v>
      </c>
      <c r="M18" s="70">
        <f t="shared" si="4"/>
        <v>31</v>
      </c>
      <c r="N18" s="69">
        <f>VLOOKUP($A18,'Return Data'!$A$7:$R$328,11,0)</f>
        <v>5.0544295605712</v>
      </c>
      <c r="O18" s="70">
        <f t="shared" si="5"/>
        <v>30</v>
      </c>
      <c r="P18" s="69">
        <f>VLOOKUP($A18,'Return Data'!$A$7:$R$328,12,0)</f>
        <v>5.25137561624868</v>
      </c>
      <c r="Q18" s="70">
        <f t="shared" si="6"/>
        <v>27</v>
      </c>
      <c r="R18" s="69">
        <f>VLOOKUP($A18,'Return Data'!$A$7:$R$328,13,0)</f>
        <v>5.5907391828369803</v>
      </c>
      <c r="S18" s="70">
        <f t="shared" si="7"/>
        <v>24</v>
      </c>
      <c r="T18" s="69">
        <f>VLOOKUP($A18,'Return Data'!$A$7:$R$328,14,0)</f>
        <v>6.0349746522907699</v>
      </c>
      <c r="U18" s="70">
        <f t="shared" si="8"/>
        <v>22</v>
      </c>
      <c r="V18" s="69">
        <f>VLOOKUP($A18,'Return Data'!$A$7:$R$328,18,0)</f>
        <v>7.0088691428705499</v>
      </c>
      <c r="W18" s="70">
        <f t="shared" si="9"/>
        <v>17</v>
      </c>
      <c r="X18" s="69">
        <f>VLOOKUP($A18,'Return Data'!$A$7:$R$328,15,0)</f>
        <v>7.2518151929776504</v>
      </c>
      <c r="Y18" s="70">
        <f t="shared" si="10"/>
        <v>15</v>
      </c>
      <c r="Z18" s="69">
        <f>VLOOKUP($A18,'Return Data'!$A$7:$R$328,17,0)</f>
        <v>6.1256224304715898</v>
      </c>
      <c r="AA18" s="71">
        <f t="shared" si="11"/>
        <v>36</v>
      </c>
    </row>
    <row r="19" spans="1:27" x14ac:dyDescent="0.25">
      <c r="A19" s="67" t="s">
        <v>238</v>
      </c>
      <c r="B19" s="68">
        <f>VLOOKUP($A19,'Return Data'!$A$7:$R$328,2,0)</f>
        <v>43928</v>
      </c>
      <c r="C19" s="69">
        <f>VLOOKUP($A19,'Return Data'!$A$7:$R$328,3,0)</f>
        <v>292.8021</v>
      </c>
      <c r="D19" s="69">
        <f>VLOOKUP($A19,'Return Data'!$A$7:$R$328,6,0)</f>
        <v>-8.7260094506491595E-2</v>
      </c>
      <c r="E19" s="70">
        <f t="shared" si="0"/>
        <v>24</v>
      </c>
      <c r="F19" s="69">
        <f>VLOOKUP($A19,'Return Data'!$A$7:$R$328,7,0)</f>
        <v>3.0257761465386901</v>
      </c>
      <c r="G19" s="70">
        <f t="shared" si="1"/>
        <v>23</v>
      </c>
      <c r="H19" s="69">
        <f>VLOOKUP($A19,'Return Data'!$A$7:$R$328,8,0)</f>
        <v>5.3818522419571</v>
      </c>
      <c r="I19" s="70">
        <f t="shared" si="2"/>
        <v>8</v>
      </c>
      <c r="J19" s="69">
        <f>VLOOKUP($A19,'Return Data'!$A$7:$R$328,9,0)</f>
        <v>15.720945902864999</v>
      </c>
      <c r="K19" s="70">
        <f t="shared" si="3"/>
        <v>14</v>
      </c>
      <c r="L19" s="69">
        <f>VLOOKUP($A19,'Return Data'!$A$7:$R$328,10,0)</f>
        <v>6.6620275927584398</v>
      </c>
      <c r="M19" s="70">
        <f t="shared" si="4"/>
        <v>9</v>
      </c>
      <c r="N19" s="69">
        <f>VLOOKUP($A19,'Return Data'!$A$7:$R$328,11,0)</f>
        <v>5.6832392241501397</v>
      </c>
      <c r="O19" s="70">
        <f t="shared" si="5"/>
        <v>12</v>
      </c>
      <c r="P19" s="69">
        <f>VLOOKUP($A19,'Return Data'!$A$7:$R$328,12,0)</f>
        <v>5.5134898778024901</v>
      </c>
      <c r="Q19" s="70">
        <f t="shared" si="6"/>
        <v>13</v>
      </c>
      <c r="R19" s="69">
        <f>VLOOKUP($A19,'Return Data'!$A$7:$R$328,13,0)</f>
        <v>5.7493393312829397</v>
      </c>
      <c r="S19" s="70">
        <f t="shared" si="7"/>
        <v>11</v>
      </c>
      <c r="T19" s="69">
        <f>VLOOKUP($A19,'Return Data'!$A$7:$R$328,14,0)</f>
        <v>6.1475746659752204</v>
      </c>
      <c r="U19" s="70">
        <f t="shared" si="8"/>
        <v>11</v>
      </c>
      <c r="V19" s="69">
        <f>VLOOKUP($A19,'Return Data'!$A$7:$R$328,18,0)</f>
        <v>7.0153778768694801</v>
      </c>
      <c r="W19" s="70">
        <f t="shared" si="9"/>
        <v>16</v>
      </c>
      <c r="X19" s="69">
        <f>VLOOKUP($A19,'Return Data'!$A$7:$R$328,15,0)</f>
        <v>7.2484836672008699</v>
      </c>
      <c r="Y19" s="70">
        <f t="shared" si="10"/>
        <v>16</v>
      </c>
      <c r="Z19" s="69">
        <f>VLOOKUP($A19,'Return Data'!$A$7:$R$328,17,0)</f>
        <v>13.391582588011399</v>
      </c>
      <c r="AA19" s="71">
        <f t="shared" si="11"/>
        <v>9</v>
      </c>
    </row>
    <row r="20" spans="1:27" x14ac:dyDescent="0.25">
      <c r="A20" s="67" t="s">
        <v>239</v>
      </c>
      <c r="B20" s="68">
        <f>VLOOKUP($A20,'Return Data'!$A$7:$R$328,2,0)</f>
        <v>43928</v>
      </c>
      <c r="C20" s="69">
        <f>VLOOKUP($A20,'Return Data'!$A$7:$R$328,3,0)</f>
        <v>2117.5542999999998</v>
      </c>
      <c r="D20" s="69">
        <f>VLOOKUP($A20,'Return Data'!$A$7:$R$328,6,0)</f>
        <v>-1.0186703578735601</v>
      </c>
      <c r="E20" s="70">
        <f t="shared" si="0"/>
        <v>35</v>
      </c>
      <c r="F20" s="69">
        <f>VLOOKUP($A20,'Return Data'!$A$7:$R$328,7,0)</f>
        <v>2.7912888604542099</v>
      </c>
      <c r="G20" s="70">
        <f t="shared" si="1"/>
        <v>28</v>
      </c>
      <c r="H20" s="69">
        <f>VLOOKUP($A20,'Return Data'!$A$7:$R$328,8,0)</f>
        <v>5.2289938925907196</v>
      </c>
      <c r="I20" s="70">
        <f t="shared" si="2"/>
        <v>14</v>
      </c>
      <c r="J20" s="69">
        <f>VLOOKUP($A20,'Return Data'!$A$7:$R$328,9,0)</f>
        <v>16.564554869356002</v>
      </c>
      <c r="K20" s="70">
        <f t="shared" si="3"/>
        <v>9</v>
      </c>
      <c r="L20" s="69">
        <f>VLOOKUP($A20,'Return Data'!$A$7:$R$328,10,0)</f>
        <v>7.1258847953044002</v>
      </c>
      <c r="M20" s="70">
        <f t="shared" si="4"/>
        <v>6</v>
      </c>
      <c r="N20" s="69">
        <f>VLOOKUP($A20,'Return Data'!$A$7:$R$328,11,0)</f>
        <v>5.9551782267327802</v>
      </c>
      <c r="O20" s="70">
        <f t="shared" si="5"/>
        <v>4</v>
      </c>
      <c r="P20" s="69">
        <f>VLOOKUP($A20,'Return Data'!$A$7:$R$328,12,0)</f>
        <v>5.7604790655766802</v>
      </c>
      <c r="Q20" s="70">
        <f t="shared" si="6"/>
        <v>3</v>
      </c>
      <c r="R20" s="69">
        <f>VLOOKUP($A20,'Return Data'!$A$7:$R$328,13,0)</f>
        <v>5.9228777815654903</v>
      </c>
      <c r="S20" s="70">
        <f t="shared" si="7"/>
        <v>3</v>
      </c>
      <c r="T20" s="69">
        <f>VLOOKUP($A20,'Return Data'!$A$7:$R$328,14,0)</f>
        <v>6.2429400059166804</v>
      </c>
      <c r="U20" s="70">
        <f t="shared" si="8"/>
        <v>3</v>
      </c>
      <c r="V20" s="69">
        <f>VLOOKUP($A20,'Return Data'!$A$7:$R$328,18,0)</f>
        <v>7.1269395259873596</v>
      </c>
      <c r="W20" s="70">
        <f t="shared" si="9"/>
        <v>3</v>
      </c>
      <c r="X20" s="69">
        <f>VLOOKUP($A20,'Return Data'!$A$7:$R$328,15,0)</f>
        <v>7.3180450690866001</v>
      </c>
      <c r="Y20" s="70">
        <f t="shared" si="10"/>
        <v>5</v>
      </c>
      <c r="Z20" s="69">
        <f>VLOOKUP($A20,'Return Data'!$A$7:$R$328,17,0)</f>
        <v>11.458070772471901</v>
      </c>
      <c r="AA20" s="71">
        <f t="shared" si="11"/>
        <v>23</v>
      </c>
    </row>
    <row r="21" spans="1:27" x14ac:dyDescent="0.25">
      <c r="A21" s="67" t="s">
        <v>240</v>
      </c>
      <c r="B21" s="68">
        <f>VLOOKUP($A21,'Return Data'!$A$7:$R$328,2,0)</f>
        <v>43928</v>
      </c>
      <c r="C21" s="69">
        <f>VLOOKUP($A21,'Return Data'!$A$7:$R$328,3,0)</f>
        <v>2393.2483000000002</v>
      </c>
      <c r="D21" s="69">
        <f>VLOOKUP($A21,'Return Data'!$A$7:$R$328,6,0)</f>
        <v>-0.5810629266913</v>
      </c>
      <c r="E21" s="70">
        <f t="shared" si="0"/>
        <v>31</v>
      </c>
      <c r="F21" s="69">
        <f>VLOOKUP($A21,'Return Data'!$A$7:$R$328,7,0)</f>
        <v>2.7331273521795301</v>
      </c>
      <c r="G21" s="70">
        <f t="shared" si="1"/>
        <v>33</v>
      </c>
      <c r="H21" s="69">
        <f>VLOOKUP($A21,'Return Data'!$A$7:$R$328,8,0)</f>
        <v>5.0021891435576196</v>
      </c>
      <c r="I21" s="70">
        <f t="shared" si="2"/>
        <v>21</v>
      </c>
      <c r="J21" s="69">
        <f>VLOOKUP($A21,'Return Data'!$A$7:$R$328,9,0)</f>
        <v>15.537632704997399</v>
      </c>
      <c r="K21" s="70">
        <f t="shared" si="3"/>
        <v>15</v>
      </c>
      <c r="L21" s="69">
        <f>VLOOKUP($A21,'Return Data'!$A$7:$R$328,10,0)</f>
        <v>5.6710768889867103</v>
      </c>
      <c r="M21" s="70">
        <f t="shared" si="4"/>
        <v>25</v>
      </c>
      <c r="N21" s="69">
        <f>VLOOKUP($A21,'Return Data'!$A$7:$R$328,11,0)</f>
        <v>5.3273850299514098</v>
      </c>
      <c r="O21" s="70">
        <f t="shared" si="5"/>
        <v>26</v>
      </c>
      <c r="P21" s="69">
        <f>VLOOKUP($A21,'Return Data'!$A$7:$R$328,12,0)</f>
        <v>5.2156584854802697</v>
      </c>
      <c r="Q21" s="70">
        <f t="shared" si="6"/>
        <v>30</v>
      </c>
      <c r="R21" s="69">
        <f>VLOOKUP($A21,'Return Data'!$A$7:$R$328,13,0)</f>
        <v>5.4569302410172602</v>
      </c>
      <c r="S21" s="70">
        <f t="shared" si="7"/>
        <v>31</v>
      </c>
      <c r="T21" s="69">
        <f>VLOOKUP($A21,'Return Data'!$A$7:$R$328,14,0)</f>
        <v>5.8517569302614802</v>
      </c>
      <c r="U21" s="70">
        <f t="shared" si="8"/>
        <v>31</v>
      </c>
      <c r="V21" s="69">
        <f>VLOOKUP($A21,'Return Data'!$A$7:$R$328,18,0)</f>
        <v>6.8030197907910903</v>
      </c>
      <c r="W21" s="70">
        <f t="shared" si="9"/>
        <v>28</v>
      </c>
      <c r="X21" s="69">
        <f>VLOOKUP($A21,'Return Data'!$A$7:$R$328,15,0)</f>
        <v>7.0859440792093302</v>
      </c>
      <c r="Y21" s="70">
        <f t="shared" si="10"/>
        <v>29</v>
      </c>
      <c r="Z21" s="69">
        <f>VLOOKUP($A21,'Return Data'!$A$7:$R$328,17,0)</f>
        <v>8.6924616965122006</v>
      </c>
      <c r="AA21" s="71">
        <f t="shared" si="11"/>
        <v>32</v>
      </c>
    </row>
    <row r="22" spans="1:27" x14ac:dyDescent="0.25">
      <c r="A22" s="67" t="s">
        <v>241</v>
      </c>
      <c r="B22" s="68">
        <f>VLOOKUP($A22,'Return Data'!$A$7:$R$328,2,0)</f>
        <v>43928</v>
      </c>
      <c r="C22" s="69">
        <f>VLOOKUP($A22,'Return Data'!$A$7:$R$328,3,0)</f>
        <v>1539.5732</v>
      </c>
      <c r="D22" s="69">
        <f>VLOOKUP($A22,'Return Data'!$A$7:$R$328,6,0)</f>
        <v>-0.208628056186932</v>
      </c>
      <c r="E22" s="70">
        <f t="shared" si="0"/>
        <v>25</v>
      </c>
      <c r="F22" s="69">
        <f>VLOOKUP($A22,'Return Data'!$A$7:$R$328,7,0)</f>
        <v>2.3696240222435301</v>
      </c>
      <c r="G22" s="70">
        <f t="shared" si="1"/>
        <v>37</v>
      </c>
      <c r="H22" s="69">
        <f>VLOOKUP($A22,'Return Data'!$A$7:$R$328,8,0)</f>
        <v>3.0804549259584801</v>
      </c>
      <c r="I22" s="70">
        <f t="shared" si="2"/>
        <v>37</v>
      </c>
      <c r="J22" s="69">
        <f>VLOOKUP($A22,'Return Data'!$A$7:$R$328,9,0)</f>
        <v>6.4888662235892998</v>
      </c>
      <c r="K22" s="70">
        <f t="shared" si="3"/>
        <v>34</v>
      </c>
      <c r="L22" s="69">
        <f>VLOOKUP($A22,'Return Data'!$A$7:$R$328,10,0)</f>
        <v>3.9379419592118299</v>
      </c>
      <c r="M22" s="70">
        <f t="shared" si="4"/>
        <v>36</v>
      </c>
      <c r="N22" s="69">
        <f>VLOOKUP($A22,'Return Data'!$A$7:$R$328,11,0)</f>
        <v>4.4914725978559398</v>
      </c>
      <c r="O22" s="70">
        <f t="shared" si="5"/>
        <v>37</v>
      </c>
      <c r="P22" s="69">
        <f>VLOOKUP($A22,'Return Data'!$A$7:$R$328,12,0)</f>
        <v>4.61065086936458</v>
      </c>
      <c r="Q22" s="70">
        <f t="shared" si="6"/>
        <v>37</v>
      </c>
      <c r="R22" s="69">
        <f>VLOOKUP($A22,'Return Data'!$A$7:$R$328,13,0)</f>
        <v>4.9671006422071002</v>
      </c>
      <c r="S22" s="70">
        <f t="shared" si="7"/>
        <v>37</v>
      </c>
      <c r="T22" s="69">
        <f>VLOOKUP($A22,'Return Data'!$A$7:$R$328,14,0)</f>
        <v>5.3276470852348998</v>
      </c>
      <c r="U22" s="70">
        <f t="shared" si="8"/>
        <v>37</v>
      </c>
      <c r="V22" s="69">
        <f>VLOOKUP($A22,'Return Data'!$A$7:$R$328,18,0)</f>
        <v>6.2592975358450502</v>
      </c>
      <c r="W22" s="70">
        <f t="shared" si="9"/>
        <v>32</v>
      </c>
      <c r="X22" s="69">
        <f>VLOOKUP($A22,'Return Data'!$A$7:$R$328,15,0)</f>
        <v>6.5523721964314801</v>
      </c>
      <c r="Y22" s="70">
        <f t="shared" si="10"/>
        <v>32</v>
      </c>
      <c r="Z22" s="69">
        <f>VLOOKUP($A22,'Return Data'!$A$7:$R$328,17,0)</f>
        <v>8.4216704691751101</v>
      </c>
      <c r="AA22" s="71">
        <f t="shared" si="11"/>
        <v>33</v>
      </c>
    </row>
    <row r="23" spans="1:27" x14ac:dyDescent="0.25">
      <c r="A23" s="67" t="s">
        <v>242</v>
      </c>
      <c r="B23" s="68">
        <f>VLOOKUP($A23,'Return Data'!$A$7:$R$328,2,0)</f>
        <v>43928</v>
      </c>
      <c r="C23" s="69">
        <f>VLOOKUP($A23,'Return Data'!$A$7:$R$328,3,0)</f>
        <v>1927.2589</v>
      </c>
      <c r="D23" s="69">
        <f>VLOOKUP($A23,'Return Data'!$A$7:$R$328,6,0)</f>
        <v>2.75959398752945</v>
      </c>
      <c r="E23" s="70">
        <f t="shared" si="0"/>
        <v>14</v>
      </c>
      <c r="F23" s="69">
        <f>VLOOKUP($A23,'Return Data'!$A$7:$R$328,7,0)</f>
        <v>3.3625687591137101</v>
      </c>
      <c r="G23" s="70">
        <f t="shared" si="1"/>
        <v>16</v>
      </c>
      <c r="H23" s="69">
        <f>VLOOKUP($A23,'Return Data'!$A$7:$R$328,8,0)</f>
        <v>4.2882954953746797</v>
      </c>
      <c r="I23" s="70">
        <f t="shared" si="2"/>
        <v>29</v>
      </c>
      <c r="J23" s="69">
        <f>VLOOKUP($A23,'Return Data'!$A$7:$R$328,9,0)</f>
        <v>8.3124206444203192</v>
      </c>
      <c r="K23" s="70">
        <f t="shared" si="3"/>
        <v>30</v>
      </c>
      <c r="L23" s="69">
        <f>VLOOKUP($A23,'Return Data'!$A$7:$R$328,10,0)</f>
        <v>5.8862620633063401</v>
      </c>
      <c r="M23" s="70">
        <f t="shared" si="4"/>
        <v>21</v>
      </c>
      <c r="N23" s="69">
        <f>VLOOKUP($A23,'Return Data'!$A$7:$R$328,11,0)</f>
        <v>5.4501901960180401</v>
      </c>
      <c r="O23" s="70">
        <f t="shared" si="5"/>
        <v>21</v>
      </c>
      <c r="P23" s="69">
        <f>VLOOKUP($A23,'Return Data'!$A$7:$R$328,12,0)</f>
        <v>5.3980117435811197</v>
      </c>
      <c r="Q23" s="70">
        <f t="shared" si="6"/>
        <v>20</v>
      </c>
      <c r="R23" s="69">
        <f>VLOOKUP($A23,'Return Data'!$A$7:$R$328,13,0)</f>
        <v>5.6509012628829698</v>
      </c>
      <c r="S23" s="70">
        <f t="shared" si="7"/>
        <v>22</v>
      </c>
      <c r="T23" s="69">
        <f>VLOOKUP($A23,'Return Data'!$A$7:$R$328,14,0)</f>
        <v>6.0580024021067302</v>
      </c>
      <c r="U23" s="70">
        <f t="shared" si="8"/>
        <v>21</v>
      </c>
      <c r="V23" s="69">
        <f>VLOOKUP($A23,'Return Data'!$A$7:$R$328,18,0)</f>
        <v>6.9426721590317202</v>
      </c>
      <c r="W23" s="70">
        <f t="shared" si="9"/>
        <v>22</v>
      </c>
      <c r="X23" s="69">
        <f>VLOOKUP($A23,'Return Data'!$A$7:$R$328,15,0)</f>
        <v>7.2057080617076599</v>
      </c>
      <c r="Y23" s="70">
        <f t="shared" si="10"/>
        <v>22</v>
      </c>
      <c r="Z23" s="69">
        <f>VLOOKUP($A23,'Return Data'!$A$7:$R$328,17,0)</f>
        <v>10.9637025753158</v>
      </c>
      <c r="AA23" s="71">
        <f t="shared" si="11"/>
        <v>28</v>
      </c>
    </row>
    <row r="24" spans="1:27" x14ac:dyDescent="0.25">
      <c r="A24" s="67" t="s">
        <v>243</v>
      </c>
      <c r="B24" s="68">
        <f>VLOOKUP($A24,'Return Data'!$A$7:$R$328,2,0)</f>
        <v>43928</v>
      </c>
      <c r="C24" s="69">
        <f>VLOOKUP($A24,'Return Data'!$A$7:$R$328,3,0)</f>
        <v>2717.5273000000002</v>
      </c>
      <c r="D24" s="69">
        <f>VLOOKUP($A24,'Return Data'!$A$7:$R$328,6,0)</f>
        <v>-1.18057552813239</v>
      </c>
      <c r="E24" s="70">
        <f t="shared" si="0"/>
        <v>37</v>
      </c>
      <c r="F24" s="69">
        <f>VLOOKUP($A24,'Return Data'!$A$7:$R$328,7,0)</f>
        <v>2.7464309384360699</v>
      </c>
      <c r="G24" s="70">
        <f t="shared" si="1"/>
        <v>32</v>
      </c>
      <c r="H24" s="69">
        <f>VLOOKUP($A24,'Return Data'!$A$7:$R$328,8,0)</f>
        <v>5.0589202056044398</v>
      </c>
      <c r="I24" s="70">
        <f t="shared" si="2"/>
        <v>19</v>
      </c>
      <c r="J24" s="69">
        <f>VLOOKUP($A24,'Return Data'!$A$7:$R$328,9,0)</f>
        <v>14.2873504704009</v>
      </c>
      <c r="K24" s="70">
        <f t="shared" si="3"/>
        <v>23</v>
      </c>
      <c r="L24" s="69">
        <f>VLOOKUP($A24,'Return Data'!$A$7:$R$328,10,0)</f>
        <v>5.5762391277222498</v>
      </c>
      <c r="M24" s="70">
        <f t="shared" si="4"/>
        <v>26</v>
      </c>
      <c r="N24" s="69">
        <f>VLOOKUP($A24,'Return Data'!$A$7:$R$328,11,0)</f>
        <v>5.3010622639604899</v>
      </c>
      <c r="O24" s="70">
        <f t="shared" si="5"/>
        <v>28</v>
      </c>
      <c r="P24" s="69">
        <f>VLOOKUP($A24,'Return Data'!$A$7:$R$328,12,0)</f>
        <v>5.2670020193160001</v>
      </c>
      <c r="Q24" s="70">
        <f t="shared" si="6"/>
        <v>26</v>
      </c>
      <c r="R24" s="69">
        <f>VLOOKUP($A24,'Return Data'!$A$7:$R$328,13,0)</f>
        <v>5.4983912795813099</v>
      </c>
      <c r="S24" s="70">
        <f t="shared" si="7"/>
        <v>29</v>
      </c>
      <c r="T24" s="69">
        <f>VLOOKUP($A24,'Return Data'!$A$7:$R$328,14,0)</f>
        <v>5.9207835319354398</v>
      </c>
      <c r="U24" s="70">
        <f t="shared" si="8"/>
        <v>29</v>
      </c>
      <c r="V24" s="69">
        <f>VLOOKUP($A24,'Return Data'!$A$7:$R$328,18,0)</f>
        <v>6.91507615863281</v>
      </c>
      <c r="W24" s="70">
        <f t="shared" si="9"/>
        <v>24</v>
      </c>
      <c r="X24" s="69">
        <f>VLOOKUP($A24,'Return Data'!$A$7:$R$328,15,0)</f>
        <v>7.1857314451555903</v>
      </c>
      <c r="Y24" s="70">
        <f t="shared" si="10"/>
        <v>23</v>
      </c>
      <c r="Z24" s="69">
        <f>VLOOKUP($A24,'Return Data'!$A$7:$R$328,17,0)</f>
        <v>12.819989049079799</v>
      </c>
      <c r="AA24" s="71">
        <f t="shared" si="11"/>
        <v>14</v>
      </c>
    </row>
    <row r="25" spans="1:27" x14ac:dyDescent="0.25">
      <c r="A25" s="67" t="s">
        <v>244</v>
      </c>
      <c r="B25" s="68">
        <f>VLOOKUP($A25,'Return Data'!$A$7:$R$328,2,0)</f>
        <v>43928</v>
      </c>
      <c r="C25" s="69">
        <f>VLOOKUP($A25,'Return Data'!$A$7:$R$328,3,0)</f>
        <v>1048.4465</v>
      </c>
      <c r="D25" s="69">
        <f>VLOOKUP($A25,'Return Data'!$A$7:$R$328,6,0)</f>
        <v>3.3702494501592901</v>
      </c>
      <c r="E25" s="70">
        <f t="shared" si="0"/>
        <v>10</v>
      </c>
      <c r="F25" s="69">
        <f>VLOOKUP($A25,'Return Data'!$A$7:$R$328,7,0)</f>
        <v>2.3921516476568998</v>
      </c>
      <c r="G25" s="70">
        <f t="shared" si="1"/>
        <v>36</v>
      </c>
      <c r="H25" s="69">
        <f>VLOOKUP($A25,'Return Data'!$A$7:$R$328,8,0)</f>
        <v>1.63724161870707</v>
      </c>
      <c r="I25" s="70">
        <f t="shared" si="2"/>
        <v>39</v>
      </c>
      <c r="J25" s="69">
        <f>VLOOKUP($A25,'Return Data'!$A$7:$R$328,9,0)</f>
        <v>1.2215281496753501</v>
      </c>
      <c r="K25" s="70">
        <f t="shared" si="3"/>
        <v>39</v>
      </c>
      <c r="L25" s="69">
        <f>VLOOKUP($A25,'Return Data'!$A$7:$R$328,10,0)</f>
        <v>3.0879413109688501</v>
      </c>
      <c r="M25" s="70">
        <f t="shared" si="4"/>
        <v>39</v>
      </c>
      <c r="N25" s="69">
        <f>VLOOKUP($A25,'Return Data'!$A$7:$R$328,11,0)</f>
        <v>4.1986093910692404</v>
      </c>
      <c r="O25" s="70">
        <f t="shared" si="5"/>
        <v>38</v>
      </c>
      <c r="P25" s="69">
        <f>VLOOKUP($A25,'Return Data'!$A$7:$R$328,12,0)</f>
        <v>4.3841436203636501</v>
      </c>
      <c r="Q25" s="70">
        <f t="shared" si="6"/>
        <v>39</v>
      </c>
      <c r="R25" s="69">
        <f>VLOOKUP($A25,'Return Data'!$A$7:$R$328,13,0)</f>
        <v>4.7196585037054097</v>
      </c>
      <c r="S25" s="70">
        <f t="shared" si="7"/>
        <v>39</v>
      </c>
      <c r="T25" s="69"/>
      <c r="U25" s="70"/>
      <c r="V25" s="69"/>
      <c r="W25" s="70"/>
      <c r="X25" s="69"/>
      <c r="Y25" s="70"/>
      <c r="Z25" s="69">
        <f>VLOOKUP($A25,'Return Data'!$A$7:$R$328,17,0)</f>
        <v>5.0575224374130601</v>
      </c>
      <c r="AA25" s="71">
        <f t="shared" si="11"/>
        <v>39</v>
      </c>
    </row>
    <row r="26" spans="1:27" x14ac:dyDescent="0.25">
      <c r="A26" s="67" t="s">
        <v>245</v>
      </c>
      <c r="B26" s="68">
        <f>VLOOKUP($A26,'Return Data'!$A$7:$R$328,2,0)</f>
        <v>43928</v>
      </c>
      <c r="C26" s="69">
        <f>VLOOKUP($A26,'Return Data'!$A$7:$R$328,3,0)</f>
        <v>54.076999999999998</v>
      </c>
      <c r="D26" s="69">
        <f>VLOOKUP($A26,'Return Data'!$A$7:$R$328,6,0)</f>
        <v>0.53997877069789102</v>
      </c>
      <c r="E26" s="70">
        <f t="shared" si="0"/>
        <v>20</v>
      </c>
      <c r="F26" s="69">
        <f>VLOOKUP($A26,'Return Data'!$A$7:$R$328,7,0)</f>
        <v>3.0831142999654002</v>
      </c>
      <c r="G26" s="70">
        <f t="shared" si="1"/>
        <v>22</v>
      </c>
      <c r="H26" s="69">
        <f>VLOOKUP($A26,'Return Data'!$A$7:$R$328,8,0)</f>
        <v>4.8642705630187599</v>
      </c>
      <c r="I26" s="70">
        <f t="shared" si="2"/>
        <v>23</v>
      </c>
      <c r="J26" s="69">
        <f>VLOOKUP($A26,'Return Data'!$A$7:$R$328,9,0)</f>
        <v>10.397166950370901</v>
      </c>
      <c r="K26" s="70">
        <f t="shared" si="3"/>
        <v>29</v>
      </c>
      <c r="L26" s="69">
        <f>VLOOKUP($A26,'Return Data'!$A$7:$R$328,10,0)</f>
        <v>5.4707326753937204</v>
      </c>
      <c r="M26" s="70">
        <f t="shared" si="4"/>
        <v>29</v>
      </c>
      <c r="N26" s="69">
        <f>VLOOKUP($A26,'Return Data'!$A$7:$R$328,11,0)</f>
        <v>5.2692521601652498</v>
      </c>
      <c r="O26" s="70">
        <f t="shared" si="5"/>
        <v>29</v>
      </c>
      <c r="P26" s="69">
        <f>VLOOKUP($A26,'Return Data'!$A$7:$R$328,12,0)</f>
        <v>5.22046093383595</v>
      </c>
      <c r="Q26" s="70">
        <f t="shared" si="6"/>
        <v>29</v>
      </c>
      <c r="R26" s="69">
        <f>VLOOKUP($A26,'Return Data'!$A$7:$R$328,13,0)</f>
        <v>5.5295573360380104</v>
      </c>
      <c r="S26" s="70">
        <f t="shared" si="7"/>
        <v>27</v>
      </c>
      <c r="T26" s="69">
        <f>VLOOKUP($A26,'Return Data'!$A$7:$R$328,14,0)</f>
        <v>5.9882435754499497</v>
      </c>
      <c r="U26" s="70">
        <f t="shared" ref="U26:U44" si="12">RANK(T26,T$8:T$48,0)</f>
        <v>25</v>
      </c>
      <c r="V26" s="69">
        <f>VLOOKUP($A26,'Return Data'!$A$7:$R$328,18,0)</f>
        <v>6.98666229486287</v>
      </c>
      <c r="W26" s="70">
        <f t="shared" ref="W26:W31" si="13">RANK(V26,V$8:V$48,0)</f>
        <v>21</v>
      </c>
      <c r="X26" s="69">
        <f>VLOOKUP($A26,'Return Data'!$A$7:$R$328,15,0)</f>
        <v>7.2389372176144597</v>
      </c>
      <c r="Y26" s="70">
        <f t="shared" ref="Y26:Y31" si="14">RANK(X26,X$8:X$48,0)</f>
        <v>17</v>
      </c>
      <c r="Z26" s="69">
        <f>VLOOKUP($A26,'Return Data'!$A$7:$R$328,17,0)</f>
        <v>19.781267674904701</v>
      </c>
      <c r="AA26" s="71">
        <f t="shared" si="11"/>
        <v>1</v>
      </c>
    </row>
    <row r="27" spans="1:27" x14ac:dyDescent="0.25">
      <c r="A27" s="67" t="s">
        <v>246</v>
      </c>
      <c r="B27" s="68">
        <f>VLOOKUP($A27,'Return Data'!$A$7:$R$328,2,0)</f>
        <v>43928</v>
      </c>
      <c r="C27" s="69">
        <f>VLOOKUP($A27,'Return Data'!$A$7:$R$328,3,0)</f>
        <v>4004.1954999999998</v>
      </c>
      <c r="D27" s="69">
        <f>VLOOKUP($A27,'Return Data'!$A$7:$R$328,6,0)</f>
        <v>-1.3189563663954</v>
      </c>
      <c r="E27" s="70">
        <f t="shared" si="0"/>
        <v>38</v>
      </c>
      <c r="F27" s="69">
        <f>VLOOKUP($A27,'Return Data'!$A$7:$R$328,7,0)</f>
        <v>2.8592694541699801</v>
      </c>
      <c r="G27" s="70">
        <f t="shared" si="1"/>
        <v>26</v>
      </c>
      <c r="H27" s="69">
        <f>VLOOKUP($A27,'Return Data'!$A$7:$R$328,8,0)</f>
        <v>4.8475351585619704</v>
      </c>
      <c r="I27" s="70">
        <f t="shared" si="2"/>
        <v>24</v>
      </c>
      <c r="J27" s="69">
        <f>VLOOKUP($A27,'Return Data'!$A$7:$R$328,9,0)</f>
        <v>16.391835927635299</v>
      </c>
      <c r="K27" s="70">
        <f t="shared" si="3"/>
        <v>10</v>
      </c>
      <c r="L27" s="69">
        <f>VLOOKUP($A27,'Return Data'!$A$7:$R$328,10,0)</f>
        <v>5.7805335138751701</v>
      </c>
      <c r="M27" s="70">
        <f t="shared" si="4"/>
        <v>24</v>
      </c>
      <c r="N27" s="69">
        <f>VLOOKUP($A27,'Return Data'!$A$7:$R$328,11,0)</f>
        <v>5.3829826362938302</v>
      </c>
      <c r="O27" s="70">
        <f t="shared" si="5"/>
        <v>23</v>
      </c>
      <c r="P27" s="69">
        <f>VLOOKUP($A27,'Return Data'!$A$7:$R$328,12,0)</f>
        <v>5.3436835750337304</v>
      </c>
      <c r="Q27" s="70">
        <f t="shared" si="6"/>
        <v>24</v>
      </c>
      <c r="R27" s="69">
        <f>VLOOKUP($A27,'Return Data'!$A$7:$R$328,13,0)</f>
        <v>5.56858523552925</v>
      </c>
      <c r="S27" s="70">
        <f t="shared" si="7"/>
        <v>26</v>
      </c>
      <c r="T27" s="69">
        <f>VLOOKUP($A27,'Return Data'!$A$7:$R$328,14,0)</f>
        <v>5.9694996443194404</v>
      </c>
      <c r="U27" s="70">
        <f t="shared" si="12"/>
        <v>28</v>
      </c>
      <c r="V27" s="69">
        <f>VLOOKUP($A27,'Return Data'!$A$7:$R$328,18,0)</f>
        <v>6.9087641033962903</v>
      </c>
      <c r="W27" s="70">
        <f t="shared" si="13"/>
        <v>25</v>
      </c>
      <c r="X27" s="69">
        <f>VLOOKUP($A27,'Return Data'!$A$7:$R$328,15,0)</f>
        <v>7.17087556250556</v>
      </c>
      <c r="Y27" s="70">
        <f t="shared" si="14"/>
        <v>25</v>
      </c>
      <c r="Z27" s="69">
        <f>VLOOKUP($A27,'Return Data'!$A$7:$R$328,17,0)</f>
        <v>13.4394104376972</v>
      </c>
      <c r="AA27" s="71">
        <f t="shared" si="11"/>
        <v>8</v>
      </c>
    </row>
    <row r="28" spans="1:27" x14ac:dyDescent="0.25">
      <c r="A28" s="67" t="s">
        <v>247</v>
      </c>
      <c r="B28" s="68">
        <f>VLOOKUP($A28,'Return Data'!$A$7:$R$328,2,0)</f>
        <v>43928</v>
      </c>
      <c r="C28" s="69">
        <f>VLOOKUP($A28,'Return Data'!$A$7:$R$328,3,0)</f>
        <v>2713.4663</v>
      </c>
      <c r="D28" s="69">
        <f>VLOOKUP($A28,'Return Data'!$A$7:$R$328,6,0)</f>
        <v>0.407582858045763</v>
      </c>
      <c r="E28" s="70">
        <f t="shared" si="0"/>
        <v>22</v>
      </c>
      <c r="F28" s="69">
        <f>VLOOKUP($A28,'Return Data'!$A$7:$R$328,7,0)</f>
        <v>3.26060328269029</v>
      </c>
      <c r="G28" s="70">
        <f t="shared" si="1"/>
        <v>17</v>
      </c>
      <c r="H28" s="69">
        <f>VLOOKUP($A28,'Return Data'!$A$7:$R$328,8,0)</f>
        <v>5.2808011490035698</v>
      </c>
      <c r="I28" s="70">
        <f t="shared" si="2"/>
        <v>11</v>
      </c>
      <c r="J28" s="69">
        <f>VLOOKUP($A28,'Return Data'!$A$7:$R$328,9,0)</f>
        <v>19.032580287492301</v>
      </c>
      <c r="K28" s="70">
        <f t="shared" si="3"/>
        <v>3</v>
      </c>
      <c r="L28" s="69">
        <f>VLOOKUP($A28,'Return Data'!$A$7:$R$328,10,0)</f>
        <v>6.6590235723779303</v>
      </c>
      <c r="M28" s="70">
        <f t="shared" si="4"/>
        <v>10</v>
      </c>
      <c r="N28" s="69">
        <f>VLOOKUP($A28,'Return Data'!$A$7:$R$328,11,0)</f>
        <v>5.75572627022538</v>
      </c>
      <c r="O28" s="70">
        <f t="shared" si="5"/>
        <v>11</v>
      </c>
      <c r="P28" s="69">
        <f>VLOOKUP($A28,'Return Data'!$A$7:$R$328,12,0)</f>
        <v>5.5617834183459101</v>
      </c>
      <c r="Q28" s="70">
        <f t="shared" si="6"/>
        <v>11</v>
      </c>
      <c r="R28" s="69">
        <f>VLOOKUP($A28,'Return Data'!$A$7:$R$328,13,0)</f>
        <v>5.7219714285488701</v>
      </c>
      <c r="S28" s="70">
        <f t="shared" si="7"/>
        <v>15</v>
      </c>
      <c r="T28" s="69">
        <f>VLOOKUP($A28,'Return Data'!$A$7:$R$328,14,0)</f>
        <v>6.08753985071416</v>
      </c>
      <c r="U28" s="70">
        <f t="shared" si="12"/>
        <v>16</v>
      </c>
      <c r="V28" s="69">
        <f>VLOOKUP($A28,'Return Data'!$A$7:$R$328,18,0)</f>
        <v>7.01557416382584</v>
      </c>
      <c r="W28" s="70">
        <f t="shared" si="13"/>
        <v>15</v>
      </c>
      <c r="X28" s="69">
        <f>VLOOKUP($A28,'Return Data'!$A$7:$R$328,15,0)</f>
        <v>7.26635995832362</v>
      </c>
      <c r="Y28" s="70">
        <f t="shared" si="14"/>
        <v>13</v>
      </c>
      <c r="Z28" s="69">
        <f>VLOOKUP($A28,'Return Data'!$A$7:$R$328,17,0)</f>
        <v>12.6730536879433</v>
      </c>
      <c r="AA28" s="71">
        <f t="shared" si="11"/>
        <v>16</v>
      </c>
    </row>
    <row r="29" spans="1:27" x14ac:dyDescent="0.25">
      <c r="A29" s="67" t="s">
        <v>248</v>
      </c>
      <c r="B29" s="68">
        <f>VLOOKUP($A29,'Return Data'!$A$7:$R$328,2,0)</f>
        <v>43928</v>
      </c>
      <c r="C29" s="69">
        <f>VLOOKUP($A29,'Return Data'!$A$7:$R$328,3,0)</f>
        <v>3579.6206000000002</v>
      </c>
      <c r="D29" s="69">
        <f>VLOOKUP($A29,'Return Data'!$A$7:$R$328,6,0)</f>
        <v>-0.44150793039471298</v>
      </c>
      <c r="E29" s="70">
        <f t="shared" si="0"/>
        <v>27</v>
      </c>
      <c r="F29" s="69">
        <f>VLOOKUP($A29,'Return Data'!$A$7:$R$328,7,0)</f>
        <v>2.8206966026800999</v>
      </c>
      <c r="G29" s="70">
        <f t="shared" si="1"/>
        <v>27</v>
      </c>
      <c r="H29" s="69">
        <f>VLOOKUP($A29,'Return Data'!$A$7:$R$328,8,0)</f>
        <v>5.2717285118685098</v>
      </c>
      <c r="I29" s="70">
        <f t="shared" si="2"/>
        <v>12</v>
      </c>
      <c r="J29" s="69">
        <f>VLOOKUP($A29,'Return Data'!$A$7:$R$328,9,0)</f>
        <v>16.9332424376624</v>
      </c>
      <c r="K29" s="70">
        <f t="shared" si="3"/>
        <v>6</v>
      </c>
      <c r="L29" s="69">
        <f>VLOOKUP($A29,'Return Data'!$A$7:$R$328,10,0)</f>
        <v>7.3327711818465096</v>
      </c>
      <c r="M29" s="70">
        <f t="shared" si="4"/>
        <v>4</v>
      </c>
      <c r="N29" s="69">
        <f>VLOOKUP($A29,'Return Data'!$A$7:$R$328,11,0)</f>
        <v>5.9795472392744502</v>
      </c>
      <c r="O29" s="70">
        <f t="shared" si="5"/>
        <v>3</v>
      </c>
      <c r="P29" s="69">
        <f>VLOOKUP($A29,'Return Data'!$A$7:$R$328,12,0)</f>
        <v>5.6666390086926697</v>
      </c>
      <c r="Q29" s="70">
        <f t="shared" si="6"/>
        <v>5</v>
      </c>
      <c r="R29" s="69">
        <f>VLOOKUP($A29,'Return Data'!$A$7:$R$328,13,0)</f>
        <v>5.8178556029775903</v>
      </c>
      <c r="S29" s="70">
        <f t="shared" si="7"/>
        <v>7</v>
      </c>
      <c r="T29" s="69">
        <f>VLOOKUP($A29,'Return Data'!$A$7:$R$328,14,0)</f>
        <v>6.1451816856524504</v>
      </c>
      <c r="U29" s="70">
        <f t="shared" si="12"/>
        <v>12</v>
      </c>
      <c r="V29" s="69">
        <f>VLOOKUP($A29,'Return Data'!$A$7:$R$328,18,0)</f>
        <v>6.9907027074202901</v>
      </c>
      <c r="W29" s="70">
        <f t="shared" si="13"/>
        <v>20</v>
      </c>
      <c r="X29" s="69">
        <f>VLOOKUP($A29,'Return Data'!$A$7:$R$328,15,0)</f>
        <v>7.2164949773707097</v>
      </c>
      <c r="Y29" s="70">
        <f t="shared" si="14"/>
        <v>21</v>
      </c>
      <c r="Z29" s="69">
        <f>VLOOKUP($A29,'Return Data'!$A$7:$R$328,17,0)</f>
        <v>14.2660836212121</v>
      </c>
      <c r="AA29" s="71">
        <f t="shared" si="11"/>
        <v>5</v>
      </c>
    </row>
    <row r="30" spans="1:27" x14ac:dyDescent="0.25">
      <c r="A30" s="67" t="s">
        <v>249</v>
      </c>
      <c r="B30" s="68">
        <f>VLOOKUP($A30,'Return Data'!$A$7:$R$328,2,0)</f>
        <v>43928</v>
      </c>
      <c r="C30" s="69">
        <f>VLOOKUP($A30,'Return Data'!$A$7:$R$328,3,0)</f>
        <v>1283.7132999999999</v>
      </c>
      <c r="D30" s="69">
        <f>VLOOKUP($A30,'Return Data'!$A$7:$R$328,6,0)</f>
        <v>1.0719608598867001</v>
      </c>
      <c r="E30" s="70">
        <f t="shared" si="0"/>
        <v>18</v>
      </c>
      <c r="F30" s="69">
        <f>VLOOKUP($A30,'Return Data'!$A$7:$R$328,7,0)</f>
        <v>3.3939678798740802</v>
      </c>
      <c r="G30" s="70">
        <f t="shared" si="1"/>
        <v>14</v>
      </c>
      <c r="H30" s="69">
        <f>VLOOKUP($A30,'Return Data'!$A$7:$R$328,8,0)</f>
        <v>5.19096115272154</v>
      </c>
      <c r="I30" s="70">
        <f t="shared" si="2"/>
        <v>15</v>
      </c>
      <c r="J30" s="69">
        <f>VLOOKUP($A30,'Return Data'!$A$7:$R$328,9,0)</f>
        <v>16.0940054781938</v>
      </c>
      <c r="K30" s="70">
        <f t="shared" si="3"/>
        <v>11</v>
      </c>
      <c r="L30" s="69">
        <f>VLOOKUP($A30,'Return Data'!$A$7:$R$328,10,0)</f>
        <v>6.1725564176109797</v>
      </c>
      <c r="M30" s="70">
        <f t="shared" si="4"/>
        <v>16</v>
      </c>
      <c r="N30" s="69">
        <f>VLOOKUP($A30,'Return Data'!$A$7:$R$328,11,0)</f>
        <v>5.5940692710019198</v>
      </c>
      <c r="O30" s="70">
        <f t="shared" si="5"/>
        <v>14</v>
      </c>
      <c r="P30" s="69">
        <f>VLOOKUP($A30,'Return Data'!$A$7:$R$328,12,0)</f>
        <v>5.5654487888717403</v>
      </c>
      <c r="Q30" s="70">
        <f t="shared" si="6"/>
        <v>10</v>
      </c>
      <c r="R30" s="69">
        <f>VLOOKUP($A30,'Return Data'!$A$7:$R$328,13,0)</f>
        <v>5.8258181042553403</v>
      </c>
      <c r="S30" s="70">
        <f t="shared" si="7"/>
        <v>6</v>
      </c>
      <c r="T30" s="69">
        <f>VLOOKUP($A30,'Return Data'!$A$7:$R$328,14,0)</f>
        <v>6.1975528365515604</v>
      </c>
      <c r="U30" s="70">
        <f t="shared" si="12"/>
        <v>7</v>
      </c>
      <c r="V30" s="69">
        <f>VLOOKUP($A30,'Return Data'!$A$7:$R$328,18,0)</f>
        <v>7.1034978072044499</v>
      </c>
      <c r="W30" s="70">
        <f t="shared" si="13"/>
        <v>5</v>
      </c>
      <c r="X30" s="69">
        <f>VLOOKUP($A30,'Return Data'!$A$7:$R$328,15,0)</f>
        <v>7.3006382989049996</v>
      </c>
      <c r="Y30" s="70">
        <f t="shared" si="14"/>
        <v>9</v>
      </c>
      <c r="Z30" s="69">
        <f>VLOOKUP($A30,'Return Data'!$A$7:$R$328,17,0)</f>
        <v>7.5368302024631104</v>
      </c>
      <c r="AA30" s="71">
        <f t="shared" si="11"/>
        <v>34</v>
      </c>
    </row>
    <row r="31" spans="1:27" x14ac:dyDescent="0.25">
      <c r="A31" s="67" t="s">
        <v>250</v>
      </c>
      <c r="B31" s="68">
        <f>VLOOKUP($A31,'Return Data'!$A$7:$R$328,2,0)</f>
        <v>43928</v>
      </c>
      <c r="C31" s="69">
        <f>VLOOKUP($A31,'Return Data'!$A$7:$R$328,3,0)</f>
        <v>2071.8930999999998</v>
      </c>
      <c r="D31" s="69">
        <f>VLOOKUP($A31,'Return Data'!$A$7:$R$328,6,0)</f>
        <v>-1.1556214899525199</v>
      </c>
      <c r="E31" s="70">
        <f t="shared" si="0"/>
        <v>36</v>
      </c>
      <c r="F31" s="69">
        <f>VLOOKUP($A31,'Return Data'!$A$7:$R$328,7,0)</f>
        <v>2.7754803337135301</v>
      </c>
      <c r="G31" s="70">
        <f t="shared" si="1"/>
        <v>31</v>
      </c>
      <c r="H31" s="69">
        <f>VLOOKUP($A31,'Return Data'!$A$7:$R$328,8,0)</f>
        <v>4.8052372485565096</v>
      </c>
      <c r="I31" s="70">
        <f t="shared" si="2"/>
        <v>25</v>
      </c>
      <c r="J31" s="69">
        <f>VLOOKUP($A31,'Return Data'!$A$7:$R$328,9,0)</f>
        <v>14.4888051959711</v>
      </c>
      <c r="K31" s="70">
        <f t="shared" si="3"/>
        <v>22</v>
      </c>
      <c r="L31" s="69">
        <f>VLOOKUP($A31,'Return Data'!$A$7:$R$328,10,0)</f>
        <v>6.1234100517091701</v>
      </c>
      <c r="M31" s="70">
        <f t="shared" si="4"/>
        <v>17</v>
      </c>
      <c r="N31" s="69">
        <f>VLOOKUP($A31,'Return Data'!$A$7:$R$328,11,0)</f>
        <v>5.5658236419026297</v>
      </c>
      <c r="O31" s="70">
        <f t="shared" si="5"/>
        <v>16</v>
      </c>
      <c r="P31" s="69">
        <f>VLOOKUP($A31,'Return Data'!$A$7:$R$328,12,0)</f>
        <v>5.4434609672435101</v>
      </c>
      <c r="Q31" s="70">
        <f t="shared" si="6"/>
        <v>17</v>
      </c>
      <c r="R31" s="69">
        <f>VLOOKUP($A31,'Return Data'!$A$7:$R$328,13,0)</f>
        <v>5.67817609622643</v>
      </c>
      <c r="S31" s="70">
        <f t="shared" si="7"/>
        <v>18</v>
      </c>
      <c r="T31" s="69">
        <f>VLOOKUP($A31,'Return Data'!$A$7:$R$328,14,0)</f>
        <v>6.0669013182603502</v>
      </c>
      <c r="U31" s="70">
        <f t="shared" si="12"/>
        <v>20</v>
      </c>
      <c r="V31" s="69">
        <f>VLOOKUP($A31,'Return Data'!$A$7:$R$328,18,0)</f>
        <v>6.9997151437733596</v>
      </c>
      <c r="W31" s="70">
        <f t="shared" si="13"/>
        <v>19</v>
      </c>
      <c r="X31" s="69">
        <f>VLOOKUP($A31,'Return Data'!$A$7:$R$328,15,0)</f>
        <v>7.2309289212233896</v>
      </c>
      <c r="Y31" s="70">
        <f t="shared" si="14"/>
        <v>19</v>
      </c>
      <c r="Z31" s="69">
        <f>VLOOKUP($A31,'Return Data'!$A$7:$R$328,17,0)</f>
        <v>9.5354857786985097</v>
      </c>
      <c r="AA31" s="71">
        <f t="shared" si="11"/>
        <v>31</v>
      </c>
    </row>
    <row r="32" spans="1:27" x14ac:dyDescent="0.25">
      <c r="A32" s="67" t="s">
        <v>251</v>
      </c>
      <c r="B32" s="68">
        <f>VLOOKUP($A32,'Return Data'!$A$7:$R$328,2,0)</f>
        <v>43928</v>
      </c>
      <c r="C32" s="69">
        <f>VLOOKUP($A32,'Return Data'!$A$7:$R$328,3,0)</f>
        <v>10.688000000000001</v>
      </c>
      <c r="D32" s="69">
        <f>VLOOKUP($A32,'Return Data'!$A$7:$R$328,6,0)</f>
        <v>3.7569360619143</v>
      </c>
      <c r="E32" s="70">
        <f t="shared" si="0"/>
        <v>6</v>
      </c>
      <c r="F32" s="69">
        <f>VLOOKUP($A32,'Return Data'!$A$7:$R$328,7,0)</f>
        <v>3.5872067990806999</v>
      </c>
      <c r="G32" s="70">
        <f t="shared" si="1"/>
        <v>11</v>
      </c>
      <c r="H32" s="69">
        <f>VLOOKUP($A32,'Return Data'!$A$7:$R$328,8,0)</f>
        <v>3.6615460752913598</v>
      </c>
      <c r="I32" s="70">
        <f t="shared" si="2"/>
        <v>33</v>
      </c>
      <c r="J32" s="69">
        <f>VLOOKUP($A32,'Return Data'!$A$7:$R$328,9,0)</f>
        <v>2.6371279789780502</v>
      </c>
      <c r="K32" s="70">
        <f t="shared" si="3"/>
        <v>37</v>
      </c>
      <c r="L32" s="69">
        <f>VLOOKUP($A32,'Return Data'!$A$7:$R$328,10,0)</f>
        <v>3.5756269592477898</v>
      </c>
      <c r="M32" s="70">
        <f t="shared" si="4"/>
        <v>38</v>
      </c>
      <c r="N32" s="69">
        <f>VLOOKUP($A32,'Return Data'!$A$7:$R$328,11,0)</f>
        <v>4.1595104554181104</v>
      </c>
      <c r="O32" s="70">
        <f t="shared" si="5"/>
        <v>39</v>
      </c>
      <c r="P32" s="69">
        <f>VLOOKUP($A32,'Return Data'!$A$7:$R$328,12,0)</f>
        <v>4.4313685462752197</v>
      </c>
      <c r="Q32" s="70">
        <f t="shared" si="6"/>
        <v>38</v>
      </c>
      <c r="R32" s="69">
        <f>VLOOKUP($A32,'Return Data'!$A$7:$R$328,13,0)</f>
        <v>4.7262509304077298</v>
      </c>
      <c r="S32" s="70">
        <f t="shared" si="7"/>
        <v>38</v>
      </c>
      <c r="T32" s="69">
        <f>VLOOKUP($A32,'Return Data'!$A$7:$R$328,14,0)</f>
        <v>4.9909437125077503</v>
      </c>
      <c r="U32" s="70">
        <f t="shared" si="12"/>
        <v>38</v>
      </c>
      <c r="V32" s="69"/>
      <c r="W32" s="70"/>
      <c r="X32" s="69"/>
      <c r="Y32" s="70"/>
      <c r="Z32" s="69">
        <f>VLOOKUP($A32,'Return Data'!$A$7:$R$328,17,0)</f>
        <v>5.2867368421052596</v>
      </c>
      <c r="AA32" s="71">
        <f t="shared" si="11"/>
        <v>38</v>
      </c>
    </row>
    <row r="33" spans="1:27" x14ac:dyDescent="0.25">
      <c r="A33" s="67" t="s">
        <v>252</v>
      </c>
      <c r="B33" s="68">
        <f>VLOOKUP($A33,'Return Data'!$A$7:$R$328,2,0)</f>
        <v>43928</v>
      </c>
      <c r="C33" s="69">
        <f>VLOOKUP($A33,'Return Data'!$A$7:$R$328,3,0)</f>
        <v>4827.7713000000003</v>
      </c>
      <c r="D33" s="69">
        <f>VLOOKUP($A33,'Return Data'!$A$7:$R$328,6,0)</f>
        <v>-0.51334559775717503</v>
      </c>
      <c r="E33" s="70">
        <f t="shared" si="0"/>
        <v>28</v>
      </c>
      <c r="F33" s="69">
        <f>VLOOKUP($A33,'Return Data'!$A$7:$R$328,7,0)</f>
        <v>2.9961778133421202</v>
      </c>
      <c r="G33" s="70">
        <f t="shared" si="1"/>
        <v>24</v>
      </c>
      <c r="H33" s="69">
        <f>VLOOKUP($A33,'Return Data'!$A$7:$R$328,8,0)</f>
        <v>5.6903461874967904</v>
      </c>
      <c r="I33" s="70">
        <f t="shared" si="2"/>
        <v>1</v>
      </c>
      <c r="J33" s="69">
        <f>VLOOKUP($A33,'Return Data'!$A$7:$R$328,9,0)</f>
        <v>15.910594264266599</v>
      </c>
      <c r="K33" s="70">
        <f t="shared" si="3"/>
        <v>12</v>
      </c>
      <c r="L33" s="69">
        <f>VLOOKUP($A33,'Return Data'!$A$7:$R$328,10,0)</f>
        <v>6.0715616904087</v>
      </c>
      <c r="M33" s="70">
        <f t="shared" si="4"/>
        <v>20</v>
      </c>
      <c r="N33" s="69">
        <f>VLOOKUP($A33,'Return Data'!$A$7:$R$328,11,0)</f>
        <v>5.5285507516213803</v>
      </c>
      <c r="O33" s="70">
        <f t="shared" si="5"/>
        <v>18</v>
      </c>
      <c r="P33" s="69">
        <f>VLOOKUP($A33,'Return Data'!$A$7:$R$328,12,0)</f>
        <v>5.4512479219609</v>
      </c>
      <c r="Q33" s="70">
        <f t="shared" si="6"/>
        <v>16</v>
      </c>
      <c r="R33" s="69">
        <f>VLOOKUP($A33,'Return Data'!$A$7:$R$328,13,0)</f>
        <v>5.7366652040745603</v>
      </c>
      <c r="S33" s="70">
        <f t="shared" si="7"/>
        <v>12</v>
      </c>
      <c r="T33" s="69">
        <f>VLOOKUP($A33,'Return Data'!$A$7:$R$328,14,0)</f>
        <v>6.1839387052943202</v>
      </c>
      <c r="U33" s="70">
        <f t="shared" si="12"/>
        <v>10</v>
      </c>
      <c r="V33" s="69">
        <f>VLOOKUP($A33,'Return Data'!$A$7:$R$328,18,0)</f>
        <v>7.0816019298932504</v>
      </c>
      <c r="W33" s="70">
        <f>RANK(V33,V$8:V$48,0)</f>
        <v>9</v>
      </c>
      <c r="X33" s="69">
        <f>VLOOKUP($A33,'Return Data'!$A$7:$R$328,15,0)</f>
        <v>7.3062442141391202</v>
      </c>
      <c r="Y33" s="70">
        <f>RANK(X33,X$8:X$48,0)</f>
        <v>6</v>
      </c>
      <c r="Z33" s="69">
        <f>VLOOKUP($A33,'Return Data'!$A$7:$R$328,17,0)</f>
        <v>13.312878949770599</v>
      </c>
      <c r="AA33" s="71">
        <f t="shared" si="11"/>
        <v>10</v>
      </c>
    </row>
    <row r="34" spans="1:27" x14ac:dyDescent="0.25">
      <c r="A34" s="67" t="s">
        <v>253</v>
      </c>
      <c r="B34" s="68">
        <f>VLOOKUP($A34,'Return Data'!$A$7:$R$328,2,0)</f>
        <v>43928</v>
      </c>
      <c r="C34" s="69">
        <f>VLOOKUP($A34,'Return Data'!$A$7:$R$328,3,0)</f>
        <v>1115.5499</v>
      </c>
      <c r="D34" s="69">
        <f>VLOOKUP($A34,'Return Data'!$A$7:$R$328,6,0)</f>
        <v>3.60929448801972</v>
      </c>
      <c r="E34" s="70">
        <f t="shared" si="0"/>
        <v>9</v>
      </c>
      <c r="F34" s="69">
        <f>VLOOKUP($A34,'Return Data'!$A$7:$R$328,7,0)</f>
        <v>3.38852227683872</v>
      </c>
      <c r="G34" s="70">
        <f t="shared" si="1"/>
        <v>15</v>
      </c>
      <c r="H34" s="69">
        <f>VLOOKUP($A34,'Return Data'!$A$7:$R$328,8,0)</f>
        <v>3.6217346599370801</v>
      </c>
      <c r="I34" s="70">
        <f t="shared" si="2"/>
        <v>35</v>
      </c>
      <c r="J34" s="69">
        <f>VLOOKUP($A34,'Return Data'!$A$7:$R$328,9,0)</f>
        <v>5.5363838567862</v>
      </c>
      <c r="K34" s="70">
        <f t="shared" si="3"/>
        <v>35</v>
      </c>
      <c r="L34" s="69">
        <f>VLOOKUP($A34,'Return Data'!$A$7:$R$328,10,0)</f>
        <v>4.7554520886007898</v>
      </c>
      <c r="M34" s="70">
        <f t="shared" si="4"/>
        <v>32</v>
      </c>
      <c r="N34" s="69">
        <f>VLOOKUP($A34,'Return Data'!$A$7:$R$328,11,0)</f>
        <v>4.7956359252832597</v>
      </c>
      <c r="O34" s="70">
        <f t="shared" si="5"/>
        <v>34</v>
      </c>
      <c r="P34" s="69">
        <f>VLOOKUP($A34,'Return Data'!$A$7:$R$328,12,0)</f>
        <v>4.8416248940019502</v>
      </c>
      <c r="Q34" s="70">
        <f t="shared" si="6"/>
        <v>35</v>
      </c>
      <c r="R34" s="69">
        <f>VLOOKUP($A34,'Return Data'!$A$7:$R$328,13,0)</f>
        <v>5.1932962235886899</v>
      </c>
      <c r="S34" s="70">
        <f t="shared" si="7"/>
        <v>34</v>
      </c>
      <c r="T34" s="69">
        <f>VLOOKUP($A34,'Return Data'!$A$7:$R$328,14,0)</f>
        <v>5.4306801105249702</v>
      </c>
      <c r="U34" s="70">
        <f t="shared" si="12"/>
        <v>36</v>
      </c>
      <c r="V34" s="69"/>
      <c r="W34" s="70"/>
      <c r="X34" s="69"/>
      <c r="Y34" s="70"/>
      <c r="Z34" s="69">
        <f>VLOOKUP($A34,'Return Data'!$A$7:$R$328,17,0)</f>
        <v>6.0510349354375901</v>
      </c>
      <c r="AA34" s="71">
        <f t="shared" si="11"/>
        <v>37</v>
      </c>
    </row>
    <row r="35" spans="1:27" x14ac:dyDescent="0.25">
      <c r="A35" s="67" t="s">
        <v>254</v>
      </c>
      <c r="B35" s="68">
        <f>VLOOKUP($A35,'Return Data'!$A$7:$R$328,2,0)</f>
        <v>43928</v>
      </c>
      <c r="C35" s="69">
        <f>VLOOKUP($A35,'Return Data'!$A$7:$R$328,3,0)</f>
        <v>257.26909999999998</v>
      </c>
      <c r="D35" s="69">
        <f>VLOOKUP($A35,'Return Data'!$A$7:$R$328,6,0)</f>
        <v>3.6607367422222299</v>
      </c>
      <c r="E35" s="70">
        <f t="shared" si="0"/>
        <v>8</v>
      </c>
      <c r="F35" s="69">
        <f>VLOOKUP($A35,'Return Data'!$A$7:$R$328,7,0)</f>
        <v>4.3902438392113803</v>
      </c>
      <c r="G35" s="70">
        <f t="shared" si="1"/>
        <v>5</v>
      </c>
      <c r="H35" s="69">
        <f>VLOOKUP($A35,'Return Data'!$A$7:$R$328,8,0)</f>
        <v>5.6507069574865998</v>
      </c>
      <c r="I35" s="70">
        <f t="shared" si="2"/>
        <v>3</v>
      </c>
      <c r="J35" s="69">
        <f>VLOOKUP($A35,'Return Data'!$A$7:$R$328,9,0)</f>
        <v>13.343370651237199</v>
      </c>
      <c r="K35" s="70">
        <f t="shared" si="3"/>
        <v>25</v>
      </c>
      <c r="L35" s="69">
        <f>VLOOKUP($A35,'Return Data'!$A$7:$R$328,10,0)</f>
        <v>5.5675576805702001</v>
      </c>
      <c r="M35" s="70">
        <f t="shared" si="4"/>
        <v>27</v>
      </c>
      <c r="N35" s="69">
        <f>VLOOKUP($A35,'Return Data'!$A$7:$R$328,11,0)</f>
        <v>5.3420304495878099</v>
      </c>
      <c r="O35" s="70">
        <f t="shared" si="5"/>
        <v>25</v>
      </c>
      <c r="P35" s="69">
        <f>VLOOKUP($A35,'Return Data'!$A$7:$R$328,12,0)</f>
        <v>5.3870062451474698</v>
      </c>
      <c r="Q35" s="70">
        <f t="shared" si="6"/>
        <v>21</v>
      </c>
      <c r="R35" s="69">
        <f>VLOOKUP($A35,'Return Data'!$A$7:$R$328,13,0)</f>
        <v>5.6705263073730796</v>
      </c>
      <c r="S35" s="70">
        <f t="shared" si="7"/>
        <v>19</v>
      </c>
      <c r="T35" s="69">
        <f>VLOOKUP($A35,'Return Data'!$A$7:$R$328,14,0)</f>
        <v>6.1286240663868199</v>
      </c>
      <c r="U35" s="70">
        <f t="shared" si="12"/>
        <v>13</v>
      </c>
      <c r="V35" s="69">
        <f>VLOOKUP($A35,'Return Data'!$A$7:$R$328,18,0)</f>
        <v>7.0816936047200798</v>
      </c>
      <c r="W35" s="70">
        <f t="shared" ref="W35:W43" si="15">RANK(V35,V$8:V$48,0)</f>
        <v>8</v>
      </c>
      <c r="X35" s="69">
        <f>VLOOKUP($A35,'Return Data'!$A$7:$R$328,15,0)</f>
        <v>7.3034218100543997</v>
      </c>
      <c r="Y35" s="70">
        <f t="shared" ref="Y35:Y43" si="16">RANK(X35,X$8:X$48,0)</f>
        <v>7</v>
      </c>
      <c r="Z35" s="69">
        <f>VLOOKUP($A35,'Return Data'!$A$7:$R$328,17,0)</f>
        <v>12.4816746031746</v>
      </c>
      <c r="AA35" s="71">
        <f t="shared" si="11"/>
        <v>17</v>
      </c>
    </row>
    <row r="36" spans="1:27" x14ac:dyDescent="0.25">
      <c r="A36" s="67" t="s">
        <v>255</v>
      </c>
      <c r="B36" s="68">
        <f>VLOOKUP($A36,'Return Data'!$A$7:$R$328,2,0)</f>
        <v>43928</v>
      </c>
      <c r="C36" s="69">
        <f>VLOOKUP($A36,'Return Data'!$A$7:$R$328,3,0)</f>
        <v>1750.5410999999999</v>
      </c>
      <c r="D36" s="69">
        <f>VLOOKUP($A36,'Return Data'!$A$7:$R$328,6,0)</f>
        <v>3.0319430058024501</v>
      </c>
      <c r="E36" s="70">
        <f t="shared" si="0"/>
        <v>11</v>
      </c>
      <c r="F36" s="69">
        <f>VLOOKUP($A36,'Return Data'!$A$7:$R$328,7,0)</f>
        <v>3.7389834255382399</v>
      </c>
      <c r="G36" s="70">
        <f t="shared" si="1"/>
        <v>10</v>
      </c>
      <c r="H36" s="69">
        <f>VLOOKUP($A36,'Return Data'!$A$7:$R$328,8,0)</f>
        <v>3.6236866753654802</v>
      </c>
      <c r="I36" s="70">
        <f t="shared" si="2"/>
        <v>34</v>
      </c>
      <c r="J36" s="69">
        <f>VLOOKUP($A36,'Return Data'!$A$7:$R$328,9,0)</f>
        <v>6.88037169146026</v>
      </c>
      <c r="K36" s="70">
        <f t="shared" si="3"/>
        <v>32</v>
      </c>
      <c r="L36" s="69">
        <f>VLOOKUP($A36,'Return Data'!$A$7:$R$328,10,0)</f>
        <v>4.3444411173756103</v>
      </c>
      <c r="M36" s="70">
        <f t="shared" si="4"/>
        <v>35</v>
      </c>
      <c r="N36" s="69">
        <f>VLOOKUP($A36,'Return Data'!$A$7:$R$328,11,0)</f>
        <v>4.9053344603437399</v>
      </c>
      <c r="O36" s="70">
        <f t="shared" si="5"/>
        <v>32</v>
      </c>
      <c r="P36" s="69">
        <f>VLOOKUP($A36,'Return Data'!$A$7:$R$328,12,0)</f>
        <v>5.0005699538916897</v>
      </c>
      <c r="Q36" s="70">
        <f t="shared" si="6"/>
        <v>33</v>
      </c>
      <c r="R36" s="69">
        <f>VLOOKUP($A36,'Return Data'!$A$7:$R$328,13,0)</f>
        <v>5.2837712665844396</v>
      </c>
      <c r="S36" s="70">
        <f t="shared" si="7"/>
        <v>32</v>
      </c>
      <c r="T36" s="69">
        <f>VLOOKUP($A36,'Return Data'!$A$7:$R$328,14,0)</f>
        <v>5.6223009873555299</v>
      </c>
      <c r="U36" s="70">
        <f t="shared" si="12"/>
        <v>33</v>
      </c>
      <c r="V36" s="69">
        <f>VLOOKUP($A36,'Return Data'!$A$7:$R$328,18,0)</f>
        <v>1.8324741401334801</v>
      </c>
      <c r="W36" s="70">
        <f t="shared" si="15"/>
        <v>35</v>
      </c>
      <c r="X36" s="69">
        <f>VLOOKUP($A36,'Return Data'!$A$7:$R$328,15,0)</f>
        <v>3.5794506043068699</v>
      </c>
      <c r="Y36" s="70">
        <f t="shared" si="16"/>
        <v>35</v>
      </c>
      <c r="Z36" s="69">
        <f>VLOOKUP($A36,'Return Data'!$A$7:$R$328,17,0)</f>
        <v>11.533883179505199</v>
      </c>
      <c r="AA36" s="71">
        <f t="shared" si="11"/>
        <v>21</v>
      </c>
    </row>
    <row r="37" spans="1:27" x14ac:dyDescent="0.25">
      <c r="A37" s="67" t="s">
        <v>256</v>
      </c>
      <c r="B37" s="68">
        <f>VLOOKUP($A37,'Return Data'!$A$7:$R$328,2,0)</f>
        <v>43928</v>
      </c>
      <c r="C37" s="69">
        <f>VLOOKUP($A37,'Return Data'!$A$7:$R$328,3,0)</f>
        <v>31.079699999999999</v>
      </c>
      <c r="D37" s="69">
        <f>VLOOKUP($A37,'Return Data'!$A$7:$R$328,6,0)</f>
        <v>6.9302756663166498</v>
      </c>
      <c r="E37" s="70">
        <f t="shared" si="0"/>
        <v>1</v>
      </c>
      <c r="F37" s="69">
        <f>VLOOKUP($A37,'Return Data'!$A$7:$R$328,7,0)</f>
        <v>4.9645395778877601</v>
      </c>
      <c r="G37" s="70">
        <f t="shared" si="1"/>
        <v>1</v>
      </c>
      <c r="H37" s="69">
        <f>VLOOKUP($A37,'Return Data'!$A$7:$R$328,8,0)</f>
        <v>5.4414669598594596</v>
      </c>
      <c r="I37" s="70">
        <f t="shared" si="2"/>
        <v>6</v>
      </c>
      <c r="J37" s="69">
        <f>VLOOKUP($A37,'Return Data'!$A$7:$R$328,9,0)</f>
        <v>7.0317602168383804</v>
      </c>
      <c r="K37" s="70">
        <f t="shared" si="3"/>
        <v>31</v>
      </c>
      <c r="L37" s="69">
        <f>VLOOKUP($A37,'Return Data'!$A$7:$R$328,10,0)</f>
        <v>5.4798204719519896</v>
      </c>
      <c r="M37" s="70">
        <f t="shared" si="4"/>
        <v>28</v>
      </c>
      <c r="N37" s="69">
        <f>VLOOKUP($A37,'Return Data'!$A$7:$R$328,11,0)</f>
        <v>5.8409791790784702</v>
      </c>
      <c r="O37" s="70">
        <f t="shared" si="5"/>
        <v>8</v>
      </c>
      <c r="P37" s="69">
        <f>VLOOKUP($A37,'Return Data'!$A$7:$R$328,12,0)</f>
        <v>6.0290009211500601</v>
      </c>
      <c r="Q37" s="70">
        <f t="shared" si="6"/>
        <v>1</v>
      </c>
      <c r="R37" s="69">
        <f>VLOOKUP($A37,'Return Data'!$A$7:$R$328,13,0)</f>
        <v>6.3793629889049202</v>
      </c>
      <c r="S37" s="70">
        <f t="shared" si="7"/>
        <v>1</v>
      </c>
      <c r="T37" s="69">
        <f>VLOOKUP($A37,'Return Data'!$A$7:$R$328,14,0)</f>
        <v>6.6240651695955304</v>
      </c>
      <c r="U37" s="70">
        <f t="shared" si="12"/>
        <v>1</v>
      </c>
      <c r="V37" s="69">
        <f>VLOOKUP($A37,'Return Data'!$A$7:$R$328,18,0)</f>
        <v>7.2808070138660597</v>
      </c>
      <c r="W37" s="70">
        <f t="shared" si="15"/>
        <v>1</v>
      </c>
      <c r="X37" s="69">
        <f>VLOOKUP($A37,'Return Data'!$A$7:$R$328,15,0)</f>
        <v>7.3663358076085403</v>
      </c>
      <c r="Y37" s="70">
        <f t="shared" si="16"/>
        <v>1</v>
      </c>
      <c r="Z37" s="69">
        <f>VLOOKUP($A37,'Return Data'!$A$7:$R$328,17,0)</f>
        <v>14.5062038084465</v>
      </c>
      <c r="AA37" s="71">
        <f t="shared" si="11"/>
        <v>4</v>
      </c>
    </row>
    <row r="38" spans="1:27" x14ac:dyDescent="0.25">
      <c r="A38" s="67" t="s">
        <v>257</v>
      </c>
      <c r="B38" s="68">
        <f>VLOOKUP($A38,'Return Data'!$A$7:$R$328,2,0)</f>
        <v>43928</v>
      </c>
      <c r="C38" s="69">
        <f>VLOOKUP($A38,'Return Data'!$A$7:$R$328,3,0)</f>
        <v>26.900500000000001</v>
      </c>
      <c r="D38" s="69">
        <f>VLOOKUP($A38,'Return Data'!$A$7:$R$328,6,0)</f>
        <v>4.0710103169422398</v>
      </c>
      <c r="E38" s="70">
        <f t="shared" si="0"/>
        <v>3</v>
      </c>
      <c r="F38" s="69">
        <f>VLOOKUP($A38,'Return Data'!$A$7:$R$328,7,0)</f>
        <v>3.84562943130492</v>
      </c>
      <c r="G38" s="70">
        <f t="shared" si="1"/>
        <v>7</v>
      </c>
      <c r="H38" s="69">
        <f>VLOOKUP($A38,'Return Data'!$A$7:$R$328,8,0)</f>
        <v>3.7437210498683098</v>
      </c>
      <c r="I38" s="70">
        <f t="shared" si="2"/>
        <v>32</v>
      </c>
      <c r="J38" s="69">
        <f>VLOOKUP($A38,'Return Data'!$A$7:$R$328,9,0)</f>
        <v>6.8214454766229</v>
      </c>
      <c r="K38" s="70">
        <f t="shared" si="3"/>
        <v>33</v>
      </c>
      <c r="L38" s="69">
        <f>VLOOKUP($A38,'Return Data'!$A$7:$R$328,10,0)</f>
        <v>4.5388107471988501</v>
      </c>
      <c r="M38" s="70">
        <f t="shared" si="4"/>
        <v>33</v>
      </c>
      <c r="N38" s="69">
        <f>VLOOKUP($A38,'Return Data'!$A$7:$R$328,11,0)</f>
        <v>4.7707659230249604</v>
      </c>
      <c r="O38" s="70">
        <f t="shared" si="5"/>
        <v>35</v>
      </c>
      <c r="P38" s="69">
        <f>VLOOKUP($A38,'Return Data'!$A$7:$R$328,12,0)</f>
        <v>4.83991854130036</v>
      </c>
      <c r="Q38" s="70">
        <f t="shared" si="6"/>
        <v>36</v>
      </c>
      <c r="R38" s="69">
        <f>VLOOKUP($A38,'Return Data'!$A$7:$R$328,13,0)</f>
        <v>5.13781337976258</v>
      </c>
      <c r="S38" s="70">
        <f t="shared" si="7"/>
        <v>36</v>
      </c>
      <c r="T38" s="69">
        <f>VLOOKUP($A38,'Return Data'!$A$7:$R$328,14,0)</f>
        <v>5.4891166986460904</v>
      </c>
      <c r="U38" s="70">
        <f t="shared" si="12"/>
        <v>35</v>
      </c>
      <c r="V38" s="69">
        <f>VLOOKUP($A38,'Return Data'!$A$7:$R$328,18,0)</f>
        <v>6.2526240466369201</v>
      </c>
      <c r="W38" s="70">
        <f t="shared" si="15"/>
        <v>33</v>
      </c>
      <c r="X38" s="69">
        <f>VLOOKUP($A38,'Return Data'!$A$7:$R$328,15,0)</f>
        <v>6.4447683501566599</v>
      </c>
      <c r="Y38" s="70">
        <f t="shared" si="16"/>
        <v>33</v>
      </c>
      <c r="Z38" s="69">
        <f>VLOOKUP($A38,'Return Data'!$A$7:$R$328,17,0)</f>
        <v>11.957133402616799</v>
      </c>
      <c r="AA38" s="71">
        <f t="shared" si="11"/>
        <v>18</v>
      </c>
    </row>
    <row r="39" spans="1:27" x14ac:dyDescent="0.25">
      <c r="A39" s="67" t="s">
        <v>260</v>
      </c>
      <c r="B39" s="68">
        <f>VLOOKUP($A39,'Return Data'!$A$7:$R$328,2,0)</f>
        <v>43928</v>
      </c>
      <c r="C39" s="69">
        <f>VLOOKUP($A39,'Return Data'!$A$7:$R$328,3,0)</f>
        <v>3096.6671999999999</v>
      </c>
      <c r="D39" s="69">
        <f>VLOOKUP($A39,'Return Data'!$A$7:$R$328,6,0)</f>
        <v>0.49859122426987301</v>
      </c>
      <c r="E39" s="70">
        <f t="shared" si="0"/>
        <v>21</v>
      </c>
      <c r="F39" s="69">
        <f>VLOOKUP($A39,'Return Data'!$A$7:$R$328,7,0)</f>
        <v>3.2025483472410201</v>
      </c>
      <c r="G39" s="70">
        <f t="shared" si="1"/>
        <v>19</v>
      </c>
      <c r="H39" s="69">
        <f>VLOOKUP($A39,'Return Data'!$A$7:$R$328,8,0)</f>
        <v>5.1486986723211796</v>
      </c>
      <c r="I39" s="70">
        <f t="shared" si="2"/>
        <v>16</v>
      </c>
      <c r="J39" s="69">
        <f>VLOOKUP($A39,'Return Data'!$A$7:$R$328,9,0)</f>
        <v>13.756418015703201</v>
      </c>
      <c r="K39" s="70">
        <f t="shared" si="3"/>
        <v>24</v>
      </c>
      <c r="L39" s="69">
        <f>VLOOKUP($A39,'Return Data'!$A$7:$R$328,10,0)</f>
        <v>6.3781699896581001</v>
      </c>
      <c r="M39" s="70">
        <f t="shared" si="4"/>
        <v>13</v>
      </c>
      <c r="N39" s="69">
        <f>VLOOKUP($A39,'Return Data'!$A$7:$R$328,11,0)</f>
        <v>5.5785410375438502</v>
      </c>
      <c r="O39" s="70">
        <f t="shared" si="5"/>
        <v>15</v>
      </c>
      <c r="P39" s="69">
        <f>VLOOKUP($A39,'Return Data'!$A$7:$R$328,12,0)</f>
        <v>5.43719518513306</v>
      </c>
      <c r="Q39" s="70">
        <f t="shared" si="6"/>
        <v>18</v>
      </c>
      <c r="R39" s="69">
        <f>VLOOKUP($A39,'Return Data'!$A$7:$R$328,13,0)</f>
        <v>5.6654841655848598</v>
      </c>
      <c r="S39" s="70">
        <f t="shared" si="7"/>
        <v>20</v>
      </c>
      <c r="T39" s="69">
        <f>VLOOKUP($A39,'Return Data'!$A$7:$R$328,14,0)</f>
        <v>6.0182053759313101</v>
      </c>
      <c r="U39" s="70">
        <f t="shared" si="12"/>
        <v>24</v>
      </c>
      <c r="V39" s="69">
        <f>VLOOKUP($A39,'Return Data'!$A$7:$R$328,18,0)</f>
        <v>6.9318547766785397</v>
      </c>
      <c r="W39" s="70">
        <f t="shared" si="15"/>
        <v>23</v>
      </c>
      <c r="X39" s="69">
        <f>VLOOKUP($A39,'Return Data'!$A$7:$R$328,15,0)</f>
        <v>7.1581176841922103</v>
      </c>
      <c r="Y39" s="70">
        <f t="shared" si="16"/>
        <v>26</v>
      </c>
      <c r="Z39" s="69">
        <f>VLOOKUP($A39,'Return Data'!$A$7:$R$328,17,0)</f>
        <v>11.430721871770199</v>
      </c>
      <c r="AA39" s="71">
        <f t="shared" si="11"/>
        <v>24</v>
      </c>
    </row>
    <row r="40" spans="1:27" x14ac:dyDescent="0.25">
      <c r="A40" s="67" t="s">
        <v>261</v>
      </c>
      <c r="B40" s="68">
        <f>VLOOKUP($A40,'Return Data'!$A$7:$R$328,2,0)</f>
        <v>43928</v>
      </c>
      <c r="C40" s="69">
        <f>VLOOKUP($A40,'Return Data'!$A$7:$R$328,3,0)</f>
        <v>41.676000000000002</v>
      </c>
      <c r="D40" s="69">
        <f>VLOOKUP($A40,'Return Data'!$A$7:$R$328,6,0)</f>
        <v>-0.26273925468139903</v>
      </c>
      <c r="E40" s="70">
        <f t="shared" si="0"/>
        <v>26</v>
      </c>
      <c r="F40" s="69">
        <f>VLOOKUP($A40,'Return Data'!$A$7:$R$328,7,0)</f>
        <v>2.62797897616784</v>
      </c>
      <c r="G40" s="70">
        <f t="shared" si="1"/>
        <v>35</v>
      </c>
      <c r="H40" s="69">
        <f>VLOOKUP($A40,'Return Data'!$A$7:$R$328,8,0)</f>
        <v>4.2699094627558498</v>
      </c>
      <c r="I40" s="70">
        <f t="shared" si="2"/>
        <v>30</v>
      </c>
      <c r="J40" s="69">
        <f>VLOOKUP($A40,'Return Data'!$A$7:$R$328,9,0)</f>
        <v>11.6625945829812</v>
      </c>
      <c r="K40" s="70">
        <f t="shared" si="3"/>
        <v>28</v>
      </c>
      <c r="L40" s="69">
        <f>VLOOKUP($A40,'Return Data'!$A$7:$R$328,10,0)</f>
        <v>5.8858616802087802</v>
      </c>
      <c r="M40" s="70">
        <f t="shared" si="4"/>
        <v>22</v>
      </c>
      <c r="N40" s="69">
        <f>VLOOKUP($A40,'Return Data'!$A$7:$R$328,11,0)</f>
        <v>5.4817561986635104</v>
      </c>
      <c r="O40" s="70">
        <f t="shared" si="5"/>
        <v>20</v>
      </c>
      <c r="P40" s="69">
        <f>VLOOKUP($A40,'Return Data'!$A$7:$R$328,12,0)</f>
        <v>5.4257926034733499</v>
      </c>
      <c r="Q40" s="70">
        <f t="shared" si="6"/>
        <v>19</v>
      </c>
      <c r="R40" s="69">
        <f>VLOOKUP($A40,'Return Data'!$A$7:$R$328,13,0)</f>
        <v>5.6837664969862001</v>
      </c>
      <c r="S40" s="70">
        <f t="shared" si="7"/>
        <v>17</v>
      </c>
      <c r="T40" s="69">
        <f>VLOOKUP($A40,'Return Data'!$A$7:$R$328,14,0)</f>
        <v>6.0780123750872601</v>
      </c>
      <c r="U40" s="70">
        <f t="shared" si="12"/>
        <v>18</v>
      </c>
      <c r="V40" s="69">
        <f>VLOOKUP($A40,'Return Data'!$A$7:$R$328,18,0)</f>
        <v>7.0197032453150001</v>
      </c>
      <c r="W40" s="70">
        <f t="shared" si="15"/>
        <v>14</v>
      </c>
      <c r="X40" s="69">
        <f>VLOOKUP($A40,'Return Data'!$A$7:$R$328,15,0)</f>
        <v>7.2382933087817598</v>
      </c>
      <c r="Y40" s="70">
        <f t="shared" si="16"/>
        <v>18</v>
      </c>
      <c r="Z40" s="69">
        <f>VLOOKUP($A40,'Return Data'!$A$7:$R$328,17,0)</f>
        <v>13.0952226845514</v>
      </c>
      <c r="AA40" s="71">
        <f t="shared" si="11"/>
        <v>12</v>
      </c>
    </row>
    <row r="41" spans="1:27" x14ac:dyDescent="0.25">
      <c r="A41" s="67" t="s">
        <v>262</v>
      </c>
      <c r="B41" s="68">
        <f>VLOOKUP($A41,'Return Data'!$A$7:$R$328,2,0)</f>
        <v>43928</v>
      </c>
      <c r="C41" s="69">
        <f>VLOOKUP($A41,'Return Data'!$A$7:$R$328,3,0)</f>
        <v>3116.8928000000001</v>
      </c>
      <c r="D41" s="69">
        <f>VLOOKUP($A41,'Return Data'!$A$7:$R$328,6,0)</f>
        <v>2.8798097083072598</v>
      </c>
      <c r="E41" s="70">
        <f t="shared" si="0"/>
        <v>13</v>
      </c>
      <c r="F41" s="69">
        <f>VLOOKUP($A41,'Return Data'!$A$7:$R$328,7,0)</f>
        <v>4.2199324749615101</v>
      </c>
      <c r="G41" s="70">
        <f t="shared" si="1"/>
        <v>6</v>
      </c>
      <c r="H41" s="69">
        <f>VLOOKUP($A41,'Return Data'!$A$7:$R$328,8,0)</f>
        <v>5.62386308305559</v>
      </c>
      <c r="I41" s="70">
        <f t="shared" si="2"/>
        <v>5</v>
      </c>
      <c r="J41" s="69">
        <f>VLOOKUP($A41,'Return Data'!$A$7:$R$328,9,0)</f>
        <v>18.576274976861001</v>
      </c>
      <c r="K41" s="70">
        <f t="shared" si="3"/>
        <v>4</v>
      </c>
      <c r="L41" s="69">
        <f>VLOOKUP($A41,'Return Data'!$A$7:$R$328,10,0)</f>
        <v>7.1671659625981201</v>
      </c>
      <c r="M41" s="70">
        <f t="shared" si="4"/>
        <v>5</v>
      </c>
      <c r="N41" s="69">
        <f>VLOOKUP($A41,'Return Data'!$A$7:$R$328,11,0)</f>
        <v>5.8891644703635002</v>
      </c>
      <c r="O41" s="70">
        <f t="shared" si="5"/>
        <v>6</v>
      </c>
      <c r="P41" s="69">
        <f>VLOOKUP($A41,'Return Data'!$A$7:$R$328,12,0)</f>
        <v>5.6127599637755896</v>
      </c>
      <c r="Q41" s="70">
        <f t="shared" si="6"/>
        <v>7</v>
      </c>
      <c r="R41" s="69">
        <f>VLOOKUP($A41,'Return Data'!$A$7:$R$328,13,0)</f>
        <v>5.7789289911596802</v>
      </c>
      <c r="S41" s="70">
        <f t="shared" si="7"/>
        <v>10</v>
      </c>
      <c r="T41" s="69">
        <f>VLOOKUP($A41,'Return Data'!$A$7:$R$328,14,0)</f>
        <v>6.1888849641849104</v>
      </c>
      <c r="U41" s="70">
        <f t="shared" si="12"/>
        <v>8</v>
      </c>
      <c r="V41" s="69">
        <f>VLOOKUP($A41,'Return Data'!$A$7:$R$328,18,0)</f>
        <v>7.0611531817357402</v>
      </c>
      <c r="W41" s="70">
        <f t="shared" si="15"/>
        <v>11</v>
      </c>
      <c r="X41" s="69">
        <f>VLOOKUP($A41,'Return Data'!$A$7:$R$328,15,0)</f>
        <v>7.2926456821020604</v>
      </c>
      <c r="Y41" s="70">
        <f t="shared" si="16"/>
        <v>10</v>
      </c>
      <c r="Z41" s="69">
        <f>VLOOKUP($A41,'Return Data'!$A$7:$R$328,17,0)</f>
        <v>13.5626798665965</v>
      </c>
      <c r="AA41" s="71">
        <f t="shared" si="11"/>
        <v>7</v>
      </c>
    </row>
    <row r="42" spans="1:27" x14ac:dyDescent="0.25">
      <c r="A42" s="67" t="s">
        <v>263</v>
      </c>
      <c r="B42" s="68">
        <f>VLOOKUP($A42,'Return Data'!$A$7:$R$328,2,0)</f>
        <v>43928</v>
      </c>
      <c r="C42" s="69">
        <f>VLOOKUP($A42,'Return Data'!$A$7:$R$328,3,0)</f>
        <v>1899.8417999999999</v>
      </c>
      <c r="D42" s="69">
        <f>VLOOKUP($A42,'Return Data'!$A$7:$R$328,6,0)</f>
        <v>3.8735756381638198</v>
      </c>
      <c r="E42" s="70">
        <f t="shared" si="0"/>
        <v>5</v>
      </c>
      <c r="F42" s="69">
        <f>VLOOKUP($A42,'Return Data'!$A$7:$R$328,7,0)</f>
        <v>4.5338293909826097</v>
      </c>
      <c r="G42" s="70">
        <f t="shared" si="1"/>
        <v>3</v>
      </c>
      <c r="H42" s="69">
        <f>VLOOKUP($A42,'Return Data'!$A$7:$R$328,8,0)</f>
        <v>5.3769749929631701</v>
      </c>
      <c r="I42" s="70">
        <f t="shared" si="2"/>
        <v>9</v>
      </c>
      <c r="J42" s="69">
        <f>VLOOKUP($A42,'Return Data'!$A$7:$R$328,9,0)</f>
        <v>19.680973314459798</v>
      </c>
      <c r="K42" s="70">
        <f t="shared" si="3"/>
        <v>1</v>
      </c>
      <c r="L42" s="69">
        <f>VLOOKUP($A42,'Return Data'!$A$7:$R$328,10,0)</f>
        <v>7.3928459480185502</v>
      </c>
      <c r="M42" s="70">
        <f t="shared" si="4"/>
        <v>3</v>
      </c>
      <c r="N42" s="69">
        <f>VLOOKUP($A42,'Return Data'!$A$7:$R$328,11,0)</f>
        <v>5.9378321151160502</v>
      </c>
      <c r="O42" s="70">
        <f t="shared" si="5"/>
        <v>5</v>
      </c>
      <c r="P42" s="69">
        <f>VLOOKUP($A42,'Return Data'!$A$7:$R$328,12,0)</f>
        <v>5.5802879234562202</v>
      </c>
      <c r="Q42" s="70">
        <f t="shared" si="6"/>
        <v>9</v>
      </c>
      <c r="R42" s="69">
        <f>VLOOKUP($A42,'Return Data'!$A$7:$R$328,13,0)</f>
        <v>5.7362412327114098</v>
      </c>
      <c r="S42" s="70">
        <f t="shared" si="7"/>
        <v>13</v>
      </c>
      <c r="T42" s="69">
        <f>VLOOKUP($A42,'Return Data'!$A$7:$R$328,14,0)</f>
        <v>6.1050081728964303</v>
      </c>
      <c r="U42" s="70">
        <f t="shared" si="12"/>
        <v>15</v>
      </c>
      <c r="V42" s="69">
        <f>VLOOKUP($A42,'Return Data'!$A$7:$R$328,18,0)</f>
        <v>4.9545363529955697</v>
      </c>
      <c r="W42" s="70">
        <f t="shared" si="15"/>
        <v>34</v>
      </c>
      <c r="X42" s="69">
        <f>VLOOKUP($A42,'Return Data'!$A$7:$R$328,15,0)</f>
        <v>5.7310116679183203</v>
      </c>
      <c r="Y42" s="70">
        <f t="shared" si="16"/>
        <v>34</v>
      </c>
      <c r="Z42" s="69">
        <f>VLOOKUP($A42,'Return Data'!$A$7:$R$328,17,0)</f>
        <v>10.1993619092024</v>
      </c>
      <c r="AA42" s="71">
        <f t="shared" si="11"/>
        <v>30</v>
      </c>
    </row>
    <row r="43" spans="1:27" x14ac:dyDescent="0.25">
      <c r="A43" s="67" t="s">
        <v>264</v>
      </c>
      <c r="B43" s="68">
        <f>VLOOKUP($A43,'Return Data'!$A$7:$R$328,2,0)</f>
        <v>43928</v>
      </c>
      <c r="C43" s="69">
        <f>VLOOKUP($A43,'Return Data'!$A$7:$R$328,3,0)</f>
        <v>3240.5686999999998</v>
      </c>
      <c r="D43" s="69">
        <f>VLOOKUP($A43,'Return Data'!$A$7:$R$328,6,0)</f>
        <v>-0.53162733664224904</v>
      </c>
      <c r="E43" s="70">
        <f t="shared" si="0"/>
        <v>29</v>
      </c>
      <c r="F43" s="69">
        <f>VLOOKUP($A43,'Return Data'!$A$7:$R$328,7,0)</f>
        <v>2.8931430700488399</v>
      </c>
      <c r="G43" s="70">
        <f t="shared" si="1"/>
        <v>25</v>
      </c>
      <c r="H43" s="69">
        <f>VLOOKUP($A43,'Return Data'!$A$7:$R$328,8,0)</f>
        <v>5.07187428132496</v>
      </c>
      <c r="I43" s="70">
        <f t="shared" si="2"/>
        <v>18</v>
      </c>
      <c r="J43" s="69">
        <f>VLOOKUP($A43,'Return Data'!$A$7:$R$328,9,0)</f>
        <v>16.781912381057499</v>
      </c>
      <c r="K43" s="70">
        <f t="shared" si="3"/>
        <v>8</v>
      </c>
      <c r="L43" s="69">
        <f>VLOOKUP($A43,'Return Data'!$A$7:$R$328,10,0)</f>
        <v>6.0791932701195899</v>
      </c>
      <c r="M43" s="70">
        <f t="shared" si="4"/>
        <v>19</v>
      </c>
      <c r="N43" s="69">
        <f>VLOOKUP($A43,'Return Data'!$A$7:$R$328,11,0)</f>
        <v>5.4420509457944197</v>
      </c>
      <c r="O43" s="70">
        <f t="shared" si="5"/>
        <v>22</v>
      </c>
      <c r="P43" s="69">
        <f>VLOOKUP($A43,'Return Data'!$A$7:$R$328,12,0)</f>
        <v>5.3794951864252996</v>
      </c>
      <c r="Q43" s="70">
        <f t="shared" si="6"/>
        <v>22</v>
      </c>
      <c r="R43" s="69">
        <f>VLOOKUP($A43,'Return Data'!$A$7:$R$328,13,0)</f>
        <v>5.6550695789898802</v>
      </c>
      <c r="S43" s="70">
        <f t="shared" si="7"/>
        <v>21</v>
      </c>
      <c r="T43" s="69">
        <f>VLOOKUP($A43,'Return Data'!$A$7:$R$328,14,0)</f>
        <v>6.0728168547475398</v>
      </c>
      <c r="U43" s="70">
        <f t="shared" si="12"/>
        <v>19</v>
      </c>
      <c r="V43" s="69">
        <f>VLOOKUP($A43,'Return Data'!$A$7:$R$328,18,0)</f>
        <v>7.0235925804187502</v>
      </c>
      <c r="W43" s="70">
        <f t="shared" si="15"/>
        <v>13</v>
      </c>
      <c r="X43" s="69">
        <f>VLOOKUP($A43,'Return Data'!$A$7:$R$328,15,0)</f>
        <v>7.2676553598704601</v>
      </c>
      <c r="Y43" s="70">
        <f t="shared" si="16"/>
        <v>12</v>
      </c>
      <c r="Z43" s="69">
        <f>VLOOKUP($A43,'Return Data'!$A$7:$R$328,17,0)</f>
        <v>13.280113508721101</v>
      </c>
      <c r="AA43" s="71">
        <f t="shared" si="11"/>
        <v>11</v>
      </c>
    </row>
    <row r="44" spans="1:27" x14ac:dyDescent="0.25">
      <c r="A44" s="67" t="s">
        <v>265</v>
      </c>
      <c r="B44" s="68">
        <f>VLOOKUP($A44,'Return Data'!$A$7:$R$328,2,0)</f>
        <v>43928</v>
      </c>
      <c r="C44" s="69">
        <f>VLOOKUP($A44,'Return Data'!$A$7:$R$328,3,0)</f>
        <v>1077.4150999999999</v>
      </c>
      <c r="D44" s="69">
        <f>VLOOKUP($A44,'Return Data'!$A$7:$R$328,6,0)</f>
        <v>3.69300795752936</v>
      </c>
      <c r="E44" s="70">
        <f t="shared" si="0"/>
        <v>7</v>
      </c>
      <c r="F44" s="69">
        <f>VLOOKUP($A44,'Return Data'!$A$7:$R$328,7,0)</f>
        <v>2.3245802521438499</v>
      </c>
      <c r="G44" s="70">
        <f t="shared" si="1"/>
        <v>38</v>
      </c>
      <c r="H44" s="69">
        <f>VLOOKUP($A44,'Return Data'!$A$7:$R$328,8,0)</f>
        <v>2.10899358543301</v>
      </c>
      <c r="I44" s="70">
        <f t="shared" si="2"/>
        <v>38</v>
      </c>
      <c r="J44" s="69">
        <f>VLOOKUP($A44,'Return Data'!$A$7:$R$328,9,0)</f>
        <v>2.6087461338987001</v>
      </c>
      <c r="K44" s="70">
        <f t="shared" si="3"/>
        <v>38</v>
      </c>
      <c r="L44" s="69">
        <f>VLOOKUP($A44,'Return Data'!$A$7:$R$328,10,0)</f>
        <v>3.8507340238780801</v>
      </c>
      <c r="M44" s="70">
        <f t="shared" si="4"/>
        <v>37</v>
      </c>
      <c r="N44" s="69">
        <f>VLOOKUP($A44,'Return Data'!$A$7:$R$328,11,0)</f>
        <v>4.7175596551903203</v>
      </c>
      <c r="O44" s="70">
        <f t="shared" si="5"/>
        <v>36</v>
      </c>
      <c r="P44" s="69">
        <f>VLOOKUP($A44,'Return Data'!$A$7:$R$328,12,0)</f>
        <v>5.05386667935052</v>
      </c>
      <c r="Q44" s="70">
        <f t="shared" si="6"/>
        <v>31</v>
      </c>
      <c r="R44" s="69">
        <f>VLOOKUP($A44,'Return Data'!$A$7:$R$328,13,0)</f>
        <v>5.5089987466580297</v>
      </c>
      <c r="S44" s="70">
        <f t="shared" si="7"/>
        <v>28</v>
      </c>
      <c r="T44" s="69">
        <f>VLOOKUP($A44,'Return Data'!$A$7:$R$328,14,0)</f>
        <v>5.9736170586050799</v>
      </c>
      <c r="U44" s="70">
        <f t="shared" si="12"/>
        <v>27</v>
      </c>
      <c r="V44" s="69"/>
      <c r="W44" s="70"/>
      <c r="X44" s="69"/>
      <c r="Y44" s="70"/>
      <c r="Z44" s="69">
        <f>VLOOKUP($A44,'Return Data'!$A$7:$R$328,17,0)</f>
        <v>6.3037301407428599</v>
      </c>
      <c r="AA44" s="71">
        <f t="shared" si="11"/>
        <v>35</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1.1574061646173666</v>
      </c>
      <c r="E46" s="69"/>
      <c r="F46" s="79">
        <f>AVERAGE(F8:F44)</f>
        <v>3.239553115805343</v>
      </c>
      <c r="G46" s="69"/>
      <c r="H46" s="79">
        <f>AVERAGE(H8:H44)</f>
        <v>4.6737016815019912</v>
      </c>
      <c r="I46" s="69"/>
      <c r="J46" s="79">
        <f>AVERAGE(J8:J44)</f>
        <v>12.704263334696305</v>
      </c>
      <c r="K46" s="69"/>
      <c r="L46" s="79">
        <f>AVERAGE(L8:L44)</f>
        <v>5.7889681595475846</v>
      </c>
      <c r="M46" s="69"/>
      <c r="N46" s="79">
        <f>AVERAGE(N8:N44)</f>
        <v>5.3696723323406772</v>
      </c>
      <c r="O46" s="69"/>
      <c r="P46" s="79">
        <f>AVERAGE(P8:P44)</f>
        <v>5.3131263552980368</v>
      </c>
      <c r="Q46" s="69"/>
      <c r="R46" s="79">
        <f>AVERAGE(R8:R44)</f>
        <v>5.5718576067421166</v>
      </c>
      <c r="S46" s="69"/>
      <c r="T46" s="79">
        <f>AVERAGE(T8:T44)</f>
        <v>5.9764958922416405</v>
      </c>
      <c r="U46" s="69"/>
      <c r="V46" s="79">
        <f>AVERAGE(V8:V44)</f>
        <v>6.7364155099430372</v>
      </c>
      <c r="W46" s="69"/>
      <c r="X46" s="79">
        <f>AVERAGE(X8:X44)</f>
        <v>7.032932480260496</v>
      </c>
      <c r="Y46" s="69"/>
      <c r="Z46" s="79">
        <f>AVERAGE(Z8:Z44)</f>
        <v>11.345872482564886</v>
      </c>
      <c r="AA46" s="80"/>
    </row>
    <row r="47" spans="1:27" x14ac:dyDescent="0.25">
      <c r="A47" s="77" t="s">
        <v>28</v>
      </c>
      <c r="B47" s="78"/>
      <c r="C47" s="78"/>
      <c r="D47" s="79">
        <f>MIN(D8:D44)</f>
        <v>-2.7666540379313602</v>
      </c>
      <c r="E47" s="69"/>
      <c r="F47" s="79">
        <f>MIN(F8:F44)</f>
        <v>2.0213492987852399</v>
      </c>
      <c r="G47" s="69"/>
      <c r="H47" s="79">
        <f>MIN(H8:H44)</f>
        <v>1.63724161870707</v>
      </c>
      <c r="I47" s="69"/>
      <c r="J47" s="79">
        <f>MIN(J8:J44)</f>
        <v>1.2215281496753501</v>
      </c>
      <c r="K47" s="69"/>
      <c r="L47" s="79">
        <f>MIN(L8:L44)</f>
        <v>3.0879413109688501</v>
      </c>
      <c r="M47" s="69"/>
      <c r="N47" s="79">
        <f>MIN(N8:N44)</f>
        <v>4.1595104554181104</v>
      </c>
      <c r="O47" s="69"/>
      <c r="P47" s="79">
        <f>MIN(P8:P44)</f>
        <v>4.3841436203636501</v>
      </c>
      <c r="Q47" s="69"/>
      <c r="R47" s="79">
        <f>MIN(R8:R44)</f>
        <v>4.7196585037054097</v>
      </c>
      <c r="S47" s="69"/>
      <c r="T47" s="79">
        <f>MIN(T8:T44)</f>
        <v>4.9909437125077503</v>
      </c>
      <c r="U47" s="69"/>
      <c r="V47" s="79">
        <f>MIN(V8:V44)</f>
        <v>1.8324741401334801</v>
      </c>
      <c r="W47" s="69"/>
      <c r="X47" s="79">
        <f>MIN(X8:X44)</f>
        <v>3.5794506043068699</v>
      </c>
      <c r="Y47" s="69"/>
      <c r="Z47" s="79">
        <f>MIN(Z8:Z44)</f>
        <v>5.0575224374130601</v>
      </c>
      <c r="AA47" s="80"/>
    </row>
    <row r="48" spans="1:27" ht="15.75" thickBot="1" x14ac:dyDescent="0.3">
      <c r="A48" s="81" t="s">
        <v>29</v>
      </c>
      <c r="B48" s="82"/>
      <c r="C48" s="82"/>
      <c r="D48" s="83">
        <f>MAX(D8:D44)</f>
        <v>6.9302756663166498</v>
      </c>
      <c r="E48" s="100"/>
      <c r="F48" s="83">
        <f>MAX(F8:F44)</f>
        <v>4.9645395778877601</v>
      </c>
      <c r="G48" s="100"/>
      <c r="H48" s="83">
        <f>MAX(H8:H44)</f>
        <v>5.6903461874967904</v>
      </c>
      <c r="I48" s="100"/>
      <c r="J48" s="83">
        <f>MAX(J8:J44)</f>
        <v>19.680973314459798</v>
      </c>
      <c r="K48" s="100"/>
      <c r="L48" s="83">
        <f>MAX(L8:L44)</f>
        <v>7.5326716346767597</v>
      </c>
      <c r="M48" s="100"/>
      <c r="N48" s="83">
        <f>MAX(N8:N44)</f>
        <v>5.9862108677828001</v>
      </c>
      <c r="O48" s="100"/>
      <c r="P48" s="83">
        <f>MAX(P8:P44)</f>
        <v>6.0290009211500601</v>
      </c>
      <c r="Q48" s="100"/>
      <c r="R48" s="83">
        <f>MAX(R8:R44)</f>
        <v>6.3793629889049202</v>
      </c>
      <c r="S48" s="100"/>
      <c r="T48" s="83">
        <f>MAX(T8:T44)</f>
        <v>6.6240651695955304</v>
      </c>
      <c r="U48" s="100"/>
      <c r="V48" s="83">
        <f>MAX(V8:V44)</f>
        <v>7.2808070138660597</v>
      </c>
      <c r="W48" s="100"/>
      <c r="X48" s="83">
        <f>MAX(X8:X44)</f>
        <v>7.3663358076085403</v>
      </c>
      <c r="Y48" s="100"/>
      <c r="Z48" s="83">
        <f>MAX(Z8:Z44)</f>
        <v>19.781267674904701</v>
      </c>
      <c r="AA48" s="84"/>
    </row>
    <row r="50" spans="1:1" x14ac:dyDescent="0.25">
      <c r="A50" s="15" t="s">
        <v>342</v>
      </c>
    </row>
  </sheetData>
  <sheetProtection password="F4C3"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8"/>
  <sheetViews>
    <sheetView workbookViewId="0">
      <pane xSplit="1" ySplit="5" topLeftCell="B308" activePane="bottomRight" state="frozen"/>
      <selection pane="topRight" activeCell="B1" sqref="B1"/>
      <selection pane="bottomLeft" activeCell="A6" sqref="A6"/>
      <selection pane="bottomRight" activeCell="A327" sqref="A327"/>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4" t="b">
        <f t="shared" ref="B1:R1" si="0">EXACT(B2,B5)</f>
        <v>1</v>
      </c>
      <c r="C1" s="104" t="b">
        <f t="shared" si="0"/>
        <v>1</v>
      </c>
      <c r="D1" s="104" t="b">
        <f t="shared" si="0"/>
        <v>1</v>
      </c>
      <c r="E1" s="104" t="b">
        <f t="shared" si="0"/>
        <v>1</v>
      </c>
      <c r="F1" s="104" t="b">
        <f t="shared" si="0"/>
        <v>1</v>
      </c>
      <c r="G1" s="104" t="b">
        <f t="shared" si="0"/>
        <v>1</v>
      </c>
      <c r="H1" s="104" t="b">
        <f t="shared" si="0"/>
        <v>1</v>
      </c>
      <c r="I1" s="104" t="b">
        <f t="shared" si="0"/>
        <v>1</v>
      </c>
      <c r="J1" s="104" t="b">
        <f t="shared" si="0"/>
        <v>1</v>
      </c>
      <c r="K1" s="104" t="b">
        <f t="shared" si="0"/>
        <v>1</v>
      </c>
      <c r="L1" s="104" t="b">
        <f t="shared" si="0"/>
        <v>1</v>
      </c>
      <c r="M1" s="104" t="b">
        <f t="shared" si="0"/>
        <v>1</v>
      </c>
      <c r="N1" s="104" t="b">
        <f t="shared" si="0"/>
        <v>1</v>
      </c>
      <c r="O1" s="104" t="b">
        <f t="shared" si="0"/>
        <v>1</v>
      </c>
      <c r="P1" s="104" t="b">
        <f t="shared" si="0"/>
        <v>1</v>
      </c>
      <c r="Q1" s="104" t="b">
        <f t="shared" si="0"/>
        <v>1</v>
      </c>
      <c r="R1" s="104" t="b">
        <f t="shared" si="0"/>
        <v>1</v>
      </c>
    </row>
    <row r="2" spans="1:18" s="64" customFormat="1" x14ac:dyDescent="0.25">
      <c r="A2" s="138" t="s">
        <v>7</v>
      </c>
      <c r="B2" s="138" t="s">
        <v>8</v>
      </c>
      <c r="C2" s="138" t="s">
        <v>9</v>
      </c>
      <c r="D2" s="138" t="s">
        <v>383</v>
      </c>
      <c r="E2" s="138" t="s">
        <v>384</v>
      </c>
      <c r="F2" s="138" t="s">
        <v>115</v>
      </c>
      <c r="G2" s="138" t="s">
        <v>116</v>
      </c>
      <c r="H2" s="138" t="s">
        <v>117</v>
      </c>
      <c r="I2" s="138" t="s">
        <v>47</v>
      </c>
      <c r="J2" s="138" t="s">
        <v>48</v>
      </c>
      <c r="K2" s="138" t="s">
        <v>1</v>
      </c>
      <c r="L2" s="138" t="s">
        <v>2</v>
      </c>
      <c r="M2" s="138" t="s">
        <v>3</v>
      </c>
      <c r="N2" s="138" t="s">
        <v>4</v>
      </c>
      <c r="O2" s="138" t="s">
        <v>5</v>
      </c>
      <c r="P2" s="138" t="s">
        <v>6</v>
      </c>
      <c r="Q2" s="138" t="s">
        <v>46</v>
      </c>
      <c r="R2" s="138" t="s">
        <v>385</v>
      </c>
    </row>
    <row r="3" spans="1:18" s="64" customFormat="1" x14ac:dyDescent="0.25"/>
    <row r="4" spans="1:18" x14ac:dyDescent="0.25">
      <c r="A4" s="128"/>
      <c r="B4" s="128"/>
      <c r="C4" s="128"/>
      <c r="D4" s="128"/>
      <c r="E4" s="128"/>
      <c r="F4" s="128" t="s">
        <v>0</v>
      </c>
      <c r="G4" s="128"/>
      <c r="H4" s="128"/>
      <c r="I4" s="128"/>
      <c r="J4" s="128"/>
      <c r="K4" s="128"/>
      <c r="L4" s="128"/>
      <c r="M4" s="128"/>
      <c r="N4" s="128"/>
      <c r="O4" s="128"/>
      <c r="P4" s="128"/>
      <c r="Q4" s="128"/>
      <c r="R4" s="128"/>
    </row>
    <row r="5" spans="1:18" x14ac:dyDescent="0.25">
      <c r="A5" s="140" t="s">
        <v>7</v>
      </c>
      <c r="B5" s="140" t="s">
        <v>8</v>
      </c>
      <c r="C5" s="140" t="s">
        <v>9</v>
      </c>
      <c r="D5" s="140" t="s">
        <v>383</v>
      </c>
      <c r="E5" s="140" t="s">
        <v>384</v>
      </c>
      <c r="F5" s="140" t="s">
        <v>115</v>
      </c>
      <c r="G5" s="140" t="s">
        <v>116</v>
      </c>
      <c r="H5" s="140" t="s">
        <v>117</v>
      </c>
      <c r="I5" s="140" t="s">
        <v>47</v>
      </c>
      <c r="J5" s="140" t="s">
        <v>48</v>
      </c>
      <c r="K5" s="140" t="s">
        <v>1</v>
      </c>
      <c r="L5" s="140" t="s">
        <v>2</v>
      </c>
      <c r="M5" s="140" t="s">
        <v>3</v>
      </c>
      <c r="N5" s="140" t="s">
        <v>4</v>
      </c>
      <c r="O5" s="140" t="s">
        <v>5</v>
      </c>
      <c r="P5" s="140" t="s">
        <v>6</v>
      </c>
      <c r="Q5" s="140" t="s">
        <v>46</v>
      </c>
      <c r="R5" s="140" t="s">
        <v>385</v>
      </c>
    </row>
    <row r="6" spans="1:18" x14ac:dyDescent="0.25">
      <c r="A6" s="141" t="s">
        <v>386</v>
      </c>
      <c r="B6" s="141"/>
      <c r="C6" s="141"/>
      <c r="D6" s="141"/>
      <c r="E6" s="141"/>
      <c r="F6" s="141"/>
      <c r="G6" s="141"/>
      <c r="H6" s="141"/>
      <c r="I6" s="141"/>
      <c r="J6" s="141"/>
      <c r="K6" s="141"/>
      <c r="L6" s="141"/>
      <c r="M6" s="141"/>
      <c r="N6" s="141"/>
      <c r="O6" s="141"/>
      <c r="P6" s="141"/>
      <c r="Q6" s="141"/>
      <c r="R6" s="141"/>
    </row>
    <row r="7" spans="1:18" x14ac:dyDescent="0.25">
      <c r="A7" s="139" t="s">
        <v>53</v>
      </c>
      <c r="B7" s="142">
        <v>43928</v>
      </c>
      <c r="C7" s="143">
        <v>32.933900000000001</v>
      </c>
      <c r="D7" s="143">
        <v>32.933900000000001</v>
      </c>
      <c r="E7" s="139">
        <v>119505</v>
      </c>
      <c r="F7" s="143">
        <v>-43.979690814483398</v>
      </c>
      <c r="G7" s="143">
        <v>-43.979690814483398</v>
      </c>
      <c r="H7" s="143">
        <v>-34.694277656771</v>
      </c>
      <c r="I7" s="143">
        <v>53.926119748257399</v>
      </c>
      <c r="J7" s="143">
        <v>-12.116410063837799</v>
      </c>
      <c r="K7" s="143">
        <v>5.48884006206882</v>
      </c>
      <c r="L7" s="143">
        <v>-4.9618161347582603</v>
      </c>
      <c r="M7" s="143">
        <v>-3.0745450798580101</v>
      </c>
      <c r="N7" s="143">
        <v>0.820168191778329</v>
      </c>
      <c r="O7" s="143">
        <v>3.9034369960406101</v>
      </c>
      <c r="P7" s="143">
        <v>6.6508788639994796</v>
      </c>
      <c r="Q7" s="143">
        <v>9.5592120768473698</v>
      </c>
      <c r="R7" s="143">
        <v>2.8682756112721801</v>
      </c>
    </row>
    <row r="8" spans="1:18" x14ac:dyDescent="0.25">
      <c r="A8" s="139" t="s">
        <v>82</v>
      </c>
      <c r="B8" s="142">
        <v>43928</v>
      </c>
      <c r="C8" s="143">
        <v>21.890999999999998</v>
      </c>
      <c r="D8" s="143">
        <v>21.890999999999998</v>
      </c>
      <c r="E8" s="139">
        <v>111848</v>
      </c>
      <c r="F8" s="143">
        <v>-44.549830896793502</v>
      </c>
      <c r="G8" s="143">
        <v>-44.549830896793502</v>
      </c>
      <c r="H8" s="143">
        <v>-35.250842623801297</v>
      </c>
      <c r="I8" s="143">
        <v>53.340931657040201</v>
      </c>
      <c r="J8" s="143">
        <v>-12.6753286353165</v>
      </c>
      <c r="K8" s="143">
        <v>4.9299931520673903</v>
      </c>
      <c r="L8" s="143">
        <v>-5.5209358339142698</v>
      </c>
      <c r="M8" s="143">
        <v>-3.63602285188519</v>
      </c>
      <c r="N8" s="143">
        <v>0.24253889581750099</v>
      </c>
      <c r="O8" s="143">
        <v>3.2955509256351498</v>
      </c>
      <c r="P8" s="143">
        <v>5.84900015488736</v>
      </c>
      <c r="Q8" s="143">
        <v>10.8046178740353</v>
      </c>
      <c r="R8" s="143">
        <v>2.27751741524636</v>
      </c>
    </row>
    <row r="9" spans="1:18" x14ac:dyDescent="0.25">
      <c r="A9" s="139" t="s">
        <v>83</v>
      </c>
      <c r="B9" s="142">
        <v>43928</v>
      </c>
      <c r="C9" s="143">
        <v>31.647500000000001</v>
      </c>
      <c r="D9" s="143">
        <v>31.647500000000001</v>
      </c>
      <c r="E9" s="139">
        <v>102767</v>
      </c>
      <c r="F9" s="143">
        <v>-44.530810277114703</v>
      </c>
      <c r="G9" s="143">
        <v>-44.530810277114703</v>
      </c>
      <c r="H9" s="143">
        <v>-35.233429399980899</v>
      </c>
      <c r="I9" s="143">
        <v>53.4343268229294</v>
      </c>
      <c r="J9" s="143">
        <v>-12.6351966283358</v>
      </c>
      <c r="K9" s="143">
        <v>4.9460567581609203</v>
      </c>
      <c r="L9" s="143">
        <v>-5.5128848745524701</v>
      </c>
      <c r="M9" s="143">
        <v>-3.63106280091792</v>
      </c>
      <c r="N9" s="143">
        <v>0.246634528644641</v>
      </c>
      <c r="O9" s="143">
        <v>3.2974126770290999</v>
      </c>
      <c r="P9" s="143">
        <v>5.8500234051781597</v>
      </c>
      <c r="Q9" s="143">
        <v>13.9328822077235</v>
      </c>
      <c r="R9" s="143">
        <v>2.2799907573810501</v>
      </c>
    </row>
    <row r="10" spans="1:18" x14ac:dyDescent="0.25">
      <c r="A10" s="139" t="s">
        <v>54</v>
      </c>
      <c r="B10" s="142">
        <v>43928</v>
      </c>
      <c r="C10" s="143">
        <v>1.4522999999999999</v>
      </c>
      <c r="D10" s="143">
        <v>1.4522999999999999</v>
      </c>
      <c r="E10" s="139">
        <v>147808</v>
      </c>
      <c r="F10" s="143">
        <v>-377.648514851485</v>
      </c>
      <c r="G10" s="143">
        <v>-377.648514851485</v>
      </c>
      <c r="H10" s="143">
        <v>-215.799151343706</v>
      </c>
      <c r="I10" s="143">
        <v>-683.28046629454104</v>
      </c>
      <c r="J10" s="143">
        <v>-295.15483846271599</v>
      </c>
      <c r="K10" s="143">
        <v>-99.339714367687904</v>
      </c>
      <c r="L10" s="143"/>
      <c r="M10" s="143"/>
      <c r="N10" s="143"/>
      <c r="O10" s="143"/>
      <c r="P10" s="143"/>
      <c r="Q10" s="143">
        <v>-65.208223572615594</v>
      </c>
      <c r="R10" s="143"/>
    </row>
    <row r="11" spans="1:18" x14ac:dyDescent="0.25">
      <c r="A11" s="139" t="s">
        <v>84</v>
      </c>
      <c r="B11" s="142">
        <v>43928</v>
      </c>
      <c r="C11" s="143">
        <v>0.96740000000000004</v>
      </c>
      <c r="D11" s="143">
        <v>0.96740000000000004</v>
      </c>
      <c r="E11" s="139">
        <v>147807</v>
      </c>
      <c r="F11" s="143">
        <v>-377.94787950852202</v>
      </c>
      <c r="G11" s="143">
        <v>-377.94787950852202</v>
      </c>
      <c r="H11" s="143">
        <v>-215.97021686201299</v>
      </c>
      <c r="I11" s="143">
        <v>-683.15933437224101</v>
      </c>
      <c r="J11" s="143">
        <v>-295.141416366562</v>
      </c>
      <c r="K11" s="143">
        <v>-99.323292977049405</v>
      </c>
      <c r="L11" s="143"/>
      <c r="M11" s="143"/>
      <c r="N11" s="143"/>
      <c r="O11" s="143"/>
      <c r="P11" s="143"/>
      <c r="Q11" s="143">
        <v>-65.194940535567198</v>
      </c>
      <c r="R11" s="143"/>
    </row>
    <row r="12" spans="1:18" x14ac:dyDescent="0.25">
      <c r="A12" s="139" t="s">
        <v>85</v>
      </c>
      <c r="B12" s="142">
        <v>43928</v>
      </c>
      <c r="C12" s="143">
        <v>1.3985000000000001</v>
      </c>
      <c r="D12" s="143">
        <v>1.3985000000000001</v>
      </c>
      <c r="E12" s="139">
        <v>147804</v>
      </c>
      <c r="F12" s="143">
        <v>-377.18501508088798</v>
      </c>
      <c r="G12" s="143">
        <v>-377.18501508088798</v>
      </c>
      <c r="H12" s="143">
        <v>-215.534294331936</v>
      </c>
      <c r="I12" s="143">
        <v>-683.18671460985797</v>
      </c>
      <c r="J12" s="143">
        <v>-295.10180350895803</v>
      </c>
      <c r="K12" s="143">
        <v>-99.325276617077805</v>
      </c>
      <c r="L12" s="143"/>
      <c r="M12" s="143"/>
      <c r="N12" s="143"/>
      <c r="O12" s="143"/>
      <c r="P12" s="143"/>
      <c r="Q12" s="143">
        <v>-65.200688064085099</v>
      </c>
      <c r="R12" s="143"/>
    </row>
    <row r="13" spans="1:18" x14ac:dyDescent="0.25">
      <c r="A13" s="139" t="s">
        <v>55</v>
      </c>
      <c r="B13" s="142">
        <v>43928</v>
      </c>
      <c r="C13" s="143">
        <v>22.614599999999999</v>
      </c>
      <c r="D13" s="143">
        <v>22.614599999999999</v>
      </c>
      <c r="E13" s="139">
        <v>120451</v>
      </c>
      <c r="F13" s="143">
        <v>-82.291502340011604</v>
      </c>
      <c r="G13" s="143">
        <v>-82.291502340011604</v>
      </c>
      <c r="H13" s="143">
        <v>-76.337873519647104</v>
      </c>
      <c r="I13" s="143">
        <v>58.066408659034103</v>
      </c>
      <c r="J13" s="143">
        <v>-20.2624969596414</v>
      </c>
      <c r="K13" s="143">
        <v>9.0630805872566302</v>
      </c>
      <c r="L13" s="143">
        <v>9.7552316775805092</v>
      </c>
      <c r="M13" s="143">
        <v>9.5772077423717299</v>
      </c>
      <c r="N13" s="143">
        <v>11.841728077186801</v>
      </c>
      <c r="O13" s="143">
        <v>9.2630350900693497</v>
      </c>
      <c r="P13" s="143">
        <v>10.8120910515861</v>
      </c>
      <c r="Q13" s="143">
        <v>12.939423564128999</v>
      </c>
      <c r="R13" s="143">
        <v>10.1909643555902</v>
      </c>
    </row>
    <row r="14" spans="1:18" x14ac:dyDescent="0.25">
      <c r="A14" s="139" t="s">
        <v>86</v>
      </c>
      <c r="B14" s="142">
        <v>43928</v>
      </c>
      <c r="C14" s="143">
        <v>20.989599999999999</v>
      </c>
      <c r="D14" s="143">
        <v>20.989599999999999</v>
      </c>
      <c r="E14" s="139">
        <v>115068</v>
      </c>
      <c r="F14" s="143">
        <v>-82.713298334403405</v>
      </c>
      <c r="G14" s="143">
        <v>-82.713298334403405</v>
      </c>
      <c r="H14" s="143">
        <v>-76.758421270043996</v>
      </c>
      <c r="I14" s="143">
        <v>57.599653011833198</v>
      </c>
      <c r="J14" s="143">
        <v>-20.696921412700299</v>
      </c>
      <c r="K14" s="143">
        <v>8.6400142904742108</v>
      </c>
      <c r="L14" s="143">
        <v>9.2116663112289405</v>
      </c>
      <c r="M14" s="143">
        <v>8.9279553860348795</v>
      </c>
      <c r="N14" s="143">
        <v>11.1147703883892</v>
      </c>
      <c r="O14" s="143">
        <v>8.2670080667278505</v>
      </c>
      <c r="P14" s="143">
        <v>9.4555491583914097</v>
      </c>
      <c r="Q14" s="143">
        <v>12.2741860465116</v>
      </c>
      <c r="R14" s="143">
        <v>9.3040363141305704</v>
      </c>
    </row>
    <row r="15" spans="1:18" x14ac:dyDescent="0.25">
      <c r="A15" s="139" t="s">
        <v>87</v>
      </c>
      <c r="B15" s="142">
        <v>43928</v>
      </c>
      <c r="C15" s="143">
        <v>16.940999999999999</v>
      </c>
      <c r="D15" s="143">
        <v>16.940999999999999</v>
      </c>
      <c r="E15" s="139">
        <v>117631</v>
      </c>
      <c r="F15" s="143">
        <v>-43.6885005140266</v>
      </c>
      <c r="G15" s="143">
        <v>-43.6885005140266</v>
      </c>
      <c r="H15" s="143">
        <v>-44.523247968577699</v>
      </c>
      <c r="I15" s="143">
        <v>11.9817102872224</v>
      </c>
      <c r="J15" s="143">
        <v>-11.3190572620802</v>
      </c>
      <c r="K15" s="143">
        <v>7.0420638723268496</v>
      </c>
      <c r="L15" s="143">
        <v>5.3097526530715697</v>
      </c>
      <c r="M15" s="143">
        <v>5.3315514046989101</v>
      </c>
      <c r="N15" s="143">
        <v>-2.2162918148501798</v>
      </c>
      <c r="O15" s="143">
        <v>3.1153636918160501</v>
      </c>
      <c r="P15" s="143">
        <v>5.95490202746777</v>
      </c>
      <c r="Q15" s="143">
        <v>8.9269379844961207</v>
      </c>
      <c r="R15" s="143">
        <v>1.0770838202095201</v>
      </c>
    </row>
    <row r="16" spans="1:18" x14ac:dyDescent="0.25">
      <c r="A16" s="139" t="s">
        <v>56</v>
      </c>
      <c r="B16" s="142">
        <v>43928</v>
      </c>
      <c r="C16" s="143">
        <v>17.839600000000001</v>
      </c>
      <c r="D16" s="143">
        <v>17.839600000000001</v>
      </c>
      <c r="E16" s="139">
        <v>119337</v>
      </c>
      <c r="F16" s="143">
        <v>-43.423533743564001</v>
      </c>
      <c r="G16" s="143">
        <v>-43.423533743564001</v>
      </c>
      <c r="H16" s="143">
        <v>-44.224719600715702</v>
      </c>
      <c r="I16" s="143">
        <v>12.3193839563792</v>
      </c>
      <c r="J16" s="143">
        <v>-10.9863620087604</v>
      </c>
      <c r="K16" s="143">
        <v>7.3844640725003998</v>
      </c>
      <c r="L16" s="143">
        <v>5.7147082026071701</v>
      </c>
      <c r="M16" s="143">
        <v>5.7571055737868901</v>
      </c>
      <c r="N16" s="143">
        <v>-1.81320423857893</v>
      </c>
      <c r="O16" s="143">
        <v>3.6415102115886002</v>
      </c>
      <c r="P16" s="143">
        <v>6.6741094471603803</v>
      </c>
      <c r="Q16" s="143">
        <v>9.5494990913747895</v>
      </c>
      <c r="R16" s="143">
        <v>1.5451731240033699</v>
      </c>
    </row>
    <row r="17" spans="1:18" x14ac:dyDescent="0.25">
      <c r="A17" s="139" t="s">
        <v>88</v>
      </c>
      <c r="B17" s="142">
        <v>43928</v>
      </c>
      <c r="C17" s="143">
        <v>34.070999999999998</v>
      </c>
      <c r="D17" s="143">
        <v>34.070999999999998</v>
      </c>
      <c r="E17" s="139">
        <v>117957</v>
      </c>
      <c r="F17" s="143">
        <v>-45.012178773886802</v>
      </c>
      <c r="G17" s="143">
        <v>-45.012178773886802</v>
      </c>
      <c r="H17" s="143">
        <v>-45.917788475325302</v>
      </c>
      <c r="I17" s="143">
        <v>44.335273130125699</v>
      </c>
      <c r="J17" s="143">
        <v>-12.512509470549301</v>
      </c>
      <c r="K17" s="143">
        <v>10.4918122311391</v>
      </c>
      <c r="L17" s="143">
        <v>7.6846188196874303</v>
      </c>
      <c r="M17" s="143">
        <v>6.8454891391119297</v>
      </c>
      <c r="N17" s="143">
        <v>8.3510638408262103</v>
      </c>
      <c r="O17" s="143">
        <v>6.8117601587669601</v>
      </c>
      <c r="P17" s="143">
        <v>8.2333220477774898</v>
      </c>
      <c r="Q17" s="143">
        <v>15.481788546255499</v>
      </c>
      <c r="R17" s="143">
        <v>7.04550502063789</v>
      </c>
    </row>
    <row r="18" spans="1:18" x14ac:dyDescent="0.25">
      <c r="A18" s="139" t="s">
        <v>57</v>
      </c>
      <c r="B18" s="142">
        <v>43928</v>
      </c>
      <c r="C18" s="143">
        <v>35.908200000000001</v>
      </c>
      <c r="D18" s="143">
        <v>35.908200000000001</v>
      </c>
      <c r="E18" s="139">
        <v>119992</v>
      </c>
      <c r="F18" s="143">
        <v>-44.456684403060301</v>
      </c>
      <c r="G18" s="143">
        <v>-44.456684403060301</v>
      </c>
      <c r="H18" s="143">
        <v>-45.372407260026598</v>
      </c>
      <c r="I18" s="143">
        <v>44.904642385676603</v>
      </c>
      <c r="J18" s="143">
        <v>-11.966081570397501</v>
      </c>
      <c r="K18" s="143">
        <v>11.041462100518601</v>
      </c>
      <c r="L18" s="143">
        <v>8.3429470875299092</v>
      </c>
      <c r="M18" s="143">
        <v>7.7075198775496698</v>
      </c>
      <c r="N18" s="143">
        <v>9.3374276888053096</v>
      </c>
      <c r="O18" s="143">
        <v>7.93918781995258</v>
      </c>
      <c r="P18" s="143">
        <v>9.4765846836096497</v>
      </c>
      <c r="Q18" s="143">
        <v>11.987856325793899</v>
      </c>
      <c r="R18" s="143">
        <v>8.1314784346948699</v>
      </c>
    </row>
    <row r="19" spans="1:18" x14ac:dyDescent="0.25">
      <c r="A19" s="139" t="s">
        <v>58</v>
      </c>
      <c r="B19" s="142">
        <v>43928</v>
      </c>
      <c r="C19" s="143">
        <v>23.321100000000001</v>
      </c>
      <c r="D19" s="143">
        <v>23.321100000000001</v>
      </c>
      <c r="E19" s="139">
        <v>118284</v>
      </c>
      <c r="F19" s="143">
        <v>-45.976931806546098</v>
      </c>
      <c r="G19" s="143">
        <v>-45.976931806546098</v>
      </c>
      <c r="H19" s="143">
        <v>-56.004086774883703</v>
      </c>
      <c r="I19" s="143">
        <v>17.953823816760998</v>
      </c>
      <c r="J19" s="143">
        <v>-14.5913938780779</v>
      </c>
      <c r="K19" s="143">
        <v>7.9114872884002496</v>
      </c>
      <c r="L19" s="143">
        <v>6.1229282990506704</v>
      </c>
      <c r="M19" s="143">
        <v>6.2303882076647596</v>
      </c>
      <c r="N19" s="143">
        <v>9.56914838488904</v>
      </c>
      <c r="O19" s="143">
        <v>7.1214204837668396</v>
      </c>
      <c r="P19" s="143">
        <v>9.1666766044873391</v>
      </c>
      <c r="Q19" s="143">
        <v>11.777969757746099</v>
      </c>
      <c r="R19" s="143">
        <v>7.61702828906812</v>
      </c>
    </row>
    <row r="20" spans="1:18" x14ac:dyDescent="0.25">
      <c r="A20" s="139" t="s">
        <v>89</v>
      </c>
      <c r="B20" s="142">
        <v>43928</v>
      </c>
      <c r="C20" s="143">
        <v>22.3352</v>
      </c>
      <c r="D20" s="143">
        <v>22.3352</v>
      </c>
      <c r="E20" s="139">
        <v>111962</v>
      </c>
      <c r="F20" s="143">
        <v>-46.701907786601701</v>
      </c>
      <c r="G20" s="143">
        <v>-46.701907786601701</v>
      </c>
      <c r="H20" s="143">
        <v>-56.713162130153499</v>
      </c>
      <c r="I20" s="143">
        <v>17.237211039180298</v>
      </c>
      <c r="J20" s="143">
        <v>-15.316353934767999</v>
      </c>
      <c r="K20" s="143">
        <v>7.0946641184031698</v>
      </c>
      <c r="L20" s="143">
        <v>5.2723199935711902</v>
      </c>
      <c r="M20" s="143">
        <v>5.3726355735276599</v>
      </c>
      <c r="N20" s="143">
        <v>8.6871506088311392</v>
      </c>
      <c r="O20" s="143">
        <v>6.2257809765910901</v>
      </c>
      <c r="P20" s="143">
        <v>8.1737267306690899</v>
      </c>
      <c r="Q20" s="143">
        <v>11.3523651033787</v>
      </c>
      <c r="R20" s="143">
        <v>6.6889972458110796</v>
      </c>
    </row>
    <row r="21" spans="1:18" x14ac:dyDescent="0.25">
      <c r="A21" s="139" t="s">
        <v>59</v>
      </c>
      <c r="B21" s="142">
        <v>43928</v>
      </c>
      <c r="C21" s="143">
        <v>2482.4935999999998</v>
      </c>
      <c r="D21" s="143">
        <v>2482.4935999999998</v>
      </c>
      <c r="E21" s="139">
        <v>119239</v>
      </c>
      <c r="F21" s="143">
        <v>-61.012749018778599</v>
      </c>
      <c r="G21" s="143">
        <v>-61.012749018778599</v>
      </c>
      <c r="H21" s="143">
        <v>-58.681415933483798</v>
      </c>
      <c r="I21" s="143">
        <v>13.419106392320399</v>
      </c>
      <c r="J21" s="143">
        <v>-17.668438273432201</v>
      </c>
      <c r="K21" s="143">
        <v>11.920305750718899</v>
      </c>
      <c r="L21" s="143">
        <v>8.8558359953162995</v>
      </c>
      <c r="M21" s="143">
        <v>12.182841383265799</v>
      </c>
      <c r="N21" s="143">
        <v>11.3704613605086</v>
      </c>
      <c r="O21" s="143">
        <v>8.4356350125330408</v>
      </c>
      <c r="P21" s="143">
        <v>9.4969262341553993</v>
      </c>
      <c r="Q21" s="143">
        <v>11.842119407499901</v>
      </c>
      <c r="R21" s="143">
        <v>9.6900923046375098</v>
      </c>
    </row>
    <row r="22" spans="1:18" x14ac:dyDescent="0.25">
      <c r="A22" s="139" t="s">
        <v>90</v>
      </c>
      <c r="B22" s="142">
        <v>43928</v>
      </c>
      <c r="C22" s="143">
        <v>2409.5297999999998</v>
      </c>
      <c r="D22" s="143">
        <v>2409.5297999999998</v>
      </c>
      <c r="E22" s="139">
        <v>105669</v>
      </c>
      <c r="F22" s="143">
        <v>-61.618944533588703</v>
      </c>
      <c r="G22" s="143">
        <v>-61.618944533588703</v>
      </c>
      <c r="H22" s="143">
        <v>-59.284667082610198</v>
      </c>
      <c r="I22" s="143">
        <v>12.766668290583301</v>
      </c>
      <c r="J22" s="143">
        <v>-18.326197813086001</v>
      </c>
      <c r="K22" s="143">
        <v>11.219472856652599</v>
      </c>
      <c r="L22" s="143">
        <v>8.1651249615302994</v>
      </c>
      <c r="M22" s="143">
        <v>11.4809174807526</v>
      </c>
      <c r="N22" s="143">
        <v>10.6646450336121</v>
      </c>
      <c r="O22" s="143">
        <v>7.8322851460619001</v>
      </c>
      <c r="P22" s="143">
        <v>8.8682002887595797</v>
      </c>
      <c r="Q22" s="143">
        <v>10.906897964808101</v>
      </c>
      <c r="R22" s="143">
        <v>9.0344788137717895</v>
      </c>
    </row>
    <row r="23" spans="1:18" x14ac:dyDescent="0.25">
      <c r="A23" s="139" t="s">
        <v>60</v>
      </c>
      <c r="B23" s="142">
        <v>43928</v>
      </c>
      <c r="C23" s="143">
        <v>23.244900000000001</v>
      </c>
      <c r="D23" s="143">
        <v>23.244900000000001</v>
      </c>
      <c r="E23" s="139">
        <v>140237</v>
      </c>
      <c r="F23" s="143">
        <v>2.8665826074993399</v>
      </c>
      <c r="G23" s="143">
        <v>2.8665826074993399</v>
      </c>
      <c r="H23" s="143">
        <v>3.7712942513595</v>
      </c>
      <c r="I23" s="143">
        <v>27.004517958201401</v>
      </c>
      <c r="J23" s="143">
        <v>10.0739185769963</v>
      </c>
      <c r="K23" s="143">
        <v>12.1311862652583</v>
      </c>
      <c r="L23" s="143">
        <v>9.50262530430129</v>
      </c>
      <c r="M23" s="143">
        <v>9.0721575451821508</v>
      </c>
      <c r="N23" s="143">
        <v>12.2731296894518</v>
      </c>
      <c r="O23" s="143">
        <v>9.5809819029730399</v>
      </c>
      <c r="P23" s="143">
        <v>9.9612323785824692</v>
      </c>
      <c r="Q23" s="143">
        <v>11.430748294388801</v>
      </c>
      <c r="R23" s="143">
        <v>11.400478402385501</v>
      </c>
    </row>
    <row r="24" spans="1:18" x14ac:dyDescent="0.25">
      <c r="A24" s="139" t="s">
        <v>91</v>
      </c>
      <c r="B24" s="142">
        <v>43928</v>
      </c>
      <c r="C24" s="143">
        <v>21.9</v>
      </c>
      <c r="D24" s="143">
        <v>21.9</v>
      </c>
      <c r="E24" s="139">
        <v>140229</v>
      </c>
      <c r="F24" s="143">
        <v>2.1254949782824299</v>
      </c>
      <c r="G24" s="143">
        <v>2.1254949782824299</v>
      </c>
      <c r="H24" s="143">
        <v>3.0255640746653998</v>
      </c>
      <c r="I24" s="143">
        <v>26.2497537422935</v>
      </c>
      <c r="J24" s="143">
        <v>9.3309208739405793</v>
      </c>
      <c r="K24" s="143">
        <v>11.3663365723563</v>
      </c>
      <c r="L24" s="143">
        <v>8.7115676759296097</v>
      </c>
      <c r="M24" s="143">
        <v>8.2135874214475209</v>
      </c>
      <c r="N24" s="143">
        <v>11.3463486880459</v>
      </c>
      <c r="O24" s="143">
        <v>8.7338609999771499</v>
      </c>
      <c r="P24" s="143">
        <v>8.8522295129591306</v>
      </c>
      <c r="Q24" s="143">
        <v>10.096466759646701</v>
      </c>
      <c r="R24" s="143">
        <v>10.5871197425981</v>
      </c>
    </row>
    <row r="25" spans="1:18" x14ac:dyDescent="0.25">
      <c r="A25" s="139" t="s">
        <v>92</v>
      </c>
      <c r="B25" s="142">
        <v>43928</v>
      </c>
      <c r="C25" s="143">
        <v>66.843599999999995</v>
      </c>
      <c r="D25" s="143">
        <v>66.843599999999995</v>
      </c>
      <c r="E25" s="139">
        <v>100499</v>
      </c>
      <c r="F25" s="143">
        <v>-13.984736997769501</v>
      </c>
      <c r="G25" s="143">
        <v>-13.984736997769501</v>
      </c>
      <c r="H25" s="143">
        <v>-9.0798073226442604</v>
      </c>
      <c r="I25" s="143">
        <v>59.313899176146897</v>
      </c>
      <c r="J25" s="143">
        <v>-3.4195986701390599</v>
      </c>
      <c r="K25" s="143">
        <v>-15.6151717438135</v>
      </c>
      <c r="L25" s="143">
        <v>-4.6275959154887296</v>
      </c>
      <c r="M25" s="143">
        <v>-1.26919988665451</v>
      </c>
      <c r="N25" s="143">
        <v>0.21890236954318901</v>
      </c>
      <c r="O25" s="143">
        <v>5.9038703007174904</v>
      </c>
      <c r="P25" s="143">
        <v>8.3660315272288202</v>
      </c>
      <c r="Q25" s="143">
        <v>24.600324875503901</v>
      </c>
      <c r="R25" s="143">
        <v>4.2647501360196696</v>
      </c>
    </row>
    <row r="26" spans="1:18" x14ac:dyDescent="0.25">
      <c r="A26" s="139" t="s">
        <v>61</v>
      </c>
      <c r="B26" s="142">
        <v>43928</v>
      </c>
      <c r="C26" s="143">
        <v>70.9208</v>
      </c>
      <c r="D26" s="143">
        <v>70.9208</v>
      </c>
      <c r="E26" s="139">
        <v>118495</v>
      </c>
      <c r="F26" s="143">
        <v>-13.040798453443699</v>
      </c>
      <c r="G26" s="143">
        <v>-13.040798453443699</v>
      </c>
      <c r="H26" s="143">
        <v>-8.1336033137764492</v>
      </c>
      <c r="I26" s="143">
        <v>60.214191533814699</v>
      </c>
      <c r="J26" s="143">
        <v>-2.6187327668674301</v>
      </c>
      <c r="K26" s="143">
        <v>-14.816056690827599</v>
      </c>
      <c r="L26" s="143">
        <v>-3.7779965532469602</v>
      </c>
      <c r="M26" s="143">
        <v>-0.41229079511337002</v>
      </c>
      <c r="N26" s="143">
        <v>1.08954491189277</v>
      </c>
      <c r="O26" s="143">
        <v>6.9803701281373201</v>
      </c>
      <c r="P26" s="143">
        <v>9.6873406638195707</v>
      </c>
      <c r="Q26" s="143">
        <v>11.2755758568796</v>
      </c>
      <c r="R26" s="143">
        <v>5.2525038975948304</v>
      </c>
    </row>
    <row r="27" spans="1:18" x14ac:dyDescent="0.25">
      <c r="A27" s="139" t="s">
        <v>93</v>
      </c>
      <c r="B27" s="142">
        <v>43928</v>
      </c>
      <c r="C27" s="143">
        <v>63.442500000000003</v>
      </c>
      <c r="D27" s="143">
        <v>63.442500000000003</v>
      </c>
      <c r="E27" s="139">
        <v>101872</v>
      </c>
      <c r="F27" s="143">
        <v>-27.532234872592799</v>
      </c>
      <c r="G27" s="143">
        <v>-27.532234872592799</v>
      </c>
      <c r="H27" s="143">
        <v>-18.3619200797724</v>
      </c>
      <c r="I27" s="143">
        <v>40.404385711976602</v>
      </c>
      <c r="J27" s="143">
        <v>-10.9050010225604</v>
      </c>
      <c r="K27" s="143">
        <v>4.9007292735824199</v>
      </c>
      <c r="L27" s="143">
        <v>6.56780867377352</v>
      </c>
      <c r="M27" s="143">
        <v>6.7008080317476999</v>
      </c>
      <c r="N27" s="143">
        <v>4.9696311773948798</v>
      </c>
      <c r="O27" s="143">
        <v>4.2189770327518898</v>
      </c>
      <c r="P27" s="143">
        <v>6.3455087793587897</v>
      </c>
      <c r="Q27" s="143">
        <v>23.277461217183799</v>
      </c>
      <c r="R27" s="143">
        <v>3.32828942401957</v>
      </c>
    </row>
    <row r="28" spans="1:18" x14ac:dyDescent="0.25">
      <c r="A28" s="139" t="s">
        <v>94</v>
      </c>
      <c r="B28" s="142">
        <v>43928</v>
      </c>
      <c r="C28" s="143">
        <v>63.442500000000003</v>
      </c>
      <c r="D28" s="143">
        <v>63.442500000000003</v>
      </c>
      <c r="E28" s="139"/>
      <c r="F28" s="143">
        <v>-27.532234872592799</v>
      </c>
      <c r="G28" s="143">
        <v>-27.532234872592799</v>
      </c>
      <c r="H28" s="143">
        <v>-18.3619200797724</v>
      </c>
      <c r="I28" s="143">
        <v>40.404385711976602</v>
      </c>
      <c r="J28" s="143">
        <v>-10.9050010225604</v>
      </c>
      <c r="K28" s="143">
        <v>4.9007292735824199</v>
      </c>
      <c r="L28" s="143">
        <v>6.56780867377352</v>
      </c>
      <c r="M28" s="143">
        <v>6.7008080317476999</v>
      </c>
      <c r="N28" s="143">
        <v>4.9696311773948798</v>
      </c>
      <c r="O28" s="143">
        <v>4.2189770327518898</v>
      </c>
      <c r="P28" s="143">
        <v>6.3455087793587897</v>
      </c>
      <c r="Q28" s="143">
        <v>23.277461217183799</v>
      </c>
      <c r="R28" s="143">
        <v>3.32828942401957</v>
      </c>
    </row>
    <row r="29" spans="1:18" x14ac:dyDescent="0.25">
      <c r="A29" s="139" t="s">
        <v>95</v>
      </c>
      <c r="B29" s="142">
        <v>43928</v>
      </c>
      <c r="C29" s="143">
        <v>63.442500000000003</v>
      </c>
      <c r="D29" s="143">
        <v>63.442500000000003</v>
      </c>
      <c r="E29" s="139"/>
      <c r="F29" s="143">
        <v>-27.532234872592799</v>
      </c>
      <c r="G29" s="143">
        <v>-27.532234872592799</v>
      </c>
      <c r="H29" s="143">
        <v>-18.3619200797724</v>
      </c>
      <c r="I29" s="143">
        <v>40.404385711976602</v>
      </c>
      <c r="J29" s="143">
        <v>-10.9050010225604</v>
      </c>
      <c r="K29" s="143">
        <v>4.9007292735824199</v>
      </c>
      <c r="L29" s="143">
        <v>6.56780867377352</v>
      </c>
      <c r="M29" s="143">
        <v>6.7008080317476999</v>
      </c>
      <c r="N29" s="143">
        <v>4.9696311773948798</v>
      </c>
      <c r="O29" s="143">
        <v>4.2189770327518898</v>
      </c>
      <c r="P29" s="143">
        <v>6.3455087793587897</v>
      </c>
      <c r="Q29" s="143">
        <v>23.277461217183799</v>
      </c>
      <c r="R29" s="143">
        <v>3.32828942401957</v>
      </c>
    </row>
    <row r="30" spans="1:18" x14ac:dyDescent="0.25">
      <c r="A30" s="139" t="s">
        <v>62</v>
      </c>
      <c r="B30" s="142">
        <v>43928</v>
      </c>
      <c r="C30" s="143">
        <v>66.968100000000007</v>
      </c>
      <c r="D30" s="143">
        <v>66.968100000000007</v>
      </c>
      <c r="E30" s="139">
        <v>119075</v>
      </c>
      <c r="F30" s="143">
        <v>-26.3714187444711</v>
      </c>
      <c r="G30" s="143">
        <v>-26.3714187444711</v>
      </c>
      <c r="H30" s="143">
        <v>-17.212833646552699</v>
      </c>
      <c r="I30" s="143">
        <v>41.577024578349402</v>
      </c>
      <c r="J30" s="143">
        <v>-9.8207319943685203</v>
      </c>
      <c r="K30" s="143">
        <v>5.9475322584964703</v>
      </c>
      <c r="L30" s="143">
        <v>7.5105019199249998</v>
      </c>
      <c r="M30" s="143">
        <v>7.5472541109365796</v>
      </c>
      <c r="N30" s="143">
        <v>5.7470493133867304</v>
      </c>
      <c r="O30" s="143">
        <v>4.9726502860201798</v>
      </c>
      <c r="P30" s="143">
        <v>7.3003373303141803</v>
      </c>
      <c r="Q30" s="143">
        <v>10.1908296290273</v>
      </c>
      <c r="R30" s="143">
        <v>4.04871495650832</v>
      </c>
    </row>
    <row r="31" spans="1:18" x14ac:dyDescent="0.25">
      <c r="A31" s="139" t="s">
        <v>96</v>
      </c>
      <c r="B31" s="142">
        <v>43928</v>
      </c>
      <c r="C31" s="143">
        <v>26.583600000000001</v>
      </c>
      <c r="D31" s="143">
        <v>26.583600000000001</v>
      </c>
      <c r="E31" s="139">
        <v>106737</v>
      </c>
      <c r="F31" s="143">
        <v>-44.032288254562197</v>
      </c>
      <c r="G31" s="143">
        <v>-44.032288254562197</v>
      </c>
      <c r="H31" s="143">
        <v>-46.731072387201202</v>
      </c>
      <c r="I31" s="143">
        <v>33.263824222043098</v>
      </c>
      <c r="J31" s="143">
        <v>-14.0150287207916</v>
      </c>
      <c r="K31" s="143">
        <v>7.3833384532113904</v>
      </c>
      <c r="L31" s="143">
        <v>5.9185190711811098</v>
      </c>
      <c r="M31" s="143">
        <v>6.74116329429829</v>
      </c>
      <c r="N31" s="143">
        <v>9.6025140132814695</v>
      </c>
      <c r="O31" s="143">
        <v>6.6650943932490998</v>
      </c>
      <c r="P31" s="143">
        <v>7.5863548461610399</v>
      </c>
      <c r="Q31" s="143">
        <v>13.250906304728501</v>
      </c>
      <c r="R31" s="143">
        <v>7.8449229629953203</v>
      </c>
    </row>
    <row r="32" spans="1:18" x14ac:dyDescent="0.25">
      <c r="A32" s="139" t="s">
        <v>63</v>
      </c>
      <c r="B32" s="142">
        <v>43928</v>
      </c>
      <c r="C32" s="143">
        <v>28.099299999999999</v>
      </c>
      <c r="D32" s="143">
        <v>28.099299999999999</v>
      </c>
      <c r="E32" s="139">
        <v>120048</v>
      </c>
      <c r="F32" s="143">
        <v>-43.244454204462698</v>
      </c>
      <c r="G32" s="143">
        <v>-43.244454204462698</v>
      </c>
      <c r="H32" s="143">
        <v>-45.946029024857097</v>
      </c>
      <c r="I32" s="143">
        <v>34.083001943273501</v>
      </c>
      <c r="J32" s="143">
        <v>-13.224219016564099</v>
      </c>
      <c r="K32" s="143">
        <v>8.1903588658137192</v>
      </c>
      <c r="L32" s="143">
        <v>6.7255690451301602</v>
      </c>
      <c r="M32" s="143">
        <v>7.5612046380838596</v>
      </c>
      <c r="N32" s="143">
        <v>10.4516131473653</v>
      </c>
      <c r="O32" s="143">
        <v>7.5808555443551304</v>
      </c>
      <c r="P32" s="143">
        <v>8.6426716801171199</v>
      </c>
      <c r="Q32" s="143">
        <v>10.2843942769656</v>
      </c>
      <c r="R32" s="143">
        <v>8.7307430088858897</v>
      </c>
    </row>
    <row r="33" spans="1:18" x14ac:dyDescent="0.25">
      <c r="A33" s="139" t="s">
        <v>97</v>
      </c>
      <c r="B33" s="142">
        <v>43928</v>
      </c>
      <c r="C33" s="143">
        <v>25.448799999999999</v>
      </c>
      <c r="D33" s="143">
        <v>25.448799999999999</v>
      </c>
      <c r="E33" s="139">
        <v>112096</v>
      </c>
      <c r="F33" s="143">
        <v>-43.074268171064503</v>
      </c>
      <c r="G33" s="143">
        <v>-43.074268171064503</v>
      </c>
      <c r="H33" s="143">
        <v>-40.417037071695503</v>
      </c>
      <c r="I33" s="143">
        <v>24.6542243337217</v>
      </c>
      <c r="J33" s="143">
        <v>-12.8207914531376</v>
      </c>
      <c r="K33" s="143">
        <v>8.5211424930679396</v>
      </c>
      <c r="L33" s="143">
        <v>9.7564700111217597</v>
      </c>
      <c r="M33" s="143">
        <v>8.7136438343369207</v>
      </c>
      <c r="N33" s="143">
        <v>9.9985784365444204</v>
      </c>
      <c r="O33" s="143">
        <v>8.5587765072507604</v>
      </c>
      <c r="P33" s="143">
        <v>10.262598811362899</v>
      </c>
      <c r="Q33" s="143">
        <v>15.117458445040199</v>
      </c>
      <c r="R33" s="143">
        <v>8.3109837516048195</v>
      </c>
    </row>
    <row r="34" spans="1:18" x14ac:dyDescent="0.25">
      <c r="A34" s="139" t="s">
        <v>64</v>
      </c>
      <c r="B34" s="142">
        <v>43928</v>
      </c>
      <c r="C34" s="143">
        <v>26.458600000000001</v>
      </c>
      <c r="D34" s="143">
        <v>26.458600000000001</v>
      </c>
      <c r="E34" s="139">
        <v>120603</v>
      </c>
      <c r="F34" s="143">
        <v>-42.4629358633373</v>
      </c>
      <c r="G34" s="143">
        <v>-42.4629358633373</v>
      </c>
      <c r="H34" s="143">
        <v>-39.837148333039302</v>
      </c>
      <c r="I34" s="143">
        <v>25.240781031683099</v>
      </c>
      <c r="J34" s="143">
        <v>-12.2270898999077</v>
      </c>
      <c r="K34" s="143">
        <v>9.1782268151885606</v>
      </c>
      <c r="L34" s="143">
        <v>10.4455308390885</v>
      </c>
      <c r="M34" s="143">
        <v>9.4194625266945309</v>
      </c>
      <c r="N34" s="143">
        <v>10.7322228668788</v>
      </c>
      <c r="O34" s="143">
        <v>9.4461757934898696</v>
      </c>
      <c r="P34" s="143">
        <v>11.3279117073207</v>
      </c>
      <c r="Q34" s="143">
        <v>15.305711090176599</v>
      </c>
      <c r="R34" s="143">
        <v>9.1244210149442804</v>
      </c>
    </row>
    <row r="35" spans="1:18" x14ac:dyDescent="0.25">
      <c r="A35" s="139" t="s">
        <v>98</v>
      </c>
      <c r="B35" s="142">
        <v>43928</v>
      </c>
      <c r="C35" s="143">
        <v>15.9679</v>
      </c>
      <c r="D35" s="143">
        <v>15.9679</v>
      </c>
      <c r="E35" s="139">
        <v>116583</v>
      </c>
      <c r="F35" s="143">
        <v>-28.483758794848999</v>
      </c>
      <c r="G35" s="143">
        <v>-28.483758794848999</v>
      </c>
      <c r="H35" s="143">
        <v>-26.737094508835899</v>
      </c>
      <c r="I35" s="143">
        <v>50.242335540114198</v>
      </c>
      <c r="J35" s="143">
        <v>-12.092504956936599</v>
      </c>
      <c r="K35" s="143">
        <v>7.7087139122781396</v>
      </c>
      <c r="L35" s="143">
        <v>8.7286352171118793</v>
      </c>
      <c r="M35" s="143">
        <v>5.9736569909789701</v>
      </c>
      <c r="N35" s="143">
        <v>5.2409379080611096</v>
      </c>
      <c r="O35" s="143">
        <v>4.19771084842787</v>
      </c>
      <c r="P35" s="143">
        <v>5.4423078421944098</v>
      </c>
      <c r="Q35" s="143">
        <v>7.3392301212937996</v>
      </c>
      <c r="R35" s="143">
        <v>5.4353669457505003</v>
      </c>
    </row>
    <row r="36" spans="1:18" x14ac:dyDescent="0.25">
      <c r="A36" s="139" t="s">
        <v>65</v>
      </c>
      <c r="B36" s="142">
        <v>43928</v>
      </c>
      <c r="C36" s="143">
        <v>16.945599999999999</v>
      </c>
      <c r="D36" s="143">
        <v>16.945599999999999</v>
      </c>
      <c r="E36" s="139">
        <v>116811</v>
      </c>
      <c r="F36" s="143">
        <v>-27.755143463961598</v>
      </c>
      <c r="G36" s="143">
        <v>-27.755143463961598</v>
      </c>
      <c r="H36" s="143">
        <v>-25.994119793480301</v>
      </c>
      <c r="I36" s="143">
        <v>51.012181243703601</v>
      </c>
      <c r="J36" s="143">
        <v>-11.3292113627336</v>
      </c>
      <c r="K36" s="143">
        <v>8.4986364726029304</v>
      </c>
      <c r="L36" s="143">
        <v>9.5410133415510003</v>
      </c>
      <c r="M36" s="143">
        <v>6.79679999197075</v>
      </c>
      <c r="N36" s="143">
        <v>6.0736532543482804</v>
      </c>
      <c r="O36" s="143">
        <v>5.5467420207353504</v>
      </c>
      <c r="P36" s="143">
        <v>6.7652124420961703</v>
      </c>
      <c r="Q36" s="143">
        <v>7.74777219454469</v>
      </c>
      <c r="R36" s="143">
        <v>6.5906837196527297</v>
      </c>
    </row>
    <row r="37" spans="1:18" x14ac:dyDescent="0.25">
      <c r="A37" s="139" t="s">
        <v>66</v>
      </c>
      <c r="B37" s="142">
        <v>43928</v>
      </c>
      <c r="C37" s="143">
        <v>26.416899999999998</v>
      </c>
      <c r="D37" s="143">
        <v>26.416899999999998</v>
      </c>
      <c r="E37" s="139">
        <v>118416</v>
      </c>
      <c r="F37" s="143">
        <v>-66.557532599301794</v>
      </c>
      <c r="G37" s="143">
        <v>-66.557532599301794</v>
      </c>
      <c r="H37" s="143">
        <v>-64.429493280521896</v>
      </c>
      <c r="I37" s="143">
        <v>14.100012178969999</v>
      </c>
      <c r="J37" s="143">
        <v>-14.674872109621401</v>
      </c>
      <c r="K37" s="143">
        <v>11.179005270582801</v>
      </c>
      <c r="L37" s="143">
        <v>8.3582888534969904</v>
      </c>
      <c r="M37" s="143">
        <v>9.2809100245890903</v>
      </c>
      <c r="N37" s="143">
        <v>12.406599113358199</v>
      </c>
      <c r="O37" s="143">
        <v>8.9664045494149498</v>
      </c>
      <c r="P37" s="143">
        <v>10.554174613051</v>
      </c>
      <c r="Q37" s="143">
        <v>12.8591471144609</v>
      </c>
      <c r="R37" s="143">
        <v>10.568604217104101</v>
      </c>
    </row>
    <row r="38" spans="1:18" x14ac:dyDescent="0.25">
      <c r="A38" s="139" t="s">
        <v>99</v>
      </c>
      <c r="B38" s="142">
        <v>43928</v>
      </c>
      <c r="C38" s="143">
        <v>24.862100000000002</v>
      </c>
      <c r="D38" s="143">
        <v>24.862100000000002</v>
      </c>
      <c r="E38" s="139">
        <v>111524</v>
      </c>
      <c r="F38" s="143">
        <v>-67.325696992441905</v>
      </c>
      <c r="G38" s="143">
        <v>-67.325696992441905</v>
      </c>
      <c r="H38" s="143">
        <v>-65.217403639375505</v>
      </c>
      <c r="I38" s="143">
        <v>13.2907791997782</v>
      </c>
      <c r="J38" s="143">
        <v>-15.4729284042215</v>
      </c>
      <c r="K38" s="143">
        <v>10.354985988743501</v>
      </c>
      <c r="L38" s="143">
        <v>7.5457615315856899</v>
      </c>
      <c r="M38" s="143">
        <v>8.4622315184964005</v>
      </c>
      <c r="N38" s="143">
        <v>11.571394627619</v>
      </c>
      <c r="O38" s="143">
        <v>8.04049939692427</v>
      </c>
      <c r="P38" s="143">
        <v>9.3518932116335698</v>
      </c>
      <c r="Q38" s="143">
        <v>13.087253317249701</v>
      </c>
      <c r="R38" s="143">
        <v>9.6893111740588296</v>
      </c>
    </row>
    <row r="39" spans="1:18" x14ac:dyDescent="0.25">
      <c r="A39" s="139" t="s">
        <v>67</v>
      </c>
      <c r="B39" s="142">
        <v>43928</v>
      </c>
      <c r="C39" s="143">
        <v>16.486899999999999</v>
      </c>
      <c r="D39" s="143">
        <v>16.486899999999999</v>
      </c>
      <c r="E39" s="139">
        <v>122715</v>
      </c>
      <c r="F39" s="143">
        <v>-1.8260845835725801</v>
      </c>
      <c r="G39" s="143">
        <v>-1.8260845835725801</v>
      </c>
      <c r="H39" s="143">
        <v>0.25302700889903301</v>
      </c>
      <c r="I39" s="143">
        <v>35.130086876799403</v>
      </c>
      <c r="J39" s="143">
        <v>3.74123334144701</v>
      </c>
      <c r="K39" s="143">
        <v>8.7529391797185294</v>
      </c>
      <c r="L39" s="143">
        <v>8.6106044107376896</v>
      </c>
      <c r="M39" s="143">
        <v>8.4604238014825697</v>
      </c>
      <c r="N39" s="143">
        <v>7.9189836192272596</v>
      </c>
      <c r="O39" s="143">
        <v>8.2445220401192802</v>
      </c>
      <c r="P39" s="143">
        <v>8.5970314399481698</v>
      </c>
      <c r="Q39" s="143">
        <v>9.5511032674465497</v>
      </c>
      <c r="R39" s="143">
        <v>7.5465222334427002</v>
      </c>
    </row>
    <row r="40" spans="1:18" x14ac:dyDescent="0.25">
      <c r="A40" s="139" t="s">
        <v>100</v>
      </c>
      <c r="B40" s="142">
        <v>43928</v>
      </c>
      <c r="C40" s="143">
        <v>15.8779</v>
      </c>
      <c r="D40" s="143">
        <v>15.8779</v>
      </c>
      <c r="E40" s="139">
        <v>122612</v>
      </c>
      <c r="F40" s="143">
        <v>-2.4705330495764</v>
      </c>
      <c r="G40" s="143">
        <v>-2.4705330495764</v>
      </c>
      <c r="H40" s="143">
        <v>-0.39404896103300302</v>
      </c>
      <c r="I40" s="143">
        <v>34.4719763635321</v>
      </c>
      <c r="J40" s="143">
        <v>3.09016814019571</v>
      </c>
      <c r="K40" s="143">
        <v>8.0921269697861504</v>
      </c>
      <c r="L40" s="143">
        <v>7.9361884273443497</v>
      </c>
      <c r="M40" s="143">
        <v>7.77246554132544</v>
      </c>
      <c r="N40" s="143">
        <v>7.2215780584941198</v>
      </c>
      <c r="O40" s="143">
        <v>7.4772716167681104</v>
      </c>
      <c r="P40" s="143">
        <v>7.7889081877961903</v>
      </c>
      <c r="Q40" s="143">
        <v>8.6544312222670392</v>
      </c>
      <c r="R40" s="143">
        <v>6.8042250010970902</v>
      </c>
    </row>
    <row r="41" spans="1:18" x14ac:dyDescent="0.25">
      <c r="A41" s="139" t="s">
        <v>68</v>
      </c>
      <c r="B41" s="142">
        <v>43928</v>
      </c>
      <c r="C41" s="143">
        <v>1118.3059000000001</v>
      </c>
      <c r="D41" s="143">
        <v>1118.3059000000001</v>
      </c>
      <c r="E41" s="139">
        <v>145589</v>
      </c>
      <c r="F41" s="143">
        <v>-27.5857720566033</v>
      </c>
      <c r="G41" s="143">
        <v>-27.5857720566033</v>
      </c>
      <c r="H41" s="143">
        <v>-28.8750224791685</v>
      </c>
      <c r="I41" s="143">
        <v>10.9477892315877</v>
      </c>
      <c r="J41" s="143">
        <v>-11.9720550777309</v>
      </c>
      <c r="K41" s="143">
        <v>3.30602811255577</v>
      </c>
      <c r="L41" s="143">
        <v>4.3658829415209901</v>
      </c>
      <c r="M41" s="143">
        <v>6.2661793484191097</v>
      </c>
      <c r="N41" s="143">
        <v>7.8855758859857001</v>
      </c>
      <c r="O41" s="143"/>
      <c r="P41" s="143"/>
      <c r="Q41" s="143">
        <v>8.8125823469387701</v>
      </c>
      <c r="R41" s="143"/>
    </row>
    <row r="42" spans="1:18" x14ac:dyDescent="0.25">
      <c r="A42" s="139" t="s">
        <v>101</v>
      </c>
      <c r="B42" s="142">
        <v>43928</v>
      </c>
      <c r="C42" s="143">
        <v>1110.6105</v>
      </c>
      <c r="D42" s="143">
        <v>1110.6105</v>
      </c>
      <c r="E42" s="139">
        <v>145590</v>
      </c>
      <c r="F42" s="143">
        <v>-28.118484881289799</v>
      </c>
      <c r="G42" s="143">
        <v>-28.118484881289799</v>
      </c>
      <c r="H42" s="143">
        <v>-29.396633261967501</v>
      </c>
      <c r="I42" s="143">
        <v>10.435095278086701</v>
      </c>
      <c r="J42" s="143">
        <v>-12.485197947424799</v>
      </c>
      <c r="K42" s="143">
        <v>2.7810577926492801</v>
      </c>
      <c r="L42" s="143">
        <v>3.8326574521554102</v>
      </c>
      <c r="M42" s="143">
        <v>5.7303073569634098</v>
      </c>
      <c r="N42" s="143">
        <v>7.33587171984317</v>
      </c>
      <c r="O42" s="143"/>
      <c r="P42" s="143"/>
      <c r="Q42" s="143">
        <v>8.2393535714285697</v>
      </c>
      <c r="R42" s="143"/>
    </row>
    <row r="43" spans="1:18" x14ac:dyDescent="0.25">
      <c r="A43" s="139" t="s">
        <v>69</v>
      </c>
      <c r="B43" s="142">
        <v>43928</v>
      </c>
      <c r="C43" s="143">
        <v>31.415400000000002</v>
      </c>
      <c r="D43" s="143">
        <v>31.415400000000002</v>
      </c>
      <c r="E43" s="139">
        <v>120435</v>
      </c>
      <c r="F43" s="143">
        <v>-26.7889164304821</v>
      </c>
      <c r="G43" s="143">
        <v>-26.7889164304821</v>
      </c>
      <c r="H43" s="143">
        <v>-23.249070702653299</v>
      </c>
      <c r="I43" s="143">
        <v>54.572303226893901</v>
      </c>
      <c r="J43" s="143">
        <v>-11.092041410419201</v>
      </c>
      <c r="K43" s="143">
        <v>2.7031190062232699</v>
      </c>
      <c r="L43" s="143">
        <v>3.9105747148086301</v>
      </c>
      <c r="M43" s="143">
        <v>4.7429853110704396</v>
      </c>
      <c r="N43" s="143">
        <v>5.3320716032750202</v>
      </c>
      <c r="O43" s="143">
        <v>7.5720922586535</v>
      </c>
      <c r="P43" s="143">
        <v>9.2717585244810294</v>
      </c>
      <c r="Q43" s="143">
        <v>10.7448548870361</v>
      </c>
      <c r="R43" s="143">
        <v>6.8326777593883996</v>
      </c>
    </row>
    <row r="44" spans="1:18" x14ac:dyDescent="0.25">
      <c r="A44" s="139" t="s">
        <v>102</v>
      </c>
      <c r="B44" s="142">
        <v>43928</v>
      </c>
      <c r="C44" s="143">
        <v>30.234500000000001</v>
      </c>
      <c r="D44" s="143">
        <v>30.234500000000001</v>
      </c>
      <c r="E44" s="139">
        <v>101806</v>
      </c>
      <c r="F44" s="143">
        <v>-27.502069188383899</v>
      </c>
      <c r="G44" s="143">
        <v>-27.502069188383899</v>
      </c>
      <c r="H44" s="143">
        <v>-23.982054318655301</v>
      </c>
      <c r="I44" s="143">
        <v>53.827564871385803</v>
      </c>
      <c r="J44" s="143">
        <v>-11.812868033347501</v>
      </c>
      <c r="K44" s="143">
        <v>2.0628461625410099</v>
      </c>
      <c r="L44" s="143">
        <v>3.3320843437846301</v>
      </c>
      <c r="M44" s="143">
        <v>4.1799295944556301</v>
      </c>
      <c r="N44" s="143">
        <v>4.7717292204774902</v>
      </c>
      <c r="O44" s="143">
        <v>6.9496188560999599</v>
      </c>
      <c r="P44" s="143">
        <v>8.4589210337340006</v>
      </c>
      <c r="Q44" s="143">
        <v>12.046309737400099</v>
      </c>
      <c r="R44" s="143">
        <v>6.2483969466984099</v>
      </c>
    </row>
    <row r="45" spans="1:18" x14ac:dyDescent="0.25">
      <c r="A45" s="139" t="s">
        <v>70</v>
      </c>
      <c r="B45" s="142">
        <v>43928</v>
      </c>
      <c r="C45" s="143">
        <v>27.793600000000001</v>
      </c>
      <c r="D45" s="143">
        <v>27.793600000000001</v>
      </c>
      <c r="E45" s="139">
        <v>119755</v>
      </c>
      <c r="F45" s="143">
        <v>-60.465885128131397</v>
      </c>
      <c r="G45" s="143">
        <v>-60.465885128131397</v>
      </c>
      <c r="H45" s="143">
        <v>-55.828106058756902</v>
      </c>
      <c r="I45" s="143">
        <v>42.586571577974397</v>
      </c>
      <c r="J45" s="143">
        <v>-16.645201948576901</v>
      </c>
      <c r="K45" s="143">
        <v>6.2925694515028701</v>
      </c>
      <c r="L45" s="143">
        <v>7.3044022804578503</v>
      </c>
      <c r="M45" s="143">
        <v>7.6242573269875198</v>
      </c>
      <c r="N45" s="143">
        <v>10.1101423361175</v>
      </c>
      <c r="O45" s="143">
        <v>9.7324032259854505</v>
      </c>
      <c r="P45" s="143">
        <v>11.544627217410699</v>
      </c>
      <c r="Q45" s="143">
        <v>13.181108526970901</v>
      </c>
      <c r="R45" s="143">
        <v>10.061507603182299</v>
      </c>
    </row>
    <row r="46" spans="1:18" x14ac:dyDescent="0.25">
      <c r="A46" s="139" t="s">
        <v>103</v>
      </c>
      <c r="B46" s="142">
        <v>43928</v>
      </c>
      <c r="C46" s="143">
        <v>26.581299999999999</v>
      </c>
      <c r="D46" s="143">
        <v>26.581299999999999</v>
      </c>
      <c r="E46" s="139">
        <v>108511</v>
      </c>
      <c r="F46" s="143">
        <v>-61.104986827600797</v>
      </c>
      <c r="G46" s="143">
        <v>-61.104986827600797</v>
      </c>
      <c r="H46" s="143">
        <v>-56.465473474810103</v>
      </c>
      <c r="I46" s="143">
        <v>41.9265995428241</v>
      </c>
      <c r="J46" s="143">
        <v>-17.2845661219032</v>
      </c>
      <c r="K46" s="143">
        <v>5.6340003809017203</v>
      </c>
      <c r="L46" s="143">
        <v>6.6295345694442602</v>
      </c>
      <c r="M46" s="143">
        <v>6.9310062313788796</v>
      </c>
      <c r="N46" s="143">
        <v>9.3852530927691902</v>
      </c>
      <c r="O46" s="143">
        <v>8.9616147002589699</v>
      </c>
      <c r="P46" s="143">
        <v>10.5808304945011</v>
      </c>
      <c r="Q46" s="143">
        <v>13.965481386960199</v>
      </c>
      <c r="R46" s="143">
        <v>9.3122492292972403</v>
      </c>
    </row>
    <row r="47" spans="1:18" x14ac:dyDescent="0.25">
      <c r="A47" s="139" t="s">
        <v>71</v>
      </c>
      <c r="B47" s="142">
        <v>43928</v>
      </c>
      <c r="C47" s="143">
        <v>22.808199999999999</v>
      </c>
      <c r="D47" s="143">
        <v>22.808199999999999</v>
      </c>
      <c r="E47" s="139">
        <v>119428</v>
      </c>
      <c r="F47" s="143">
        <v>-55.076002213826399</v>
      </c>
      <c r="G47" s="143">
        <v>-55.076002213826399</v>
      </c>
      <c r="H47" s="143">
        <v>-61.695893583612197</v>
      </c>
      <c r="I47" s="143">
        <v>29.1973738545767</v>
      </c>
      <c r="J47" s="143">
        <v>-14.6813705335503</v>
      </c>
      <c r="K47" s="143">
        <v>7.6962065942708699</v>
      </c>
      <c r="L47" s="143">
        <v>7.1497072299065803</v>
      </c>
      <c r="M47" s="143">
        <v>8.0319863474905802</v>
      </c>
      <c r="N47" s="143">
        <v>9.7279495031743508</v>
      </c>
      <c r="O47" s="143">
        <v>8.3930501930347194</v>
      </c>
      <c r="P47" s="143">
        <v>10.2459981309906</v>
      </c>
      <c r="Q47" s="143">
        <v>12.2455567613793</v>
      </c>
      <c r="R47" s="143">
        <v>8.3712890838953609</v>
      </c>
    </row>
    <row r="48" spans="1:18" x14ac:dyDescent="0.25">
      <c r="A48" s="139" t="s">
        <v>104</v>
      </c>
      <c r="B48" s="142">
        <v>43928</v>
      </c>
      <c r="C48" s="143">
        <v>21.753499999999999</v>
      </c>
      <c r="D48" s="143">
        <v>21.753499999999999</v>
      </c>
      <c r="E48" s="139">
        <v>118053</v>
      </c>
      <c r="F48" s="143">
        <v>-55.740912496802501</v>
      </c>
      <c r="G48" s="143">
        <v>-55.740912496802501</v>
      </c>
      <c r="H48" s="143">
        <v>-62.334500629068302</v>
      </c>
      <c r="I48" s="143">
        <v>28.533420525008701</v>
      </c>
      <c r="J48" s="143">
        <v>-15.332552528582999</v>
      </c>
      <c r="K48" s="143">
        <v>7.0261255653462804</v>
      </c>
      <c r="L48" s="143">
        <v>6.4731030246189301</v>
      </c>
      <c r="M48" s="143">
        <v>7.3048341302986897</v>
      </c>
      <c r="N48" s="143">
        <v>8.9799582599976997</v>
      </c>
      <c r="O48" s="143">
        <v>7.4048073095648803</v>
      </c>
      <c r="P48" s="143">
        <v>9.1111664318283907</v>
      </c>
      <c r="Q48" s="143">
        <v>8.6335832159388204</v>
      </c>
      <c r="R48" s="143">
        <v>7.4922034950844996</v>
      </c>
    </row>
    <row r="49" spans="1:18" x14ac:dyDescent="0.25">
      <c r="A49" s="139" t="s">
        <v>72</v>
      </c>
      <c r="B49" s="142">
        <v>43928</v>
      </c>
      <c r="C49" s="143">
        <v>12.891999999999999</v>
      </c>
      <c r="D49" s="143">
        <v>12.891999999999999</v>
      </c>
      <c r="E49" s="139">
        <v>140769</v>
      </c>
      <c r="F49" s="143">
        <v>-62.981450668639098</v>
      </c>
      <c r="G49" s="143">
        <v>-62.981450668639098</v>
      </c>
      <c r="H49" s="143">
        <v>-76.909219935586407</v>
      </c>
      <c r="I49" s="143">
        <v>0.86987703668699001</v>
      </c>
      <c r="J49" s="143">
        <v>-3.4401341736911002</v>
      </c>
      <c r="K49" s="143">
        <v>13.221486780450199</v>
      </c>
      <c r="L49" s="143">
        <v>9.6490162747954091</v>
      </c>
      <c r="M49" s="143">
        <v>10.4156984899041</v>
      </c>
      <c r="N49" s="143">
        <v>13.6391656324747</v>
      </c>
      <c r="O49" s="143">
        <v>9.4146264206894408</v>
      </c>
      <c r="P49" s="143"/>
      <c r="Q49" s="143">
        <v>9.5097297297297292</v>
      </c>
      <c r="R49" s="143">
        <v>10.534492193063301</v>
      </c>
    </row>
    <row r="50" spans="1:18" x14ac:dyDescent="0.25">
      <c r="A50" s="139" t="s">
        <v>105</v>
      </c>
      <c r="B50" s="142">
        <v>43928</v>
      </c>
      <c r="C50" s="143">
        <v>12.3773</v>
      </c>
      <c r="D50" s="143">
        <v>12.3773</v>
      </c>
      <c r="E50" s="139">
        <v>140771</v>
      </c>
      <c r="F50" s="143">
        <v>-63.691904078046697</v>
      </c>
      <c r="G50" s="143">
        <v>-63.691904078046697</v>
      </c>
      <c r="H50" s="143">
        <v>-77.606506416706495</v>
      </c>
      <c r="I50" s="143">
        <v>0.14745568249785501</v>
      </c>
      <c r="J50" s="143">
        <v>-4.1685281782544399</v>
      </c>
      <c r="K50" s="143">
        <v>12.370027740228499</v>
      </c>
      <c r="L50" s="143">
        <v>8.62241046963657</v>
      </c>
      <c r="M50" s="143">
        <v>9.2734530209037196</v>
      </c>
      <c r="N50" s="143">
        <v>12.378268080381799</v>
      </c>
      <c r="O50" s="143">
        <v>7.7299930201492799</v>
      </c>
      <c r="P50" s="143"/>
      <c r="Q50" s="143">
        <v>7.81724774774775</v>
      </c>
      <c r="R50" s="143">
        <v>9.0064873542174695</v>
      </c>
    </row>
    <row r="51" spans="1:18" x14ac:dyDescent="0.25">
      <c r="A51" s="139" t="s">
        <v>106</v>
      </c>
      <c r="B51" s="142">
        <v>43928</v>
      </c>
      <c r="C51" s="143">
        <v>26.559799999999999</v>
      </c>
      <c r="D51" s="143">
        <v>26.559799999999999</v>
      </c>
      <c r="E51" s="139">
        <v>102849</v>
      </c>
      <c r="F51" s="143">
        <v>-50.769608063381398</v>
      </c>
      <c r="G51" s="143">
        <v>-50.769608063381398</v>
      </c>
      <c r="H51" s="143">
        <v>-49.6824574030503</v>
      </c>
      <c r="I51" s="143">
        <v>17.391624514176801</v>
      </c>
      <c r="J51" s="143">
        <v>-16.881662944938199</v>
      </c>
      <c r="K51" s="143">
        <v>6.7317126280274504</v>
      </c>
      <c r="L51" s="143">
        <v>4.2771496468163503</v>
      </c>
      <c r="M51" s="143">
        <v>5.0418455597333098</v>
      </c>
      <c r="N51" s="143">
        <v>8.1801715867557405</v>
      </c>
      <c r="O51" s="143">
        <v>6.5255619726704497</v>
      </c>
      <c r="P51" s="143">
        <v>7.9831151300996899</v>
      </c>
      <c r="Q51" s="143">
        <v>10.751204197794401</v>
      </c>
      <c r="R51" s="143">
        <v>6.6880692770368197</v>
      </c>
    </row>
    <row r="52" spans="1:18" x14ac:dyDescent="0.25">
      <c r="A52" s="139" t="s">
        <v>73</v>
      </c>
      <c r="B52" s="142">
        <v>43928</v>
      </c>
      <c r="C52" s="143">
        <v>27.889099999999999</v>
      </c>
      <c r="D52" s="143">
        <v>27.889099999999999</v>
      </c>
      <c r="E52" s="139">
        <v>118747</v>
      </c>
      <c r="F52" s="143">
        <v>-50.239806015654999</v>
      </c>
      <c r="G52" s="143">
        <v>-50.239806015654999</v>
      </c>
      <c r="H52" s="143">
        <v>-49.171107284168897</v>
      </c>
      <c r="I52" s="143">
        <v>18.016194227576001</v>
      </c>
      <c r="J52" s="143">
        <v>-16.2235123623704</v>
      </c>
      <c r="K52" s="143">
        <v>7.4326131108580604</v>
      </c>
      <c r="L52" s="143">
        <v>4.9869252361780001</v>
      </c>
      <c r="M52" s="143">
        <v>5.7648701216381699</v>
      </c>
      <c r="N52" s="143">
        <v>8.9360549682436794</v>
      </c>
      <c r="O52" s="143">
        <v>7.3535298134897902</v>
      </c>
      <c r="P52" s="143">
        <v>8.9385233498868608</v>
      </c>
      <c r="Q52" s="143">
        <v>11.1715615238002</v>
      </c>
      <c r="R52" s="143">
        <v>7.4903664827023198</v>
      </c>
    </row>
    <row r="53" spans="1:18" x14ac:dyDescent="0.25">
      <c r="A53" s="139" t="s">
        <v>107</v>
      </c>
      <c r="B53" s="142">
        <v>43928</v>
      </c>
      <c r="C53" s="143">
        <v>1939.9271000000001</v>
      </c>
      <c r="D53" s="143">
        <v>1939.9271000000001</v>
      </c>
      <c r="E53" s="139">
        <v>116485</v>
      </c>
      <c r="F53" s="143">
        <v>-41.796014077197697</v>
      </c>
      <c r="G53" s="143">
        <v>-41.796014077197697</v>
      </c>
      <c r="H53" s="143">
        <v>-71.438162426162094</v>
      </c>
      <c r="I53" s="143">
        <v>14.0592240683743</v>
      </c>
      <c r="J53" s="143">
        <v>-28.797416541304798</v>
      </c>
      <c r="K53" s="143">
        <v>3.45769161853192</v>
      </c>
      <c r="L53" s="143">
        <v>5.1477296601810796</v>
      </c>
      <c r="M53" s="143">
        <v>6.0827279297159</v>
      </c>
      <c r="N53" s="143">
        <v>9.4014283864813599</v>
      </c>
      <c r="O53" s="143">
        <v>8.1796928135740004</v>
      </c>
      <c r="P53" s="143">
        <v>9.3862787615449701</v>
      </c>
      <c r="Q53" s="143">
        <v>11.405365408909599</v>
      </c>
      <c r="R53" s="143">
        <v>8.5014534482983599</v>
      </c>
    </row>
    <row r="54" spans="1:18" x14ac:dyDescent="0.25">
      <c r="A54" s="139" t="s">
        <v>74</v>
      </c>
      <c r="B54" s="142">
        <v>43928</v>
      </c>
      <c r="C54" s="143">
        <v>2069.3008</v>
      </c>
      <c r="D54" s="143">
        <v>2069.3008</v>
      </c>
      <c r="E54" s="139">
        <v>120084</v>
      </c>
      <c r="F54" s="143">
        <v>-40.864764401394197</v>
      </c>
      <c r="G54" s="143">
        <v>-40.864764401394197</v>
      </c>
      <c r="H54" s="143">
        <v>-70.5155850941983</v>
      </c>
      <c r="I54" s="143">
        <v>14.9982663476213</v>
      </c>
      <c r="J54" s="143">
        <v>-27.8875776467134</v>
      </c>
      <c r="K54" s="143">
        <v>4.4222423198567604</v>
      </c>
      <c r="L54" s="143">
        <v>6.1647509159238503</v>
      </c>
      <c r="M54" s="143">
        <v>6.8391938002403796</v>
      </c>
      <c r="N54" s="143">
        <v>10.2093678362269</v>
      </c>
      <c r="O54" s="143">
        <v>9.3578387838745805</v>
      </c>
      <c r="P54" s="143">
        <v>10.9662254492244</v>
      </c>
      <c r="Q54" s="143">
        <v>12.2560536725644</v>
      </c>
      <c r="R54" s="143">
        <v>9.4130404943244201</v>
      </c>
    </row>
    <row r="55" spans="1:18" x14ac:dyDescent="0.25">
      <c r="A55" s="139" t="s">
        <v>108</v>
      </c>
      <c r="B55" s="142">
        <v>43928</v>
      </c>
      <c r="C55" s="143">
        <v>30.462299999999999</v>
      </c>
      <c r="D55" s="143">
        <v>30.462299999999999</v>
      </c>
      <c r="E55" s="139">
        <v>100963</v>
      </c>
      <c r="F55" s="143">
        <v>-34.883597347216501</v>
      </c>
      <c r="G55" s="143">
        <v>-34.883597347216501</v>
      </c>
      <c r="H55" s="143">
        <v>-34.821868200310199</v>
      </c>
      <c r="I55" s="143">
        <v>20.695033201485501</v>
      </c>
      <c r="J55" s="143">
        <v>-8.4922130573331192</v>
      </c>
      <c r="K55" s="143">
        <v>7.6018503451210897</v>
      </c>
      <c r="L55" s="143">
        <v>5.1737373133951401</v>
      </c>
      <c r="M55" s="143">
        <v>5.33522732828642</v>
      </c>
      <c r="N55" s="143">
        <v>-2.2948396491823999</v>
      </c>
      <c r="O55" s="143">
        <v>2.6792017649703999</v>
      </c>
      <c r="P55" s="143">
        <v>5.4151169392058902</v>
      </c>
      <c r="Q55" s="143">
        <v>12.0526116040209</v>
      </c>
      <c r="R55" s="143">
        <v>1.2182538006752901</v>
      </c>
    </row>
    <row r="56" spans="1:18" x14ac:dyDescent="0.25">
      <c r="A56" s="139" t="s">
        <v>75</v>
      </c>
      <c r="B56" s="142">
        <v>43928</v>
      </c>
      <c r="C56" s="143">
        <v>32.061500000000002</v>
      </c>
      <c r="D56" s="143">
        <v>32.061500000000002</v>
      </c>
      <c r="E56" s="139">
        <v>119461</v>
      </c>
      <c r="F56" s="143">
        <v>-34.477722779968403</v>
      </c>
      <c r="G56" s="143">
        <v>-34.477722779968403</v>
      </c>
      <c r="H56" s="143">
        <v>-34.428444836319301</v>
      </c>
      <c r="I56" s="143">
        <v>21.092115416921398</v>
      </c>
      <c r="J56" s="143">
        <v>-8.0470736435906804</v>
      </c>
      <c r="K56" s="143">
        <v>7.9262456108023001</v>
      </c>
      <c r="L56" s="143">
        <v>5.45415008290112</v>
      </c>
      <c r="M56" s="143">
        <v>5.6597755328133896</v>
      </c>
      <c r="N56" s="143">
        <v>-1.9301383326680299</v>
      </c>
      <c r="O56" s="143">
        <v>3.38292671763574</v>
      </c>
      <c r="P56" s="143">
        <v>6.2956561288930404</v>
      </c>
      <c r="Q56" s="143">
        <v>8.4986457765188206</v>
      </c>
      <c r="R56" s="143">
        <v>1.8102661548000201</v>
      </c>
    </row>
    <row r="57" spans="1:18" x14ac:dyDescent="0.25">
      <c r="A57" s="139" t="s">
        <v>109</v>
      </c>
      <c r="B57" s="142">
        <v>43928</v>
      </c>
      <c r="C57" s="143">
        <v>62.345700000000001</v>
      </c>
      <c r="D57" s="143">
        <v>62.345700000000001</v>
      </c>
      <c r="E57" s="139">
        <v>100172</v>
      </c>
      <c r="F57" s="143">
        <v>0.58548291111679096</v>
      </c>
      <c r="G57" s="143">
        <v>0.58548291111679096</v>
      </c>
      <c r="H57" s="143">
        <v>9.2000177813713002E-2</v>
      </c>
      <c r="I57" s="143">
        <v>6.2457378882527399</v>
      </c>
      <c r="J57" s="143">
        <v>3.9802330316485999</v>
      </c>
      <c r="K57" s="143">
        <v>6.2674051450085599</v>
      </c>
      <c r="L57" s="143">
        <v>5.9317114939734399</v>
      </c>
      <c r="M57" s="143">
        <v>5.8704436691768898</v>
      </c>
      <c r="N57" s="143">
        <v>6.05719033576678</v>
      </c>
      <c r="O57" s="143">
        <v>4.9534175125672597</v>
      </c>
      <c r="P57" s="143">
        <v>6.7738932045542999</v>
      </c>
      <c r="Q57" s="143">
        <v>23.9096239519459</v>
      </c>
      <c r="R57" s="143">
        <v>5.14181973322715</v>
      </c>
    </row>
    <row r="58" spans="1:18" x14ac:dyDescent="0.25">
      <c r="A58" s="139" t="s">
        <v>76</v>
      </c>
      <c r="B58" s="142">
        <v>43928</v>
      </c>
      <c r="C58" s="143">
        <v>63.215000000000003</v>
      </c>
      <c r="D58" s="143">
        <v>63.215000000000003</v>
      </c>
      <c r="E58" s="139">
        <v>120830</v>
      </c>
      <c r="F58" s="143">
        <v>0.67848910699791498</v>
      </c>
      <c r="G58" s="143">
        <v>0.67848910699791498</v>
      </c>
      <c r="H58" s="143">
        <v>0.18972227325991001</v>
      </c>
      <c r="I58" s="143">
        <v>6.3461292321217</v>
      </c>
      <c r="J58" s="143">
        <v>4.0797592701664502</v>
      </c>
      <c r="K58" s="143">
        <v>6.36838854975682</v>
      </c>
      <c r="L58" s="143">
        <v>6.0481844580810602</v>
      </c>
      <c r="M58" s="143">
        <v>5.9831685572750803</v>
      </c>
      <c r="N58" s="143">
        <v>6.1720805393692801</v>
      </c>
      <c r="O58" s="143">
        <v>5.1564727833584696</v>
      </c>
      <c r="P58" s="143">
        <v>6.9172246726799402</v>
      </c>
      <c r="Q58" s="143">
        <v>9.1536001371293292</v>
      </c>
      <c r="R58" s="143">
        <v>5.3491967958264697</v>
      </c>
    </row>
    <row r="59" spans="1:18" x14ac:dyDescent="0.25">
      <c r="A59" s="139" t="s">
        <v>77</v>
      </c>
      <c r="B59" s="142">
        <v>43928</v>
      </c>
      <c r="C59" s="143">
        <v>15.338900000000001</v>
      </c>
      <c r="D59" s="143">
        <v>15.338900000000001</v>
      </c>
      <c r="E59" s="139">
        <v>134494</v>
      </c>
      <c r="F59" s="143">
        <v>-32.8975146806618</v>
      </c>
      <c r="G59" s="143">
        <v>-32.8975146806618</v>
      </c>
      <c r="H59" s="143">
        <v>-35.517955539193203</v>
      </c>
      <c r="I59" s="143">
        <v>44.954018055504399</v>
      </c>
      <c r="J59" s="143">
        <v>-8.2534690984873809</v>
      </c>
      <c r="K59" s="143">
        <v>11.474339384856201</v>
      </c>
      <c r="L59" s="143">
        <v>9.8448245040101607</v>
      </c>
      <c r="M59" s="143">
        <v>9.0638955990798404</v>
      </c>
      <c r="N59" s="143">
        <v>11.4236248415957</v>
      </c>
      <c r="O59" s="143">
        <v>8.4158914503172593</v>
      </c>
      <c r="P59" s="143"/>
      <c r="Q59" s="143">
        <v>10.9170784313725</v>
      </c>
      <c r="R59" s="143">
        <v>9.1236494306933391</v>
      </c>
    </row>
    <row r="60" spans="1:18" x14ac:dyDescent="0.25">
      <c r="A60" s="139" t="s">
        <v>110</v>
      </c>
      <c r="B60" s="142">
        <v>43928</v>
      </c>
      <c r="C60" s="143">
        <v>15.2888</v>
      </c>
      <c r="D60" s="143">
        <v>15.2888</v>
      </c>
      <c r="E60" s="139">
        <v>141061</v>
      </c>
      <c r="F60" s="143">
        <v>-33.004926910970703</v>
      </c>
      <c r="G60" s="143">
        <v>-33.004926910970703</v>
      </c>
      <c r="H60" s="143">
        <v>-35.6335492492436</v>
      </c>
      <c r="I60" s="143">
        <v>44.786255087241102</v>
      </c>
      <c r="J60" s="143">
        <v>-8.4788040549752104</v>
      </c>
      <c r="K60" s="143">
        <v>11.310452216333401</v>
      </c>
      <c r="L60" s="143">
        <v>9.7006463549457091</v>
      </c>
      <c r="M60" s="143">
        <v>8.9244731256317102</v>
      </c>
      <c r="N60" s="143">
        <v>11.281606099131499</v>
      </c>
      <c r="O60" s="143">
        <v>8.2796292386180408</v>
      </c>
      <c r="P60" s="143"/>
      <c r="Q60" s="143">
        <v>10.756280713049801</v>
      </c>
      <c r="R60" s="143">
        <v>8.9859026913822202</v>
      </c>
    </row>
    <row r="61" spans="1:18" x14ac:dyDescent="0.25">
      <c r="A61" s="139" t="s">
        <v>78</v>
      </c>
      <c r="B61" s="142">
        <v>43928</v>
      </c>
      <c r="C61" s="143">
        <v>26.968399999999999</v>
      </c>
      <c r="D61" s="143">
        <v>26.968399999999999</v>
      </c>
      <c r="E61" s="139">
        <v>119671</v>
      </c>
      <c r="F61" s="143">
        <v>-64.639112250006605</v>
      </c>
      <c r="G61" s="143">
        <v>-64.639112250006605</v>
      </c>
      <c r="H61" s="143">
        <v>-70.702243829742599</v>
      </c>
      <c r="I61" s="143">
        <v>18.125844777501701</v>
      </c>
      <c r="J61" s="143">
        <v>-17.150971417197098</v>
      </c>
      <c r="K61" s="143">
        <v>8.6249169966646697</v>
      </c>
      <c r="L61" s="143">
        <v>9.0148410693831096</v>
      </c>
      <c r="M61" s="143">
        <v>9.4143491008477707</v>
      </c>
      <c r="N61" s="143">
        <v>12.930855387127499</v>
      </c>
      <c r="O61" s="143">
        <v>9.4039970705734905</v>
      </c>
      <c r="P61" s="143">
        <v>11.015333542075</v>
      </c>
      <c r="Q61" s="143">
        <v>12.069946866539301</v>
      </c>
      <c r="R61" s="143">
        <v>10.6062450114761</v>
      </c>
    </row>
    <row r="62" spans="1:18" x14ac:dyDescent="0.25">
      <c r="A62" s="139" t="s">
        <v>111</v>
      </c>
      <c r="B62" s="142">
        <v>43928</v>
      </c>
      <c r="C62" s="143">
        <v>25.6768</v>
      </c>
      <c r="D62" s="143">
        <v>25.6768</v>
      </c>
      <c r="E62" s="139">
        <v>102205</v>
      </c>
      <c r="F62" s="143">
        <v>-65.239814088014199</v>
      </c>
      <c r="G62" s="143">
        <v>-65.239814088014199</v>
      </c>
      <c r="H62" s="143">
        <v>-71.305649576139601</v>
      </c>
      <c r="I62" s="143">
        <v>17.551251654430999</v>
      </c>
      <c r="J62" s="143">
        <v>-17.716009474003101</v>
      </c>
      <c r="K62" s="143">
        <v>8.0208945479429392</v>
      </c>
      <c r="L62" s="143">
        <v>8.3976523273333896</v>
      </c>
      <c r="M62" s="143">
        <v>8.7805097732007091</v>
      </c>
      <c r="N62" s="143">
        <v>12.260509973439699</v>
      </c>
      <c r="O62" s="143">
        <v>8.4644839591612797</v>
      </c>
      <c r="P62" s="143">
        <v>9.9555949815420703</v>
      </c>
      <c r="Q62" s="143">
        <v>9.6509225839095993</v>
      </c>
      <c r="R62" s="143">
        <v>9.7318531075670798</v>
      </c>
    </row>
    <row r="63" spans="1:18" x14ac:dyDescent="0.25">
      <c r="A63" s="139" t="s">
        <v>79</v>
      </c>
      <c r="B63" s="142">
        <v>43928</v>
      </c>
      <c r="C63" s="143">
        <v>32.337000000000003</v>
      </c>
      <c r="D63" s="143">
        <v>32.337000000000003</v>
      </c>
      <c r="E63" s="139">
        <v>119097</v>
      </c>
      <c r="F63" s="143">
        <v>-14.5937793311266</v>
      </c>
      <c r="G63" s="143">
        <v>-14.5937793311266</v>
      </c>
      <c r="H63" s="143">
        <v>-28.449372761431</v>
      </c>
      <c r="I63" s="143">
        <v>44.651703568901397</v>
      </c>
      <c r="J63" s="143">
        <v>-6.32098166508794</v>
      </c>
      <c r="K63" s="143">
        <v>9.3339619471207893</v>
      </c>
      <c r="L63" s="143">
        <v>8.1816100237903697</v>
      </c>
      <c r="M63" s="143">
        <v>8.0257561841781495</v>
      </c>
      <c r="N63" s="143">
        <v>8.1989831344874204</v>
      </c>
      <c r="O63" s="143">
        <v>7.4422994364644897</v>
      </c>
      <c r="P63" s="143">
        <v>9.2416835743047798</v>
      </c>
      <c r="Q63" s="143">
        <v>12.5983526728876</v>
      </c>
      <c r="R63" s="143">
        <v>7.9158048010078197</v>
      </c>
    </row>
    <row r="64" spans="1:18" x14ac:dyDescent="0.25">
      <c r="A64" s="139" t="s">
        <v>112</v>
      </c>
      <c r="B64" s="142">
        <v>43928</v>
      </c>
      <c r="C64" s="143">
        <v>30.041499999999999</v>
      </c>
      <c r="D64" s="143">
        <v>30.041499999999999</v>
      </c>
      <c r="E64" s="139">
        <v>101909</v>
      </c>
      <c r="F64" s="143">
        <v>-15.616173196425001</v>
      </c>
      <c r="G64" s="143">
        <v>-15.616173196425001</v>
      </c>
      <c r="H64" s="143">
        <v>-29.4437375375146</v>
      </c>
      <c r="I64" s="143">
        <v>43.606353203168901</v>
      </c>
      <c r="J64" s="143">
        <v>-7.3260872081678601</v>
      </c>
      <c r="K64" s="143">
        <v>8.2589685873487095</v>
      </c>
      <c r="L64" s="143">
        <v>7.1054395340076697</v>
      </c>
      <c r="M64" s="143">
        <v>6.9081183488228399</v>
      </c>
      <c r="N64" s="143">
        <v>7.0896810269884698</v>
      </c>
      <c r="O64" s="143">
        <v>6.1915383629705696</v>
      </c>
      <c r="P64" s="143">
        <v>7.7436050911121503</v>
      </c>
      <c r="Q64" s="143">
        <v>12.069208876423</v>
      </c>
      <c r="R64" s="143">
        <v>6.7152729907147002</v>
      </c>
    </row>
    <row r="65" spans="1:18" x14ac:dyDescent="0.25">
      <c r="A65" s="139" t="s">
        <v>113</v>
      </c>
      <c r="B65" s="142">
        <v>43928</v>
      </c>
      <c r="C65" s="143">
        <v>17.485900000000001</v>
      </c>
      <c r="D65" s="143">
        <v>17.485900000000001</v>
      </c>
      <c r="E65" s="139">
        <v>116555</v>
      </c>
      <c r="F65" s="143">
        <v>-67.545398295895794</v>
      </c>
      <c r="G65" s="143">
        <v>-67.545398295895794</v>
      </c>
      <c r="H65" s="143">
        <v>-60.305975362078897</v>
      </c>
      <c r="I65" s="143">
        <v>43.197490496759897</v>
      </c>
      <c r="J65" s="143">
        <v>-15.8432646541319</v>
      </c>
      <c r="K65" s="143">
        <v>8.2569270432600508</v>
      </c>
      <c r="L65" s="143">
        <v>7.3872124004767903</v>
      </c>
      <c r="M65" s="143">
        <v>7.3229279394243303</v>
      </c>
      <c r="N65" s="143">
        <v>10.4112432631884</v>
      </c>
      <c r="O65" s="143">
        <v>6.6652011248267398</v>
      </c>
      <c r="P65" s="143">
        <v>7.2136465794607902</v>
      </c>
      <c r="Q65" s="143">
        <v>9.1812953629032297</v>
      </c>
      <c r="R65" s="143">
        <v>7.5948788524165298</v>
      </c>
    </row>
    <row r="66" spans="1:18" x14ac:dyDescent="0.25">
      <c r="A66" s="139" t="s">
        <v>80</v>
      </c>
      <c r="B66" s="142">
        <v>43928</v>
      </c>
      <c r="C66" s="143">
        <v>18.227499999999999</v>
      </c>
      <c r="D66" s="143">
        <v>18.227499999999999</v>
      </c>
      <c r="E66" s="139">
        <v>119311</v>
      </c>
      <c r="F66" s="143">
        <v>-67.135781425288599</v>
      </c>
      <c r="G66" s="143">
        <v>-67.135781425288599</v>
      </c>
      <c r="H66" s="143">
        <v>-59.920992161195102</v>
      </c>
      <c r="I66" s="143">
        <v>43.421116585114298</v>
      </c>
      <c r="J66" s="143">
        <v>-15.7370147436766</v>
      </c>
      <c r="K66" s="143">
        <v>8.4023294598251592</v>
      </c>
      <c r="L66" s="143">
        <v>7.6949813109672798</v>
      </c>
      <c r="M66" s="143">
        <v>7.5929389646531602</v>
      </c>
      <c r="N66" s="143">
        <v>10.723396258233199</v>
      </c>
      <c r="O66" s="143">
        <v>7.0669067151954597</v>
      </c>
      <c r="P66" s="143">
        <v>7.9973509540128003</v>
      </c>
      <c r="Q66" s="143">
        <v>9.3998477507367504</v>
      </c>
      <c r="R66" s="143">
        <v>7.9077802641324899</v>
      </c>
    </row>
    <row r="67" spans="1:18" x14ac:dyDescent="0.25">
      <c r="A67" s="139" t="s">
        <v>365</v>
      </c>
      <c r="B67" s="142">
        <v>43928</v>
      </c>
      <c r="C67" s="143">
        <v>0.37809999999999999</v>
      </c>
      <c r="D67" s="143">
        <v>0.37809999999999999</v>
      </c>
      <c r="E67" s="139">
        <v>148118</v>
      </c>
      <c r="F67" s="143">
        <v>9.6637543023557999</v>
      </c>
      <c r="G67" s="143">
        <v>9.6637543023557999</v>
      </c>
      <c r="H67" s="143">
        <v>9.6714361420235306</v>
      </c>
      <c r="I67" s="143">
        <v>8.9949196239001505</v>
      </c>
      <c r="J67" s="143">
        <v>9.1225673153826499</v>
      </c>
      <c r="K67" s="143"/>
      <c r="L67" s="143"/>
      <c r="M67" s="143"/>
      <c r="N67" s="143"/>
      <c r="O67" s="143"/>
      <c r="P67" s="143"/>
      <c r="Q67" s="143">
        <v>8.7928265524624702</v>
      </c>
      <c r="R67" s="143"/>
    </row>
    <row r="68" spans="1:18" x14ac:dyDescent="0.25">
      <c r="A68" s="139" t="s">
        <v>369</v>
      </c>
      <c r="B68" s="142">
        <v>43928</v>
      </c>
      <c r="C68" s="143">
        <v>0.36120000000000002</v>
      </c>
      <c r="D68" s="143">
        <v>0.36120000000000002</v>
      </c>
      <c r="E68" s="139">
        <v>148117</v>
      </c>
      <c r="F68" s="143">
        <v>7.5852036575240804</v>
      </c>
      <c r="G68" s="143">
        <v>7.5852036575240804</v>
      </c>
      <c r="H68" s="143">
        <v>8.6760161635381099</v>
      </c>
      <c r="I68" s="143">
        <v>8.6904761904763905</v>
      </c>
      <c r="J68" s="143">
        <v>8.5904811715481308</v>
      </c>
      <c r="K68" s="143"/>
      <c r="L68" s="143"/>
      <c r="M68" s="143"/>
      <c r="N68" s="143"/>
      <c r="O68" s="143"/>
      <c r="P68" s="143"/>
      <c r="Q68" s="143">
        <v>8.58823529411778</v>
      </c>
      <c r="R68" s="143"/>
    </row>
    <row r="69" spans="1:18" x14ac:dyDescent="0.25">
      <c r="A69" s="139" t="s">
        <v>81</v>
      </c>
      <c r="B69" s="142">
        <v>43928</v>
      </c>
      <c r="C69" s="143">
        <v>20.4602</v>
      </c>
      <c r="D69" s="143">
        <v>20.4602</v>
      </c>
      <c r="E69" s="139">
        <v>120762</v>
      </c>
      <c r="F69" s="143">
        <v>-25.927212028168999</v>
      </c>
      <c r="G69" s="143">
        <v>-25.927212028168999</v>
      </c>
      <c r="H69" s="143">
        <v>-33.022003105438998</v>
      </c>
      <c r="I69" s="143">
        <v>40.990003865124898</v>
      </c>
      <c r="J69" s="143">
        <v>-11.965002950123599</v>
      </c>
      <c r="K69" s="143">
        <v>-7.99834610818254</v>
      </c>
      <c r="L69" s="143">
        <v>-1.7077876339445699</v>
      </c>
      <c r="M69" s="143">
        <v>0.40763740623071698</v>
      </c>
      <c r="N69" s="143">
        <v>-4.6187168042530997</v>
      </c>
      <c r="O69" s="143">
        <v>1.51648424055398</v>
      </c>
      <c r="P69" s="143">
        <v>5.6527675509603998</v>
      </c>
      <c r="Q69" s="143">
        <v>8.7100934934312892</v>
      </c>
      <c r="R69" s="143">
        <v>-0.93174879165670899</v>
      </c>
    </row>
    <row r="70" spans="1:18" x14ac:dyDescent="0.25">
      <c r="A70" s="139" t="s">
        <v>114</v>
      </c>
      <c r="B70" s="142">
        <v>43928</v>
      </c>
      <c r="C70" s="143">
        <v>19.534300000000002</v>
      </c>
      <c r="D70" s="143">
        <v>19.534300000000002</v>
      </c>
      <c r="E70" s="139">
        <v>113077</v>
      </c>
      <c r="F70" s="143">
        <v>-26.502332679978299</v>
      </c>
      <c r="G70" s="143">
        <v>-26.502332679978299</v>
      </c>
      <c r="H70" s="143">
        <v>-33.602054829357201</v>
      </c>
      <c r="I70" s="143">
        <v>40.3886699328134</v>
      </c>
      <c r="J70" s="143">
        <v>-12.5544573378493</v>
      </c>
      <c r="K70" s="143">
        <v>-8.5820303515455194</v>
      </c>
      <c r="L70" s="143">
        <v>-2.2931380206227101</v>
      </c>
      <c r="M70" s="143">
        <v>-0.19734764178932601</v>
      </c>
      <c r="N70" s="143">
        <v>-5.21460568271032</v>
      </c>
      <c r="O70" s="143">
        <v>0.79009264169801396</v>
      </c>
      <c r="P70" s="143">
        <v>4.7783512684002298</v>
      </c>
      <c r="Q70" s="143">
        <v>9.7315981543624197</v>
      </c>
      <c r="R70" s="143">
        <v>-1.59189208987383</v>
      </c>
    </row>
    <row r="71" spans="1:18" x14ac:dyDescent="0.25">
      <c r="A71" s="141" t="s">
        <v>387</v>
      </c>
      <c r="B71" s="141"/>
      <c r="C71" s="141"/>
      <c r="D71" s="141"/>
      <c r="E71" s="141"/>
      <c r="F71" s="141"/>
      <c r="G71" s="141"/>
      <c r="H71" s="141"/>
      <c r="I71" s="141"/>
      <c r="J71" s="141"/>
      <c r="K71" s="141"/>
      <c r="L71" s="141"/>
      <c r="M71" s="141"/>
      <c r="N71" s="141"/>
      <c r="O71" s="141"/>
      <c r="P71" s="141"/>
      <c r="Q71" s="141"/>
      <c r="R71" s="141"/>
    </row>
    <row r="72" spans="1:18" x14ac:dyDescent="0.25">
      <c r="A72" s="139" t="s">
        <v>266</v>
      </c>
      <c r="B72" s="142">
        <v>43928</v>
      </c>
      <c r="C72" s="143">
        <v>30.78</v>
      </c>
      <c r="D72" s="143">
        <v>30.78</v>
      </c>
      <c r="E72" s="139">
        <v>104331</v>
      </c>
      <c r="F72" s="143">
        <v>520.175137362638</v>
      </c>
      <c r="G72" s="143">
        <v>520.175137362638</v>
      </c>
      <c r="H72" s="143">
        <v>49.594714894813997</v>
      </c>
      <c r="I72" s="143">
        <v>329.11243531441198</v>
      </c>
      <c r="J72" s="143">
        <v>-236.234544049459</v>
      </c>
      <c r="K72" s="143">
        <v>-89.178128591973902</v>
      </c>
      <c r="L72" s="143">
        <v>-30.655632532066399</v>
      </c>
      <c r="M72" s="143">
        <v>-25.5949118264124</v>
      </c>
      <c r="N72" s="143">
        <v>-21.876410648815899</v>
      </c>
      <c r="O72" s="143">
        <v>-1.78189053788348</v>
      </c>
      <c r="P72" s="143">
        <v>1.92097174855796</v>
      </c>
      <c r="Q72" s="143">
        <v>15.3691995947315</v>
      </c>
      <c r="R72" s="143">
        <v>-10.879514928428801</v>
      </c>
    </row>
    <row r="73" spans="1:18" x14ac:dyDescent="0.25">
      <c r="A73" s="139" t="s">
        <v>163</v>
      </c>
      <c r="B73" s="142">
        <v>43928</v>
      </c>
      <c r="C73" s="143">
        <v>32.99</v>
      </c>
      <c r="D73" s="143">
        <v>32.99</v>
      </c>
      <c r="E73" s="139">
        <v>119661</v>
      </c>
      <c r="F73" s="143">
        <v>520.426145466197</v>
      </c>
      <c r="G73" s="143">
        <v>520.426145466197</v>
      </c>
      <c r="H73" s="143">
        <v>49.462318587165399</v>
      </c>
      <c r="I73" s="143">
        <v>329.34204750524401</v>
      </c>
      <c r="J73" s="143">
        <v>-235.64138407888399</v>
      </c>
      <c r="K73" s="143">
        <v>-88.722773921074193</v>
      </c>
      <c r="L73" s="143">
        <v>-30.084885822590699</v>
      </c>
      <c r="M73" s="143">
        <v>-25.066504326990401</v>
      </c>
      <c r="N73" s="143">
        <v>-21.370133898568</v>
      </c>
      <c r="O73" s="143">
        <v>-0.89397218095299402</v>
      </c>
      <c r="P73" s="143">
        <v>3.0183251842659402</v>
      </c>
      <c r="Q73" s="143">
        <v>15.562193255940601</v>
      </c>
      <c r="R73" s="143">
        <v>-10.2345474722662</v>
      </c>
    </row>
    <row r="74" spans="1:18" x14ac:dyDescent="0.25">
      <c r="A74" s="139" t="s">
        <v>267</v>
      </c>
      <c r="B74" s="142">
        <v>43928</v>
      </c>
      <c r="C74" s="143">
        <v>25.12</v>
      </c>
      <c r="D74" s="143">
        <v>25.12</v>
      </c>
      <c r="E74" s="139">
        <v>107745</v>
      </c>
      <c r="F74" s="143">
        <v>510.14081546868499</v>
      </c>
      <c r="G74" s="143">
        <v>510.14081546868499</v>
      </c>
      <c r="H74" s="143">
        <v>48.183435688457699</v>
      </c>
      <c r="I74" s="143">
        <v>325.74691318533701</v>
      </c>
      <c r="J74" s="143">
        <v>-228.125</v>
      </c>
      <c r="K74" s="143">
        <v>-86.6293506742945</v>
      </c>
      <c r="L74" s="143">
        <v>-29.267640769779</v>
      </c>
      <c r="M74" s="143">
        <v>-24.2653447190294</v>
      </c>
      <c r="N74" s="143">
        <v>-20.686933234705901</v>
      </c>
      <c r="O74" s="143">
        <v>-1.01541129175388</v>
      </c>
      <c r="P74" s="143">
        <v>2.6685556998018098</v>
      </c>
      <c r="Q74" s="143">
        <v>12.7639128164131</v>
      </c>
      <c r="R74" s="143">
        <v>-10.036096849018699</v>
      </c>
    </row>
    <row r="75" spans="1:18" x14ac:dyDescent="0.25">
      <c r="A75" s="139" t="s">
        <v>164</v>
      </c>
      <c r="B75" s="142">
        <v>43928</v>
      </c>
      <c r="C75" s="143">
        <v>26.85</v>
      </c>
      <c r="D75" s="143">
        <v>26.85</v>
      </c>
      <c r="E75" s="139">
        <v>119544</v>
      </c>
      <c r="F75" s="143">
        <v>509.53598112465602</v>
      </c>
      <c r="G75" s="143">
        <v>509.53598112465602</v>
      </c>
      <c r="H75" s="143">
        <v>49.0064446831365</v>
      </c>
      <c r="I75" s="143">
        <v>325.48327248788098</v>
      </c>
      <c r="J75" s="143">
        <v>-227.78502235469401</v>
      </c>
      <c r="K75" s="143">
        <v>-85.924610946559994</v>
      </c>
      <c r="L75" s="143">
        <v>-28.520648342429201</v>
      </c>
      <c r="M75" s="143">
        <v>-23.4739916394002</v>
      </c>
      <c r="N75" s="143">
        <v>-19.925514363354001</v>
      </c>
      <c r="O75" s="143">
        <v>2.4825135824099499E-2</v>
      </c>
      <c r="P75" s="143">
        <v>3.7884933306075199</v>
      </c>
      <c r="Q75" s="143">
        <v>17.102688874466601</v>
      </c>
      <c r="R75" s="143">
        <v>-9.2064803798088004</v>
      </c>
    </row>
    <row r="76" spans="1:18" x14ac:dyDescent="0.25">
      <c r="A76" s="139" t="s">
        <v>165</v>
      </c>
      <c r="B76" s="142">
        <v>43928</v>
      </c>
      <c r="C76" s="143">
        <v>41.833500000000001</v>
      </c>
      <c r="D76" s="143">
        <v>41.833500000000001</v>
      </c>
      <c r="E76" s="139">
        <v>120503</v>
      </c>
      <c r="F76" s="143">
        <v>598.739798153734</v>
      </c>
      <c r="G76" s="143">
        <v>598.739798153734</v>
      </c>
      <c r="H76" s="143">
        <v>12.1310688717069</v>
      </c>
      <c r="I76" s="143">
        <v>229.716912775618</v>
      </c>
      <c r="J76" s="143">
        <v>-241.99027000660999</v>
      </c>
      <c r="K76" s="143">
        <v>-82.699933389317707</v>
      </c>
      <c r="L76" s="143">
        <v>-31.4112069290743</v>
      </c>
      <c r="M76" s="143">
        <v>-20.5515625901593</v>
      </c>
      <c r="N76" s="143">
        <v>-11.811436880956901</v>
      </c>
      <c r="O76" s="143">
        <v>4.7148858448052398</v>
      </c>
      <c r="P76" s="143">
        <v>5.5913050587617299</v>
      </c>
      <c r="Q76" s="143">
        <v>24.830629947795</v>
      </c>
      <c r="R76" s="143">
        <v>-3.0076766610444299</v>
      </c>
    </row>
    <row r="77" spans="1:18" x14ac:dyDescent="0.25">
      <c r="A77" s="139" t="s">
        <v>268</v>
      </c>
      <c r="B77" s="142">
        <v>43928</v>
      </c>
      <c r="C77" s="143">
        <v>38.6312</v>
      </c>
      <c r="D77" s="143">
        <v>38.6312</v>
      </c>
      <c r="E77" s="139">
        <v>112323</v>
      </c>
      <c r="F77" s="143">
        <v>597.90349628747003</v>
      </c>
      <c r="G77" s="143">
        <v>597.90349628747003</v>
      </c>
      <c r="H77" s="143">
        <v>11.3084676014654</v>
      </c>
      <c r="I77" s="143">
        <v>228.90281440623301</v>
      </c>
      <c r="J77" s="143">
        <v>-242.58799119362001</v>
      </c>
      <c r="K77" s="143">
        <v>-83.295866663793802</v>
      </c>
      <c r="L77" s="143">
        <v>-32.047165273462397</v>
      </c>
      <c r="M77" s="143">
        <v>-21.208465949667399</v>
      </c>
      <c r="N77" s="143">
        <v>-12.546760510389801</v>
      </c>
      <c r="O77" s="143">
        <v>3.6146140901164401</v>
      </c>
      <c r="P77" s="143">
        <v>4.3105911529865697</v>
      </c>
      <c r="Q77" s="143">
        <v>27.852846481876298</v>
      </c>
      <c r="R77" s="143">
        <v>-3.8727157518323398</v>
      </c>
    </row>
    <row r="78" spans="1:18" x14ac:dyDescent="0.25">
      <c r="A78" s="139" t="s">
        <v>269</v>
      </c>
      <c r="B78" s="142">
        <v>43928</v>
      </c>
      <c r="C78" s="143">
        <v>33.619999999999997</v>
      </c>
      <c r="D78" s="143">
        <v>33.619999999999997</v>
      </c>
      <c r="E78" s="139">
        <v>134044</v>
      </c>
      <c r="F78" s="143">
        <v>739.38906752411401</v>
      </c>
      <c r="G78" s="143">
        <v>739.38906752411401</v>
      </c>
      <c r="H78" s="143">
        <v>39.064172267648701</v>
      </c>
      <c r="I78" s="143">
        <v>235.01482304984199</v>
      </c>
      <c r="J78" s="143">
        <v>-241.28605769230799</v>
      </c>
      <c r="K78" s="143">
        <v>-97.452311255508704</v>
      </c>
      <c r="L78" s="143">
        <v>-40.061386110321003</v>
      </c>
      <c r="M78" s="143">
        <v>-31.016799278142599</v>
      </c>
      <c r="N78" s="143">
        <v>-23.707363158619899</v>
      </c>
      <c r="O78" s="143">
        <v>-6.5491763249003698</v>
      </c>
      <c r="P78" s="143">
        <v>-2.2373790339252899</v>
      </c>
      <c r="Q78" s="143">
        <v>-2.65057133832109</v>
      </c>
      <c r="R78" s="143">
        <v>-14.134336319464801</v>
      </c>
    </row>
    <row r="79" spans="1:18" x14ac:dyDescent="0.25">
      <c r="A79" s="139" t="s">
        <v>166</v>
      </c>
      <c r="B79" s="142">
        <v>43928</v>
      </c>
      <c r="C79" s="143">
        <v>36.36</v>
      </c>
      <c r="D79" s="143">
        <v>36.36</v>
      </c>
      <c r="E79" s="139">
        <v>134045</v>
      </c>
      <c r="F79" s="143">
        <v>740.74487065120297</v>
      </c>
      <c r="G79" s="143">
        <v>740.74487065120297</v>
      </c>
      <c r="H79" s="143">
        <v>40.465631929046801</v>
      </c>
      <c r="I79" s="143">
        <v>236.15991087496801</v>
      </c>
      <c r="J79" s="143">
        <v>-240.6005859375</v>
      </c>
      <c r="K79" s="143">
        <v>-96.949661391788595</v>
      </c>
      <c r="L79" s="143">
        <v>-39.468307095868902</v>
      </c>
      <c r="M79" s="143">
        <v>-30.455374435181</v>
      </c>
      <c r="N79" s="143">
        <v>-23.1493894893161</v>
      </c>
      <c r="O79" s="143">
        <v>-5.8325440142011198</v>
      </c>
      <c r="P79" s="143">
        <v>-1.4142436527589499</v>
      </c>
      <c r="Q79" s="143">
        <v>-1.84697460018361</v>
      </c>
      <c r="R79" s="143">
        <v>-13.566435287746801</v>
      </c>
    </row>
    <row r="80" spans="1:18" x14ac:dyDescent="0.25">
      <c r="A80" s="139" t="s">
        <v>270</v>
      </c>
      <c r="B80" s="142">
        <v>43928</v>
      </c>
      <c r="C80" s="143">
        <v>32.600999999999999</v>
      </c>
      <c r="D80" s="143">
        <v>32.600999999999999</v>
      </c>
      <c r="E80" s="139">
        <v>113463</v>
      </c>
      <c r="F80" s="143">
        <v>623.14447684897004</v>
      </c>
      <c r="G80" s="143">
        <v>623.14447684897004</v>
      </c>
      <c r="H80" s="143">
        <v>44.033036377134003</v>
      </c>
      <c r="I80" s="143">
        <v>217.47128946956099</v>
      </c>
      <c r="J80" s="143">
        <v>-208.42355540235599</v>
      </c>
      <c r="K80" s="143">
        <v>-82.042067341208494</v>
      </c>
      <c r="L80" s="143">
        <v>-30.3364033286873</v>
      </c>
      <c r="M80" s="143">
        <v>-21.6400111097342</v>
      </c>
      <c r="N80" s="143">
        <v>-13.282782241390899</v>
      </c>
      <c r="O80" s="143">
        <v>-0.10184067676227</v>
      </c>
      <c r="P80" s="143">
        <v>1.0494084962549</v>
      </c>
      <c r="Q80" s="143">
        <v>15.8458797541298</v>
      </c>
      <c r="R80" s="143">
        <v>-5.9698734250055896</v>
      </c>
    </row>
    <row r="81" spans="1:18" x14ac:dyDescent="0.25">
      <c r="A81" s="139" t="s">
        <v>167</v>
      </c>
      <c r="B81" s="142">
        <v>43928</v>
      </c>
      <c r="C81" s="143">
        <v>34.429000000000002</v>
      </c>
      <c r="D81" s="143">
        <v>34.429000000000002</v>
      </c>
      <c r="E81" s="139">
        <v>120147</v>
      </c>
      <c r="F81" s="143">
        <v>624.70130031344104</v>
      </c>
      <c r="G81" s="143">
        <v>624.70130031344104</v>
      </c>
      <c r="H81" s="143">
        <v>45.218075511340103</v>
      </c>
      <c r="I81" s="143">
        <v>218.561399879476</v>
      </c>
      <c r="J81" s="143">
        <v>-207.47753005893</v>
      </c>
      <c r="K81" s="143">
        <v>-81.065666662422103</v>
      </c>
      <c r="L81" s="143">
        <v>-29.314399294996502</v>
      </c>
      <c r="M81" s="143">
        <v>-20.635905074898599</v>
      </c>
      <c r="N81" s="143">
        <v>-12.2623959968038</v>
      </c>
      <c r="O81" s="143">
        <v>1.0558415705581199</v>
      </c>
      <c r="P81" s="143">
        <v>2.0951975550395998</v>
      </c>
      <c r="Q81" s="143">
        <v>14.0581463372645</v>
      </c>
      <c r="R81" s="143">
        <v>-4.9411934863204996</v>
      </c>
    </row>
    <row r="82" spans="1:18" x14ac:dyDescent="0.25">
      <c r="A82" s="139" t="s">
        <v>168</v>
      </c>
      <c r="B82" s="142">
        <v>43928</v>
      </c>
      <c r="C82" s="143">
        <v>7.69</v>
      </c>
      <c r="D82" s="143">
        <v>7.69</v>
      </c>
      <c r="E82" s="139">
        <v>141950</v>
      </c>
      <c r="F82" s="143">
        <v>383.29945799458102</v>
      </c>
      <c r="G82" s="143">
        <v>383.29945799458102</v>
      </c>
      <c r="H82" s="143">
        <v>82.657105114173106</v>
      </c>
      <c r="I82" s="143">
        <v>240.71631493506499</v>
      </c>
      <c r="J82" s="143">
        <v>-225.02935803757799</v>
      </c>
      <c r="K82" s="143">
        <v>-62.520355604878098</v>
      </c>
      <c r="L82" s="143">
        <v>-19.006750241079999</v>
      </c>
      <c r="M82" s="143">
        <v>-12.2756453920033</v>
      </c>
      <c r="N82" s="143">
        <v>-11.8158274814483</v>
      </c>
      <c r="O82" s="143"/>
      <c r="P82" s="143"/>
      <c r="Q82" s="143">
        <v>-10.837403598971701</v>
      </c>
      <c r="R82" s="143">
        <v>-12.707433176600199</v>
      </c>
    </row>
    <row r="83" spans="1:18" x14ac:dyDescent="0.25">
      <c r="A83" s="139" t="s">
        <v>271</v>
      </c>
      <c r="B83" s="142">
        <v>43928</v>
      </c>
      <c r="C83" s="143">
        <v>7.56</v>
      </c>
      <c r="D83" s="143">
        <v>7.56</v>
      </c>
      <c r="E83" s="139">
        <v>141952</v>
      </c>
      <c r="F83" s="143">
        <v>390.17241379310298</v>
      </c>
      <c r="G83" s="143">
        <v>390.17241379310298</v>
      </c>
      <c r="H83" s="143">
        <v>84.101382488479203</v>
      </c>
      <c r="I83" s="143">
        <v>241.1230388109</v>
      </c>
      <c r="J83" s="143">
        <v>-226.18968716861099</v>
      </c>
      <c r="K83" s="143">
        <v>-63.048991142636702</v>
      </c>
      <c r="L83" s="143">
        <v>-19.7314002488</v>
      </c>
      <c r="M83" s="143">
        <v>-12.893859369480399</v>
      </c>
      <c r="N83" s="143">
        <v>-12.398097826087</v>
      </c>
      <c r="O83" s="143"/>
      <c r="P83" s="143"/>
      <c r="Q83" s="143">
        <v>-11.4473007712082</v>
      </c>
      <c r="R83" s="143">
        <v>-13.300127734228001</v>
      </c>
    </row>
    <row r="84" spans="1:18" x14ac:dyDescent="0.25">
      <c r="A84" s="139" t="s">
        <v>169</v>
      </c>
      <c r="B84" s="142">
        <v>43928</v>
      </c>
      <c r="C84" s="143">
        <v>9.34</v>
      </c>
      <c r="D84" s="143">
        <v>9.34</v>
      </c>
      <c r="E84" s="139">
        <v>144315</v>
      </c>
      <c r="F84" s="143">
        <v>386.99776785714198</v>
      </c>
      <c r="G84" s="143">
        <v>386.99776785714198</v>
      </c>
      <c r="H84" s="143">
        <v>85.108036685838997</v>
      </c>
      <c r="I84" s="143">
        <v>240.89390142021699</v>
      </c>
      <c r="J84" s="143">
        <v>-250.61351294903901</v>
      </c>
      <c r="K84" s="143">
        <v>-76.747062461348193</v>
      </c>
      <c r="L84" s="143">
        <v>-26.643146081085199</v>
      </c>
      <c r="M84" s="143">
        <v>-16.640606795378801</v>
      </c>
      <c r="N84" s="143">
        <v>-14.4285273877243</v>
      </c>
      <c r="O84" s="143"/>
      <c r="P84" s="143"/>
      <c r="Q84" s="143">
        <v>-4.4944029850746299</v>
      </c>
      <c r="R84" s="143"/>
    </row>
    <row r="85" spans="1:18" x14ac:dyDescent="0.25">
      <c r="A85" s="139" t="s">
        <v>272</v>
      </c>
      <c r="B85" s="142">
        <v>43928</v>
      </c>
      <c r="C85" s="143">
        <v>9.19</v>
      </c>
      <c r="D85" s="143">
        <v>9.19</v>
      </c>
      <c r="E85" s="139">
        <v>144314</v>
      </c>
      <c r="F85" s="143">
        <v>393.58683314415401</v>
      </c>
      <c r="G85" s="143">
        <v>393.58683314415401</v>
      </c>
      <c r="H85" s="143">
        <v>86.5202275600506</v>
      </c>
      <c r="I85" s="143">
        <v>241.80397485986001</v>
      </c>
      <c r="J85" s="143">
        <v>-250.78257640067901</v>
      </c>
      <c r="K85" s="143">
        <v>-77.473009869849193</v>
      </c>
      <c r="L85" s="143">
        <v>-27.665534848228798</v>
      </c>
      <c r="M85" s="143">
        <v>-17.527756964784398</v>
      </c>
      <c r="N85" s="143">
        <v>-15.329386824527001</v>
      </c>
      <c r="O85" s="143"/>
      <c r="P85" s="143"/>
      <c r="Q85" s="143">
        <v>-5.5158582089552297</v>
      </c>
      <c r="R85" s="143"/>
    </row>
    <row r="86" spans="1:18" x14ac:dyDescent="0.25">
      <c r="A86" s="139" t="s">
        <v>170</v>
      </c>
      <c r="B86" s="142">
        <v>43928</v>
      </c>
      <c r="C86" s="143">
        <v>50.83</v>
      </c>
      <c r="D86" s="143">
        <v>50.83</v>
      </c>
      <c r="E86" s="139">
        <v>119351</v>
      </c>
      <c r="F86" s="143">
        <v>548.07090719499399</v>
      </c>
      <c r="G86" s="143">
        <v>548.07090719499399</v>
      </c>
      <c r="H86" s="143">
        <v>145.51495016611199</v>
      </c>
      <c r="I86" s="143">
        <v>278.14064881341102</v>
      </c>
      <c r="J86" s="143">
        <v>-203.98576332794801</v>
      </c>
      <c r="K86" s="143">
        <v>-61.584210959731401</v>
      </c>
      <c r="L86" s="143">
        <v>-17.7975038259199</v>
      </c>
      <c r="M86" s="143">
        <v>-11.2829684584727</v>
      </c>
      <c r="N86" s="143">
        <v>-7.3363129420897204</v>
      </c>
      <c r="O86" s="143">
        <v>3.97493558285661</v>
      </c>
      <c r="P86" s="143">
        <v>4.9663088821475698</v>
      </c>
      <c r="Q86" s="143">
        <v>16.1530097953896</v>
      </c>
      <c r="R86" s="143">
        <v>-8.4828816772610693</v>
      </c>
    </row>
    <row r="87" spans="1:18" x14ac:dyDescent="0.25">
      <c r="A87" s="139" t="s">
        <v>273</v>
      </c>
      <c r="B87" s="142">
        <v>43928</v>
      </c>
      <c r="C87" s="143">
        <v>46.24</v>
      </c>
      <c r="D87" s="143">
        <v>46.24</v>
      </c>
      <c r="E87" s="139">
        <v>111710</v>
      </c>
      <c r="F87" s="143">
        <v>545.86866834746797</v>
      </c>
      <c r="G87" s="143">
        <v>545.86866834746797</v>
      </c>
      <c r="H87" s="143">
        <v>143.68253968254001</v>
      </c>
      <c r="I87" s="143">
        <v>276.93096377306898</v>
      </c>
      <c r="J87" s="143">
        <v>-204.81059261887901</v>
      </c>
      <c r="K87" s="143">
        <v>-62.468023121665702</v>
      </c>
      <c r="L87" s="143">
        <v>-18.792783245826701</v>
      </c>
      <c r="M87" s="143">
        <v>-12.298435619735301</v>
      </c>
      <c r="N87" s="143">
        <v>-8.3848549146531504</v>
      </c>
      <c r="O87" s="143">
        <v>2.6179342061128699</v>
      </c>
      <c r="P87" s="143">
        <v>3.3263244404898602</v>
      </c>
      <c r="Q87" s="143">
        <v>32.588322246858802</v>
      </c>
      <c r="R87" s="143">
        <v>-9.4411744418642094</v>
      </c>
    </row>
    <row r="88" spans="1:18" x14ac:dyDescent="0.25">
      <c r="A88" s="139" t="s">
        <v>171</v>
      </c>
      <c r="B88" s="142">
        <v>43928</v>
      </c>
      <c r="C88" s="143">
        <v>58.39</v>
      </c>
      <c r="D88" s="143">
        <v>58.39</v>
      </c>
      <c r="E88" s="139">
        <v>118285</v>
      </c>
      <c r="F88" s="143">
        <v>727.23280325443898</v>
      </c>
      <c r="G88" s="143">
        <v>727.23280325443898</v>
      </c>
      <c r="H88" s="143">
        <v>127.155388471178</v>
      </c>
      <c r="I88" s="143">
        <v>290.28903148621401</v>
      </c>
      <c r="J88" s="143">
        <v>-213.549641564588</v>
      </c>
      <c r="K88" s="143">
        <v>-70.445719746863304</v>
      </c>
      <c r="L88" s="143">
        <v>-23.2645519704372</v>
      </c>
      <c r="M88" s="143">
        <v>-21.571457083557799</v>
      </c>
      <c r="N88" s="143">
        <v>-13.7533110565237</v>
      </c>
      <c r="O88" s="143">
        <v>3.5817062736063301</v>
      </c>
      <c r="P88" s="143">
        <v>3.87714167066822</v>
      </c>
      <c r="Q88" s="143">
        <v>13.1362048711902</v>
      </c>
      <c r="R88" s="143">
        <v>-2.41353100220147</v>
      </c>
    </row>
    <row r="89" spans="1:18" x14ac:dyDescent="0.25">
      <c r="A89" s="139" t="s">
        <v>274</v>
      </c>
      <c r="B89" s="142">
        <v>43928</v>
      </c>
      <c r="C89" s="143">
        <v>55.69</v>
      </c>
      <c r="D89" s="143">
        <v>55.69</v>
      </c>
      <c r="E89" s="139">
        <v>111722</v>
      </c>
      <c r="F89" s="143">
        <v>727.09868165955697</v>
      </c>
      <c r="G89" s="143">
        <v>727.09868165955697</v>
      </c>
      <c r="H89" s="143">
        <v>126.59292151659299</v>
      </c>
      <c r="I89" s="143">
        <v>289.16246330967999</v>
      </c>
      <c r="J89" s="143">
        <v>-214.38693861184001</v>
      </c>
      <c r="K89" s="143">
        <v>-71.203792515267907</v>
      </c>
      <c r="L89" s="143">
        <v>-24.089353838508799</v>
      </c>
      <c r="M89" s="143">
        <v>-22.390312490415099</v>
      </c>
      <c r="N89" s="143">
        <v>-14.5708036951194</v>
      </c>
      <c r="O89" s="143">
        <v>2.63274389476378</v>
      </c>
      <c r="P89" s="143">
        <v>2.9853764453956599</v>
      </c>
      <c r="Q89" s="143">
        <v>38.847461022174002</v>
      </c>
      <c r="R89" s="143">
        <v>-3.2477748087156502</v>
      </c>
    </row>
    <row r="90" spans="1:18" x14ac:dyDescent="0.25">
      <c r="A90" s="139" t="s">
        <v>172</v>
      </c>
      <c r="B90" s="142">
        <v>43928</v>
      </c>
      <c r="C90" s="143">
        <v>40.046999999999997</v>
      </c>
      <c r="D90" s="143">
        <v>40.046999999999997</v>
      </c>
      <c r="E90" s="139">
        <v>119242</v>
      </c>
      <c r="F90" s="143">
        <v>765.08836504371004</v>
      </c>
      <c r="G90" s="143">
        <v>765.08836504371004</v>
      </c>
      <c r="H90" s="143">
        <v>149.61102344867999</v>
      </c>
      <c r="I90" s="143">
        <v>308.962885232296</v>
      </c>
      <c r="J90" s="143">
        <v>-244.50914927217801</v>
      </c>
      <c r="K90" s="143">
        <v>-102.96040615100701</v>
      </c>
      <c r="L90" s="143">
        <v>-40.047541027228199</v>
      </c>
      <c r="M90" s="143">
        <v>-29.150450384230901</v>
      </c>
      <c r="N90" s="143">
        <v>-20.4101561657939</v>
      </c>
      <c r="O90" s="143">
        <v>-1.6728467672620899</v>
      </c>
      <c r="P90" s="143">
        <v>4.2802006701806903</v>
      </c>
      <c r="Q90" s="143">
        <v>15.3417023253481</v>
      </c>
      <c r="R90" s="143">
        <v>-8.0386749595291498</v>
      </c>
    </row>
    <row r="91" spans="1:18" x14ac:dyDescent="0.25">
      <c r="A91" s="139" t="s">
        <v>275</v>
      </c>
      <c r="B91" s="142">
        <v>43928</v>
      </c>
      <c r="C91" s="143">
        <v>37.9</v>
      </c>
      <c r="D91" s="143">
        <v>37.9</v>
      </c>
      <c r="E91" s="139">
        <v>104772</v>
      </c>
      <c r="F91" s="143">
        <v>763.98261466315796</v>
      </c>
      <c r="G91" s="143">
        <v>763.98261466315796</v>
      </c>
      <c r="H91" s="143">
        <v>148.575305291723</v>
      </c>
      <c r="I91" s="143">
        <v>308.05744631530098</v>
      </c>
      <c r="J91" s="143">
        <v>-245.15546027011399</v>
      </c>
      <c r="K91" s="143">
        <v>-103.628139076156</v>
      </c>
      <c r="L91" s="143">
        <v>-40.808257835329798</v>
      </c>
      <c r="M91" s="143">
        <v>-29.8995968084003</v>
      </c>
      <c r="N91" s="143">
        <v>-21.1772858590315</v>
      </c>
      <c r="O91" s="143">
        <v>-2.6451432461806101</v>
      </c>
      <c r="P91" s="143">
        <v>3.17765467654054</v>
      </c>
      <c r="Q91" s="143">
        <v>21.092584921292499</v>
      </c>
      <c r="R91" s="143">
        <v>-8.8364812553584002</v>
      </c>
    </row>
    <row r="92" spans="1:18" x14ac:dyDescent="0.25">
      <c r="A92" s="139" t="s">
        <v>173</v>
      </c>
      <c r="B92" s="142">
        <v>43928</v>
      </c>
      <c r="C92" s="143">
        <v>39.15</v>
      </c>
      <c r="D92" s="143">
        <v>39.15</v>
      </c>
      <c r="E92" s="139">
        <v>118620</v>
      </c>
      <c r="F92" s="143">
        <v>651.78571428571399</v>
      </c>
      <c r="G92" s="143">
        <v>651.78571428571399</v>
      </c>
      <c r="H92" s="143">
        <v>110.160965794768</v>
      </c>
      <c r="I92" s="143">
        <v>287.62863625313997</v>
      </c>
      <c r="J92" s="143">
        <v>-247.336967393479</v>
      </c>
      <c r="K92" s="143">
        <v>-96.658769690952695</v>
      </c>
      <c r="L92" s="143">
        <v>-38.085365151315003</v>
      </c>
      <c r="M92" s="143">
        <v>-29.4330174876482</v>
      </c>
      <c r="N92" s="143">
        <v>-20.706928139608401</v>
      </c>
      <c r="O92" s="143">
        <v>-2.7329476899906702</v>
      </c>
      <c r="P92" s="143">
        <v>0.71897921173865398</v>
      </c>
      <c r="Q92" s="143">
        <v>11.032780830461601</v>
      </c>
      <c r="R92" s="143">
        <v>-10.0154263667058</v>
      </c>
    </row>
    <row r="93" spans="1:18" x14ac:dyDescent="0.25">
      <c r="A93" s="139" t="s">
        <v>276</v>
      </c>
      <c r="B93" s="142">
        <v>43928</v>
      </c>
      <c r="C93" s="143">
        <v>36.17</v>
      </c>
      <c r="D93" s="143">
        <v>36.17</v>
      </c>
      <c r="E93" s="139">
        <v>111638</v>
      </c>
      <c r="F93" s="143">
        <v>651.39958530805802</v>
      </c>
      <c r="G93" s="143">
        <v>651.39958530805802</v>
      </c>
      <c r="H93" s="143">
        <v>108.90689891536699</v>
      </c>
      <c r="I93" s="143">
        <v>285.50613496932499</v>
      </c>
      <c r="J93" s="143">
        <v>-248.787424340683</v>
      </c>
      <c r="K93" s="143">
        <v>-98.033364170819695</v>
      </c>
      <c r="L93" s="143">
        <v>-39.492687773375501</v>
      </c>
      <c r="M93" s="143">
        <v>-30.7498129140568</v>
      </c>
      <c r="N93" s="143">
        <v>-22.067121668099698</v>
      </c>
      <c r="O93" s="143">
        <v>-4.0658661682375401</v>
      </c>
      <c r="P93" s="143">
        <v>-0.46397978177429999</v>
      </c>
      <c r="Q93" s="143">
        <v>23.207118561710399</v>
      </c>
      <c r="R93" s="143">
        <v>-11.317571710362699</v>
      </c>
    </row>
    <row r="94" spans="1:18" x14ac:dyDescent="0.25">
      <c r="A94" s="139" t="s">
        <v>174</v>
      </c>
      <c r="B94" s="142">
        <v>43928</v>
      </c>
      <c r="C94" s="143">
        <v>11.4688</v>
      </c>
      <c r="D94" s="143">
        <v>11.4688</v>
      </c>
      <c r="E94" s="139">
        <v>135654</v>
      </c>
      <c r="F94" s="143">
        <v>624.01953477973302</v>
      </c>
      <c r="G94" s="143">
        <v>624.01953477973302</v>
      </c>
      <c r="H94" s="143">
        <v>78.640717775462306</v>
      </c>
      <c r="I94" s="143">
        <v>254.86240727446801</v>
      </c>
      <c r="J94" s="143">
        <v>-280.40655228081198</v>
      </c>
      <c r="K94" s="143">
        <v>-109.72688746032701</v>
      </c>
      <c r="L94" s="143">
        <v>-45.822275095021503</v>
      </c>
      <c r="M94" s="143">
        <v>-34.243073698633403</v>
      </c>
      <c r="N94" s="143">
        <v>-24.892714191116301</v>
      </c>
      <c r="O94" s="143">
        <v>-3.4492765228045799</v>
      </c>
      <c r="P94" s="143"/>
      <c r="Q94" s="143">
        <v>3.4366153846153802</v>
      </c>
      <c r="R94" s="143">
        <v>-9.3635987339481606</v>
      </c>
    </row>
    <row r="95" spans="1:18" x14ac:dyDescent="0.25">
      <c r="A95" s="139" t="s">
        <v>277</v>
      </c>
      <c r="B95" s="142">
        <v>43928</v>
      </c>
      <c r="C95" s="143">
        <v>10.6966</v>
      </c>
      <c r="D95" s="143">
        <v>10.6966</v>
      </c>
      <c r="E95" s="139">
        <v>135655</v>
      </c>
      <c r="F95" s="143">
        <v>622.29370762055999</v>
      </c>
      <c r="G95" s="143">
        <v>622.29370762055999</v>
      </c>
      <c r="H95" s="143">
        <v>77.070593720183297</v>
      </c>
      <c r="I95" s="143">
        <v>253.20815732059199</v>
      </c>
      <c r="J95" s="143">
        <v>-281.51592326974901</v>
      </c>
      <c r="K95" s="143">
        <v>-110.767960655628</v>
      </c>
      <c r="L95" s="143">
        <v>-46.909946636722601</v>
      </c>
      <c r="M95" s="143">
        <v>-35.336902317478398</v>
      </c>
      <c r="N95" s="143">
        <v>-26.0760059130291</v>
      </c>
      <c r="O95" s="143">
        <v>-4.8776748608842597</v>
      </c>
      <c r="P95" s="143"/>
      <c r="Q95" s="143">
        <v>1.6298653846153901</v>
      </c>
      <c r="R95" s="143">
        <v>-10.697800801549199</v>
      </c>
    </row>
    <row r="96" spans="1:18" x14ac:dyDescent="0.25">
      <c r="A96" s="139" t="s">
        <v>278</v>
      </c>
      <c r="B96" s="142">
        <v>43928</v>
      </c>
      <c r="C96" s="143">
        <v>402.33550000000002</v>
      </c>
      <c r="D96" s="143">
        <v>402.33550000000002</v>
      </c>
      <c r="E96" s="139">
        <v>100526</v>
      </c>
      <c r="F96" s="143">
        <v>784.33748971969999</v>
      </c>
      <c r="G96" s="143">
        <v>784.33748971969999</v>
      </c>
      <c r="H96" s="143">
        <v>125.96735238102001</v>
      </c>
      <c r="I96" s="143">
        <v>309.143268851622</v>
      </c>
      <c r="J96" s="143">
        <v>-265.12661217781499</v>
      </c>
      <c r="K96" s="143">
        <v>-118.11226510751101</v>
      </c>
      <c r="L96" s="143">
        <v>-51.059142948463197</v>
      </c>
      <c r="M96" s="143">
        <v>-39.569281243954997</v>
      </c>
      <c r="N96" s="143">
        <v>-29.432720834001401</v>
      </c>
      <c r="O96" s="143">
        <v>-5.9884437077417996</v>
      </c>
      <c r="P96" s="143">
        <v>-1.3781391808046899</v>
      </c>
      <c r="Q96" s="143">
        <v>186.75333528951501</v>
      </c>
      <c r="R96" s="143">
        <v>-12.8202712938484</v>
      </c>
    </row>
    <row r="97" spans="1:18" x14ac:dyDescent="0.25">
      <c r="A97" s="139" t="s">
        <v>175</v>
      </c>
      <c r="B97" s="142">
        <v>43928</v>
      </c>
      <c r="C97" s="143">
        <v>429.20159999999998</v>
      </c>
      <c r="D97" s="143">
        <v>429.20159999999998</v>
      </c>
      <c r="E97" s="139">
        <v>118540</v>
      </c>
      <c r="F97" s="143">
        <v>785.29814920061403</v>
      </c>
      <c r="G97" s="143">
        <v>785.29814920061403</v>
      </c>
      <c r="H97" s="143">
        <v>126.90125097279901</v>
      </c>
      <c r="I97" s="143">
        <v>310.19886446484401</v>
      </c>
      <c r="J97" s="143">
        <v>-264.36997398932101</v>
      </c>
      <c r="K97" s="143">
        <v>-117.42646695338399</v>
      </c>
      <c r="L97" s="143">
        <v>-50.3089176876205</v>
      </c>
      <c r="M97" s="143">
        <v>-38.873993293140302</v>
      </c>
      <c r="N97" s="143">
        <v>-28.7451067858591</v>
      </c>
      <c r="O97" s="143">
        <v>-5.1675644621261503</v>
      </c>
      <c r="P97" s="143">
        <v>-0.44244556092614301</v>
      </c>
      <c r="Q97" s="143">
        <v>10.5788117071287</v>
      </c>
      <c r="R97" s="143">
        <v>-12.0976522416597</v>
      </c>
    </row>
    <row r="98" spans="1:18" x14ac:dyDescent="0.25">
      <c r="A98" s="139" t="s">
        <v>279</v>
      </c>
      <c r="B98" s="142">
        <v>43928</v>
      </c>
      <c r="C98" s="143">
        <v>261.17200000000003</v>
      </c>
      <c r="D98" s="143">
        <v>261.17200000000003</v>
      </c>
      <c r="E98" s="139">
        <v>100998</v>
      </c>
      <c r="F98" s="143">
        <v>657.74674482373803</v>
      </c>
      <c r="G98" s="143">
        <v>657.74674482373803</v>
      </c>
      <c r="H98" s="143">
        <v>68.858153732926397</v>
      </c>
      <c r="I98" s="143">
        <v>294.53152680390201</v>
      </c>
      <c r="J98" s="143">
        <v>-256.53010128979003</v>
      </c>
      <c r="K98" s="143">
        <v>-119.33216091835899</v>
      </c>
      <c r="L98" s="143">
        <v>-48.265526232304303</v>
      </c>
      <c r="M98" s="143">
        <v>-38.618952091925799</v>
      </c>
      <c r="N98" s="143">
        <v>-27.944392849447599</v>
      </c>
      <c r="O98" s="143">
        <v>-4.0998289473290797</v>
      </c>
      <c r="P98" s="143">
        <v>1.57604830657853</v>
      </c>
      <c r="Q98" s="143">
        <v>130.31667377398699</v>
      </c>
      <c r="R98" s="143">
        <v>-11.422291899826799</v>
      </c>
    </row>
    <row r="99" spans="1:18" x14ac:dyDescent="0.25">
      <c r="A99" s="139" t="s">
        <v>176</v>
      </c>
      <c r="B99" s="142">
        <v>43928</v>
      </c>
      <c r="C99" s="143">
        <v>272.29199999999997</v>
      </c>
      <c r="D99" s="143">
        <v>272.29199999999997</v>
      </c>
      <c r="E99" s="139">
        <v>118929</v>
      </c>
      <c r="F99" s="143">
        <v>658.29920856794104</v>
      </c>
      <c r="G99" s="143">
        <v>658.29920856794104</v>
      </c>
      <c r="H99" s="143">
        <v>69.370644315660599</v>
      </c>
      <c r="I99" s="143">
        <v>295.092340919099</v>
      </c>
      <c r="J99" s="143">
        <v>-256.140875163038</v>
      </c>
      <c r="K99" s="143">
        <v>-118.981726046536</v>
      </c>
      <c r="L99" s="143">
        <v>-47.887065463572597</v>
      </c>
      <c r="M99" s="143">
        <v>-38.265693531961603</v>
      </c>
      <c r="N99" s="143">
        <v>-27.5804450074173</v>
      </c>
      <c r="O99" s="143">
        <v>-3.5789848024028101</v>
      </c>
      <c r="P99" s="143">
        <v>2.2329133779806498</v>
      </c>
      <c r="Q99" s="143">
        <v>11.7583429321158</v>
      </c>
      <c r="R99" s="143">
        <v>-11.005975497476401</v>
      </c>
    </row>
    <row r="100" spans="1:18" x14ac:dyDescent="0.25">
      <c r="A100" s="139" t="s">
        <v>280</v>
      </c>
      <c r="B100" s="142">
        <v>43928</v>
      </c>
      <c r="C100" s="143">
        <v>363.81299999999999</v>
      </c>
      <c r="D100" s="143">
        <v>1187.0918233099401</v>
      </c>
      <c r="E100" s="139">
        <v>101979</v>
      </c>
      <c r="F100" s="143">
        <v>633.73159468179699</v>
      </c>
      <c r="G100" s="143">
        <v>633.73159468179699</v>
      </c>
      <c r="H100" s="143">
        <v>118.180704748558</v>
      </c>
      <c r="I100" s="143">
        <v>345.64572250422998</v>
      </c>
      <c r="J100" s="143">
        <v>-226.91697951184901</v>
      </c>
      <c r="K100" s="143">
        <v>-116.865790973063</v>
      </c>
      <c r="L100" s="143">
        <v>-49.082835612688903</v>
      </c>
      <c r="M100" s="143">
        <v>-40.878159984393001</v>
      </c>
      <c r="N100" s="143">
        <v>-30.8084638832369</v>
      </c>
      <c r="O100" s="143">
        <v>-7.7743020172767601</v>
      </c>
      <c r="P100" s="143">
        <v>-2.0244736230470801</v>
      </c>
      <c r="Q100" s="143">
        <v>489.72816084364302</v>
      </c>
      <c r="R100" s="143">
        <v>-14.461372138828599</v>
      </c>
    </row>
    <row r="101" spans="1:18" x14ac:dyDescent="0.25">
      <c r="A101" s="139" t="s">
        <v>177</v>
      </c>
      <c r="B101" s="142">
        <v>43928</v>
      </c>
      <c r="C101" s="143">
        <v>380.55200000000002</v>
      </c>
      <c r="D101" s="143">
        <v>380.55200000000002</v>
      </c>
      <c r="E101" s="139">
        <v>119060</v>
      </c>
      <c r="F101" s="143">
        <v>634.25186892249098</v>
      </c>
      <c r="G101" s="143">
        <v>634.25186892249098</v>
      </c>
      <c r="H101" s="143">
        <v>118.69695389726</v>
      </c>
      <c r="I101" s="143">
        <v>345.99355717117601</v>
      </c>
      <c r="J101" s="143">
        <v>-226.580102908909</v>
      </c>
      <c r="K101" s="143">
        <v>-116.48715144294199</v>
      </c>
      <c r="L101" s="143">
        <v>-48.662274703106903</v>
      </c>
      <c r="M101" s="143">
        <v>-40.488626595792603</v>
      </c>
      <c r="N101" s="143">
        <v>-30.416030574865399</v>
      </c>
      <c r="O101" s="143">
        <v>-7.2580355917906099</v>
      </c>
      <c r="P101" s="143">
        <v>-1.4378998159910099</v>
      </c>
      <c r="Q101" s="143">
        <v>7.6983807770078698</v>
      </c>
      <c r="R101" s="143">
        <v>-14.001004332263999</v>
      </c>
    </row>
    <row r="102" spans="1:18" x14ac:dyDescent="0.25">
      <c r="A102" s="139" t="s">
        <v>281</v>
      </c>
      <c r="B102" s="142">
        <v>43928</v>
      </c>
      <c r="C102" s="143">
        <v>28.4603</v>
      </c>
      <c r="D102" s="143">
        <v>28.4603</v>
      </c>
      <c r="E102" s="139">
        <v>104707</v>
      </c>
      <c r="F102" s="143">
        <v>732.59217997965595</v>
      </c>
      <c r="G102" s="143">
        <v>732.59217997965595</v>
      </c>
      <c r="H102" s="143">
        <v>133.910197962354</v>
      </c>
      <c r="I102" s="143">
        <v>320.40119829668299</v>
      </c>
      <c r="J102" s="143">
        <v>-254.087261246081</v>
      </c>
      <c r="K102" s="143">
        <v>-99.200962213066802</v>
      </c>
      <c r="L102" s="143">
        <v>-36.767467736722899</v>
      </c>
      <c r="M102" s="143">
        <v>-30.818886309736499</v>
      </c>
      <c r="N102" s="143">
        <v>-24.089979482395201</v>
      </c>
      <c r="O102" s="143">
        <v>-4.8122325558494898</v>
      </c>
      <c r="P102" s="143">
        <v>0.89475114245082998</v>
      </c>
      <c r="Q102" s="143">
        <v>13.918631481098901</v>
      </c>
      <c r="R102" s="143">
        <v>-12.079649749577101</v>
      </c>
    </row>
    <row r="103" spans="1:18" x14ac:dyDescent="0.25">
      <c r="A103" s="139" t="s">
        <v>178</v>
      </c>
      <c r="B103" s="142">
        <v>43928</v>
      </c>
      <c r="C103" s="143">
        <v>30.150500000000001</v>
      </c>
      <c r="D103" s="143">
        <v>30.150500000000001</v>
      </c>
      <c r="E103" s="139">
        <v>120079</v>
      </c>
      <c r="F103" s="143">
        <v>734.00108579578603</v>
      </c>
      <c r="G103" s="143">
        <v>734.00108579578603</v>
      </c>
      <c r="H103" s="143">
        <v>135.25326491585</v>
      </c>
      <c r="I103" s="143">
        <v>321.72305666359</v>
      </c>
      <c r="J103" s="143">
        <v>-253.08692555247899</v>
      </c>
      <c r="K103" s="143">
        <v>-98.221167933976702</v>
      </c>
      <c r="L103" s="143">
        <v>-35.708352611268403</v>
      </c>
      <c r="M103" s="143">
        <v>-29.8236600552261</v>
      </c>
      <c r="N103" s="143">
        <v>-23.150193892499601</v>
      </c>
      <c r="O103" s="143">
        <v>-4.0454245112327998</v>
      </c>
      <c r="P103" s="143">
        <v>1.7614125943547401</v>
      </c>
      <c r="Q103" s="143">
        <v>10.7007554113189</v>
      </c>
      <c r="R103" s="143">
        <v>-11.336543603644101</v>
      </c>
    </row>
    <row r="104" spans="1:18" x14ac:dyDescent="0.25">
      <c r="A104" s="139" t="s">
        <v>282</v>
      </c>
      <c r="B104" s="142">
        <v>43928</v>
      </c>
      <c r="C104" s="143">
        <v>283.66000000000003</v>
      </c>
      <c r="D104" s="143">
        <v>283.66000000000003</v>
      </c>
      <c r="E104" s="139">
        <v>100354</v>
      </c>
      <c r="F104" s="143">
        <v>666.554756951012</v>
      </c>
      <c r="G104" s="143">
        <v>666.554756951012</v>
      </c>
      <c r="H104" s="143">
        <v>171.448858464116</v>
      </c>
      <c r="I104" s="143">
        <v>307.42379713767798</v>
      </c>
      <c r="J104" s="143">
        <v>-232.593771048496</v>
      </c>
      <c r="K104" s="143">
        <v>-109.05178809075301</v>
      </c>
      <c r="L104" s="143">
        <v>-39.265000324133901</v>
      </c>
      <c r="M104" s="143">
        <v>-34.520140196374498</v>
      </c>
      <c r="N104" s="143">
        <v>-25.425461523380498</v>
      </c>
      <c r="O104" s="143">
        <v>-4.2200239368957604</v>
      </c>
      <c r="P104" s="143">
        <v>0.54702818818768695</v>
      </c>
      <c r="Q104" s="143">
        <v>132.52739816903301</v>
      </c>
      <c r="R104" s="143">
        <v>-10.0428681755526</v>
      </c>
    </row>
    <row r="105" spans="1:18" x14ac:dyDescent="0.25">
      <c r="A105" s="139" t="s">
        <v>179</v>
      </c>
      <c r="B105" s="142">
        <v>43928</v>
      </c>
      <c r="C105" s="143">
        <v>303.85000000000002</v>
      </c>
      <c r="D105" s="143">
        <v>303.85000000000002</v>
      </c>
      <c r="E105" s="139">
        <v>120592</v>
      </c>
      <c r="F105" s="143">
        <v>667.093413385134</v>
      </c>
      <c r="G105" s="143">
        <v>667.093413385134</v>
      </c>
      <c r="H105" s="143">
        <v>171.948228552003</v>
      </c>
      <c r="I105" s="143">
        <v>305.07079311395199</v>
      </c>
      <c r="J105" s="143">
        <v>-233.11280767216499</v>
      </c>
      <c r="K105" s="143">
        <v>-108.92643424468</v>
      </c>
      <c r="L105" s="143">
        <v>-38.840927025509501</v>
      </c>
      <c r="M105" s="143">
        <v>-34.034255050988001</v>
      </c>
      <c r="N105" s="143">
        <v>-24.900098862942201</v>
      </c>
      <c r="O105" s="143">
        <v>-3.3877888817870399</v>
      </c>
      <c r="P105" s="143">
        <v>1.6330140553514301</v>
      </c>
      <c r="Q105" s="143">
        <v>12.525368243148399</v>
      </c>
      <c r="R105" s="143">
        <v>-9.3905939694377292</v>
      </c>
    </row>
    <row r="106" spans="1:18" x14ac:dyDescent="0.25">
      <c r="A106" s="139" t="s">
        <v>283</v>
      </c>
      <c r="B106" s="142">
        <v>43928</v>
      </c>
      <c r="C106" s="143">
        <v>7.66</v>
      </c>
      <c r="D106" s="143">
        <v>7.66</v>
      </c>
      <c r="E106" s="139">
        <v>142136</v>
      </c>
      <c r="F106" s="143">
        <v>516.03448275862002</v>
      </c>
      <c r="G106" s="143">
        <v>516.03448275862002</v>
      </c>
      <c r="H106" s="143">
        <v>-113.20926838168199</v>
      </c>
      <c r="I106" s="143">
        <v>102.587710796666</v>
      </c>
      <c r="J106" s="143">
        <v>-327.86337209302297</v>
      </c>
      <c r="K106" s="143">
        <v>-132.29596300462401</v>
      </c>
      <c r="L106" s="143">
        <v>-55.320136096504797</v>
      </c>
      <c r="M106" s="143">
        <v>-40.425045330545402</v>
      </c>
      <c r="N106" s="143">
        <v>-28.245899809198999</v>
      </c>
      <c r="O106" s="143"/>
      <c r="P106" s="143"/>
      <c r="Q106" s="143">
        <v>-11.4490616621984</v>
      </c>
      <c r="R106" s="143">
        <v>-13.066321319898501</v>
      </c>
    </row>
    <row r="107" spans="1:18" x14ac:dyDescent="0.25">
      <c r="A107" s="139" t="s">
        <v>180</v>
      </c>
      <c r="B107" s="142">
        <v>43928</v>
      </c>
      <c r="C107" s="143">
        <v>7.82</v>
      </c>
      <c r="D107" s="143">
        <v>7.82</v>
      </c>
      <c r="E107" s="139">
        <v>142134</v>
      </c>
      <c r="F107" s="143">
        <v>504.89203778677398</v>
      </c>
      <c r="G107" s="143">
        <v>504.89203778677398</v>
      </c>
      <c r="H107" s="143">
        <v>-117.321428571428</v>
      </c>
      <c r="I107" s="143">
        <v>104.008358662614</v>
      </c>
      <c r="J107" s="143">
        <v>-328.26730418943498</v>
      </c>
      <c r="K107" s="143">
        <v>-132.09432077356601</v>
      </c>
      <c r="L107" s="143">
        <v>-55.034405990690097</v>
      </c>
      <c r="M107" s="143">
        <v>-40.093400310906098</v>
      </c>
      <c r="N107" s="143">
        <v>-27.961182976005102</v>
      </c>
      <c r="O107" s="143"/>
      <c r="P107" s="143"/>
      <c r="Q107" s="143">
        <v>-10.6662198391421</v>
      </c>
      <c r="R107" s="143">
        <v>-12.3338697886261</v>
      </c>
    </row>
    <row r="108" spans="1:18" x14ac:dyDescent="0.25">
      <c r="A108" s="139" t="s">
        <v>181</v>
      </c>
      <c r="B108" s="142">
        <v>43928</v>
      </c>
      <c r="C108" s="143">
        <v>23.56</v>
      </c>
      <c r="D108" s="143">
        <v>23.56</v>
      </c>
      <c r="E108" s="139">
        <v>123637</v>
      </c>
      <c r="F108" s="143">
        <v>446.90560997328498</v>
      </c>
      <c r="G108" s="143">
        <v>446.90560997328498</v>
      </c>
      <c r="H108" s="143">
        <v>-43.891293891294602</v>
      </c>
      <c r="I108" s="143">
        <v>164.71119133574001</v>
      </c>
      <c r="J108" s="143">
        <v>-224.70390252215401</v>
      </c>
      <c r="K108" s="143">
        <v>-85.682008245426204</v>
      </c>
      <c r="L108" s="143">
        <v>-33.933098123906497</v>
      </c>
      <c r="M108" s="143">
        <v>-18.796735663350798</v>
      </c>
      <c r="N108" s="143">
        <v>-15.8766372161513</v>
      </c>
      <c r="O108" s="143">
        <v>-0.224640267845053</v>
      </c>
      <c r="P108" s="143">
        <v>2.2239778583305001</v>
      </c>
      <c r="Q108" s="143">
        <v>20.613910870470601</v>
      </c>
      <c r="R108" s="143">
        <v>-8.1749060489360001</v>
      </c>
    </row>
    <row r="109" spans="1:18" x14ac:dyDescent="0.25">
      <c r="A109" s="139" t="s">
        <v>284</v>
      </c>
      <c r="B109" s="142">
        <v>43928</v>
      </c>
      <c r="C109" s="143">
        <v>21.8</v>
      </c>
      <c r="D109" s="143">
        <v>21.8</v>
      </c>
      <c r="E109" s="139">
        <v>123638</v>
      </c>
      <c r="F109" s="143">
        <v>443.30206830206998</v>
      </c>
      <c r="G109" s="143">
        <v>443.30206830206998</v>
      </c>
      <c r="H109" s="143">
        <v>-45.052946144350599</v>
      </c>
      <c r="I109" s="143">
        <v>163.97924357456299</v>
      </c>
      <c r="J109" s="143">
        <v>-225.774926416483</v>
      </c>
      <c r="K109" s="143">
        <v>-86.681208040431301</v>
      </c>
      <c r="L109" s="143">
        <v>-34.9402173800678</v>
      </c>
      <c r="M109" s="143">
        <v>-19.865440139285202</v>
      </c>
      <c r="N109" s="143">
        <v>-16.970780294263498</v>
      </c>
      <c r="O109" s="143">
        <v>-1.7649679428234399</v>
      </c>
      <c r="P109" s="143">
        <v>0.79074049277788805</v>
      </c>
      <c r="Q109" s="143">
        <v>17.938359017076198</v>
      </c>
      <c r="R109" s="143">
        <v>-9.4085365481645091</v>
      </c>
    </row>
    <row r="110" spans="1:18" x14ac:dyDescent="0.25">
      <c r="A110" s="139" t="s">
        <v>182</v>
      </c>
      <c r="B110" s="142">
        <v>43928</v>
      </c>
      <c r="C110" s="143">
        <v>41.38</v>
      </c>
      <c r="D110" s="143">
        <v>41.38</v>
      </c>
      <c r="E110" s="139">
        <v>118473</v>
      </c>
      <c r="F110" s="143">
        <v>677.50519210799598</v>
      </c>
      <c r="G110" s="143">
        <v>677.50519210799598</v>
      </c>
      <c r="H110" s="143">
        <v>113.298059964727</v>
      </c>
      <c r="I110" s="143">
        <v>253.73148463840599</v>
      </c>
      <c r="J110" s="143">
        <v>-291.10983621310299</v>
      </c>
      <c r="K110" s="143">
        <v>-120.02400647616599</v>
      </c>
      <c r="L110" s="143">
        <v>-49.118616062985801</v>
      </c>
      <c r="M110" s="143">
        <v>-42.088043891316701</v>
      </c>
      <c r="N110" s="143">
        <v>-31.334455209988</v>
      </c>
      <c r="O110" s="143">
        <v>-4.9931973969832901</v>
      </c>
      <c r="P110" s="143">
        <v>-0.23535760928949501</v>
      </c>
      <c r="Q110" s="143">
        <v>11.7582686003009</v>
      </c>
      <c r="R110" s="143">
        <v>-16.319739073199202</v>
      </c>
    </row>
    <row r="111" spans="1:18" x14ac:dyDescent="0.25">
      <c r="A111" s="139" t="s">
        <v>285</v>
      </c>
      <c r="B111" s="142">
        <v>43928</v>
      </c>
      <c r="C111" s="143">
        <v>38.25</v>
      </c>
      <c r="D111" s="143">
        <v>38.25</v>
      </c>
      <c r="E111" s="139">
        <v>111569</v>
      </c>
      <c r="F111" s="143">
        <v>679.24859550561803</v>
      </c>
      <c r="G111" s="143">
        <v>679.24859550561803</v>
      </c>
      <c r="H111" s="143">
        <v>112.809065934066</v>
      </c>
      <c r="I111" s="143">
        <v>252.71416280880001</v>
      </c>
      <c r="J111" s="143">
        <v>-291.64842381786298</v>
      </c>
      <c r="K111" s="143">
        <v>-120.67424441761899</v>
      </c>
      <c r="L111" s="143">
        <v>-49.834050821065297</v>
      </c>
      <c r="M111" s="143">
        <v>-42.798742038165798</v>
      </c>
      <c r="N111" s="143">
        <v>-32.108793662751403</v>
      </c>
      <c r="O111" s="143">
        <v>-5.9837250020244896</v>
      </c>
      <c r="P111" s="143">
        <v>-1.34485775041482</v>
      </c>
      <c r="Q111" s="143">
        <v>25.027305825242699</v>
      </c>
      <c r="R111" s="143">
        <v>-17.1206451911704</v>
      </c>
    </row>
    <row r="112" spans="1:18" x14ac:dyDescent="0.25">
      <c r="A112" s="139" t="s">
        <v>183</v>
      </c>
      <c r="B112" s="142">
        <v>43928</v>
      </c>
      <c r="C112" s="143">
        <v>7.73</v>
      </c>
      <c r="D112" s="143">
        <v>7.73</v>
      </c>
      <c r="E112" s="139">
        <v>141808</v>
      </c>
      <c r="F112" s="143">
        <v>631.05117565698504</v>
      </c>
      <c r="G112" s="143">
        <v>631.05117565698504</v>
      </c>
      <c r="H112" s="143">
        <v>96.179183135705102</v>
      </c>
      <c r="I112" s="143">
        <v>267.78072141838197</v>
      </c>
      <c r="J112" s="143">
        <v>-222.184244791667</v>
      </c>
      <c r="K112" s="143">
        <v>-97.4265695127595</v>
      </c>
      <c r="L112" s="143">
        <v>-38.684421955930901</v>
      </c>
      <c r="M112" s="143">
        <v>-29.605060669372701</v>
      </c>
      <c r="N112" s="143">
        <v>-20.387416774654799</v>
      </c>
      <c r="O112" s="143"/>
      <c r="P112" s="143"/>
      <c r="Q112" s="143">
        <v>-9.9705174488567998</v>
      </c>
      <c r="R112" s="143">
        <v>-10.5724614673329</v>
      </c>
    </row>
    <row r="113" spans="1:18" x14ac:dyDescent="0.25">
      <c r="A113" s="139" t="s">
        <v>286</v>
      </c>
      <c r="B113" s="142">
        <v>43928</v>
      </c>
      <c r="C113" s="143">
        <v>7.56</v>
      </c>
      <c r="D113" s="143">
        <v>7.56</v>
      </c>
      <c r="E113" s="139">
        <v>141862</v>
      </c>
      <c r="F113" s="143">
        <v>618.64406779661101</v>
      </c>
      <c r="G113" s="143">
        <v>618.64406779661101</v>
      </c>
      <c r="H113" s="143">
        <v>98.3827493261455</v>
      </c>
      <c r="I113" s="143">
        <v>266.03498542274002</v>
      </c>
      <c r="J113" s="143">
        <v>-223.27127659574501</v>
      </c>
      <c r="K113" s="143">
        <v>-98.473382904520705</v>
      </c>
      <c r="L113" s="143">
        <v>-39.552295024019401</v>
      </c>
      <c r="M113" s="143">
        <v>-30.4288426719943</v>
      </c>
      <c r="N113" s="143">
        <v>-21.2391530326313</v>
      </c>
      <c r="O113" s="143"/>
      <c r="P113" s="143"/>
      <c r="Q113" s="143">
        <v>-10.7172081829122</v>
      </c>
      <c r="R113" s="143">
        <v>-11.3186831606826</v>
      </c>
    </row>
    <row r="114" spans="1:18" x14ac:dyDescent="0.25">
      <c r="A114" s="139" t="s">
        <v>287</v>
      </c>
      <c r="B114" s="142">
        <v>43928</v>
      </c>
      <c r="C114" s="143">
        <v>41.52</v>
      </c>
      <c r="D114" s="143">
        <v>41.52</v>
      </c>
      <c r="E114" s="139">
        <v>104636</v>
      </c>
      <c r="F114" s="143">
        <v>692.82845296708899</v>
      </c>
      <c r="G114" s="143">
        <v>692.82845296708899</v>
      </c>
      <c r="H114" s="143">
        <v>114.218909321051</v>
      </c>
      <c r="I114" s="143">
        <v>282.56807261078501</v>
      </c>
      <c r="J114" s="143">
        <v>-234.757555470543</v>
      </c>
      <c r="K114" s="143">
        <v>-86.642209753992205</v>
      </c>
      <c r="L114" s="143">
        <v>-31.781726129822101</v>
      </c>
      <c r="M114" s="143">
        <v>-25.079270318827199</v>
      </c>
      <c r="N114" s="143">
        <v>-18.642005884403801</v>
      </c>
      <c r="O114" s="143">
        <v>0.11267300046216</v>
      </c>
      <c r="P114" s="143">
        <v>2.7352281195239199</v>
      </c>
      <c r="Q114" s="143">
        <v>23.7310231023102</v>
      </c>
      <c r="R114" s="143">
        <v>-7.3427909591965204</v>
      </c>
    </row>
    <row r="115" spans="1:18" x14ac:dyDescent="0.25">
      <c r="A115" s="139" t="s">
        <v>184</v>
      </c>
      <c r="B115" s="142">
        <v>43928</v>
      </c>
      <c r="C115" s="143">
        <v>46.08</v>
      </c>
      <c r="D115" s="143">
        <v>46.08</v>
      </c>
      <c r="E115" s="139">
        <v>120416</v>
      </c>
      <c r="F115" s="143">
        <v>692.41769787532098</v>
      </c>
      <c r="G115" s="143">
        <v>692.41769787532098</v>
      </c>
      <c r="H115" s="143">
        <v>115.66738496640799</v>
      </c>
      <c r="I115" s="143">
        <v>283.54874192217801</v>
      </c>
      <c r="J115" s="143">
        <v>-233.79270186335401</v>
      </c>
      <c r="K115" s="143">
        <v>-85.749347052878903</v>
      </c>
      <c r="L115" s="143">
        <v>-30.9074365241372</v>
      </c>
      <c r="M115" s="143">
        <v>-24.1681492869028</v>
      </c>
      <c r="N115" s="143">
        <v>-17.6572267291256</v>
      </c>
      <c r="O115" s="143">
        <v>1.59811600145421</v>
      </c>
      <c r="P115" s="143">
        <v>4.5644460145420798</v>
      </c>
      <c r="Q115" s="143">
        <v>18.357952286623998</v>
      </c>
      <c r="R115" s="143">
        <v>-6.1641693012157397</v>
      </c>
    </row>
    <row r="116" spans="1:18" x14ac:dyDescent="0.25">
      <c r="A116" s="139" t="s">
        <v>185</v>
      </c>
      <c r="B116" s="142">
        <v>43928</v>
      </c>
      <c r="C116" s="143">
        <v>7.5913000000000004</v>
      </c>
      <c r="D116" s="143">
        <v>7.5913000000000004</v>
      </c>
      <c r="E116" s="139">
        <v>147541</v>
      </c>
      <c r="F116" s="143">
        <v>529.44076655052299</v>
      </c>
      <c r="G116" s="143">
        <v>529.44076655052299</v>
      </c>
      <c r="H116" s="143">
        <v>78.577541251036905</v>
      </c>
      <c r="I116" s="143">
        <v>276.62738828975699</v>
      </c>
      <c r="J116" s="143">
        <v>-253.40469542496999</v>
      </c>
      <c r="K116" s="143">
        <v>-111.699103743813</v>
      </c>
      <c r="L116" s="143"/>
      <c r="M116" s="143"/>
      <c r="N116" s="143"/>
      <c r="O116" s="143"/>
      <c r="P116" s="143"/>
      <c r="Q116" s="143">
        <v>-51.114854651162801</v>
      </c>
      <c r="R116" s="143"/>
    </row>
    <row r="117" spans="1:18" x14ac:dyDescent="0.25">
      <c r="A117" s="139" t="s">
        <v>288</v>
      </c>
      <c r="B117" s="142">
        <v>43928</v>
      </c>
      <c r="C117" s="143">
        <v>7.5151000000000003</v>
      </c>
      <c r="D117" s="143">
        <v>7.5151000000000003</v>
      </c>
      <c r="E117" s="139">
        <v>147544</v>
      </c>
      <c r="F117" s="143">
        <v>528.05285754504598</v>
      </c>
      <c r="G117" s="143">
        <v>528.05285754504598</v>
      </c>
      <c r="H117" s="143">
        <v>76.884646025466594</v>
      </c>
      <c r="I117" s="143">
        <v>274.46838014837698</v>
      </c>
      <c r="J117" s="143">
        <v>-254.97807040201701</v>
      </c>
      <c r="K117" s="143">
        <v>-113.21954712559</v>
      </c>
      <c r="L117" s="143"/>
      <c r="M117" s="143"/>
      <c r="N117" s="143"/>
      <c r="O117" s="143"/>
      <c r="P117" s="143"/>
      <c r="Q117" s="143">
        <v>-52.731889534883699</v>
      </c>
      <c r="R117" s="143"/>
    </row>
    <row r="118" spans="1:18" x14ac:dyDescent="0.25">
      <c r="A118" s="139" t="s">
        <v>289</v>
      </c>
      <c r="B118" s="142">
        <v>43928</v>
      </c>
      <c r="C118" s="143">
        <v>13.388199999999999</v>
      </c>
      <c r="D118" s="143">
        <v>13.388199999999999</v>
      </c>
      <c r="E118" s="139">
        <v>107288</v>
      </c>
      <c r="F118" s="143">
        <v>556.14405940201698</v>
      </c>
      <c r="G118" s="143">
        <v>556.14405940201698</v>
      </c>
      <c r="H118" s="143">
        <v>12.9625073541206</v>
      </c>
      <c r="I118" s="143">
        <v>238.80244975167</v>
      </c>
      <c r="J118" s="143">
        <v>-280.96976328529598</v>
      </c>
      <c r="K118" s="143">
        <v>-107.406337618978</v>
      </c>
      <c r="L118" s="143">
        <v>-45.978714494779602</v>
      </c>
      <c r="M118" s="143">
        <v>-30.2275947239145</v>
      </c>
      <c r="N118" s="143">
        <v>-21.6115877727186</v>
      </c>
      <c r="O118" s="143">
        <v>-1.7909401732859001</v>
      </c>
      <c r="P118" s="143">
        <v>2.3767080388918198</v>
      </c>
      <c r="Q118" s="143">
        <v>2.8170683371298399</v>
      </c>
      <c r="R118" s="143">
        <v>-9.3267903967470698</v>
      </c>
    </row>
    <row r="119" spans="1:18" x14ac:dyDescent="0.25">
      <c r="A119" s="139" t="s">
        <v>186</v>
      </c>
      <c r="B119" s="142">
        <v>43928</v>
      </c>
      <c r="C119" s="143">
        <v>14.525399999999999</v>
      </c>
      <c r="D119" s="143">
        <v>14.525399999999999</v>
      </c>
      <c r="E119" s="139">
        <v>120494</v>
      </c>
      <c r="F119" s="143">
        <v>556.90235136852698</v>
      </c>
      <c r="G119" s="143">
        <v>556.90235136852698</v>
      </c>
      <c r="H119" s="143">
        <v>13.749082934294099</v>
      </c>
      <c r="I119" s="143">
        <v>239.61067272625701</v>
      </c>
      <c r="J119" s="143">
        <v>-280.40369518488899</v>
      </c>
      <c r="K119" s="143">
        <v>-106.857746682499</v>
      </c>
      <c r="L119" s="143">
        <v>-45.405121143171201</v>
      </c>
      <c r="M119" s="143">
        <v>-29.651547148412</v>
      </c>
      <c r="N119" s="143">
        <v>-21.0261192709672</v>
      </c>
      <c r="O119" s="143">
        <v>-1.0747601104991</v>
      </c>
      <c r="P119" s="143">
        <v>3.9036809437048499</v>
      </c>
      <c r="Q119" s="143">
        <v>14.206194830450601</v>
      </c>
      <c r="R119" s="143">
        <v>-8.7145347069789594</v>
      </c>
    </row>
    <row r="120" spans="1:18" x14ac:dyDescent="0.25">
      <c r="A120" s="139" t="s">
        <v>290</v>
      </c>
      <c r="B120" s="142">
        <v>43928</v>
      </c>
      <c r="C120" s="143">
        <v>35.026000000000003</v>
      </c>
      <c r="D120" s="143">
        <v>35.026000000000003</v>
      </c>
      <c r="E120" s="139">
        <v>103339</v>
      </c>
      <c r="F120" s="143">
        <v>679.35749562870103</v>
      </c>
      <c r="G120" s="143">
        <v>679.35749562870103</v>
      </c>
      <c r="H120" s="143">
        <v>82.723231117906806</v>
      </c>
      <c r="I120" s="143">
        <v>273.90792889594002</v>
      </c>
      <c r="J120" s="143">
        <v>-247.514069590682</v>
      </c>
      <c r="K120" s="143">
        <v>-100.336979712287</v>
      </c>
      <c r="L120" s="143">
        <v>-35.430728159525003</v>
      </c>
      <c r="M120" s="143">
        <v>-30.111735161926902</v>
      </c>
      <c r="N120" s="143">
        <v>-19.663501777964001</v>
      </c>
      <c r="O120" s="143">
        <v>-2.5570364297817298</v>
      </c>
      <c r="P120" s="143">
        <v>1.87006251850376</v>
      </c>
      <c r="Q120" s="143">
        <v>17.402343303486401</v>
      </c>
      <c r="R120" s="143">
        <v>-7.0209450766456198</v>
      </c>
    </row>
    <row r="121" spans="1:18" x14ac:dyDescent="0.25">
      <c r="A121" s="139" t="s">
        <v>187</v>
      </c>
      <c r="B121" s="142">
        <v>43928</v>
      </c>
      <c r="C121" s="143">
        <v>38.360999999999997</v>
      </c>
      <c r="D121" s="143">
        <v>38.360999999999997</v>
      </c>
      <c r="E121" s="139">
        <v>119773</v>
      </c>
      <c r="F121" s="143">
        <v>680.43222499229796</v>
      </c>
      <c r="G121" s="143">
        <v>680.43222499229796</v>
      </c>
      <c r="H121" s="143">
        <v>83.974405061470804</v>
      </c>
      <c r="I121" s="143">
        <v>275.23097255502501</v>
      </c>
      <c r="J121" s="143">
        <v>-246.50571142489301</v>
      </c>
      <c r="K121" s="143">
        <v>-99.3958295670094</v>
      </c>
      <c r="L121" s="143">
        <v>-34.4352690130723</v>
      </c>
      <c r="M121" s="143">
        <v>-29.1794740812512</v>
      </c>
      <c r="N121" s="143">
        <v>-18.705322286505702</v>
      </c>
      <c r="O121" s="143">
        <v>-1.43390224801204</v>
      </c>
      <c r="P121" s="143">
        <v>3.36436857629386</v>
      </c>
      <c r="Q121" s="143">
        <v>12.212417025208101</v>
      </c>
      <c r="R121" s="143">
        <v>-6.0257974242275099</v>
      </c>
    </row>
    <row r="122" spans="1:18" x14ac:dyDescent="0.25">
      <c r="A122" s="139" t="s">
        <v>188</v>
      </c>
      <c r="B122" s="142">
        <v>43928</v>
      </c>
      <c r="C122" s="143">
        <v>41.963999999999999</v>
      </c>
      <c r="D122" s="143">
        <v>41.963999999999999</v>
      </c>
      <c r="E122" s="139">
        <v>119417</v>
      </c>
      <c r="F122" s="143">
        <v>636.93086218324595</v>
      </c>
      <c r="G122" s="143">
        <v>636.93086218324595</v>
      </c>
      <c r="H122" s="143">
        <v>115.968986313192</v>
      </c>
      <c r="I122" s="143">
        <v>275</v>
      </c>
      <c r="J122" s="143">
        <v>-258.82128415099203</v>
      </c>
      <c r="K122" s="143">
        <v>-109.595215923475</v>
      </c>
      <c r="L122" s="143">
        <v>-41.331608088129599</v>
      </c>
      <c r="M122" s="143">
        <v>-33.843574589650402</v>
      </c>
      <c r="N122" s="143">
        <v>-25.265195037144998</v>
      </c>
      <c r="O122" s="143">
        <v>-4.4980941287943503</v>
      </c>
      <c r="P122" s="143">
        <v>1.70851102094311</v>
      </c>
      <c r="Q122" s="143">
        <v>10.649748856098</v>
      </c>
      <c r="R122" s="143">
        <v>-13.544029272385499</v>
      </c>
    </row>
    <row r="123" spans="1:18" x14ac:dyDescent="0.25">
      <c r="A123" s="139" t="s">
        <v>291</v>
      </c>
      <c r="B123" s="142">
        <v>43928</v>
      </c>
      <c r="C123" s="143">
        <v>40.063000000000002</v>
      </c>
      <c r="D123" s="143">
        <v>40.063000000000002</v>
      </c>
      <c r="E123" s="139">
        <v>118047</v>
      </c>
      <c r="F123" s="143">
        <v>636.15761508063702</v>
      </c>
      <c r="G123" s="143">
        <v>636.15761508063702</v>
      </c>
      <c r="H123" s="143">
        <v>115.337935357836</v>
      </c>
      <c r="I123" s="143">
        <v>274.39444934892998</v>
      </c>
      <c r="J123" s="143">
        <v>-259.27995236166498</v>
      </c>
      <c r="K123" s="143">
        <v>-110.02138643155899</v>
      </c>
      <c r="L123" s="143">
        <v>-41.761928162776002</v>
      </c>
      <c r="M123" s="143">
        <v>-34.243374520891997</v>
      </c>
      <c r="N123" s="143">
        <v>-25.653325435265302</v>
      </c>
      <c r="O123" s="143">
        <v>-5.0655679141080601</v>
      </c>
      <c r="P123" s="143">
        <v>0.99903621022107802</v>
      </c>
      <c r="Q123" s="143">
        <v>21.2943819134485</v>
      </c>
      <c r="R123" s="143">
        <v>-13.9597770405377</v>
      </c>
    </row>
    <row r="124" spans="1:18" x14ac:dyDescent="0.25">
      <c r="A124" s="139" t="s">
        <v>292</v>
      </c>
      <c r="B124" s="142">
        <v>43928</v>
      </c>
      <c r="C124" s="143">
        <v>53.298499999999997</v>
      </c>
      <c r="D124" s="143">
        <v>53.298499999999997</v>
      </c>
      <c r="E124" s="139">
        <v>100865</v>
      </c>
      <c r="F124" s="143">
        <v>510.439574046556</v>
      </c>
      <c r="G124" s="143">
        <v>510.439574046556</v>
      </c>
      <c r="H124" s="143">
        <v>10.705160624410301</v>
      </c>
      <c r="I124" s="143">
        <v>174.64147296798001</v>
      </c>
      <c r="J124" s="143">
        <v>-271.80489666669502</v>
      </c>
      <c r="K124" s="143">
        <v>-104.08406172555701</v>
      </c>
      <c r="L124" s="143">
        <v>-42.818198785821103</v>
      </c>
      <c r="M124" s="143">
        <v>-27.908007208909002</v>
      </c>
      <c r="N124" s="143">
        <v>-19.502040381251302</v>
      </c>
      <c r="O124" s="143">
        <v>-0.68913100440025699</v>
      </c>
      <c r="P124" s="143">
        <v>0.51890036180391796</v>
      </c>
      <c r="Q124" s="143">
        <v>18.876638864746699</v>
      </c>
      <c r="R124" s="143">
        <v>-8.7333236569409305</v>
      </c>
    </row>
    <row r="125" spans="1:18" x14ac:dyDescent="0.25">
      <c r="A125" s="139" t="s">
        <v>189</v>
      </c>
      <c r="B125" s="142">
        <v>43928</v>
      </c>
      <c r="C125" s="143">
        <v>57.1753</v>
      </c>
      <c r="D125" s="143">
        <v>57.1753</v>
      </c>
      <c r="E125" s="139">
        <v>120270</v>
      </c>
      <c r="F125" s="143">
        <v>512.01036802518104</v>
      </c>
      <c r="G125" s="143">
        <v>512.01036802518104</v>
      </c>
      <c r="H125" s="143">
        <v>12.120995074115401</v>
      </c>
      <c r="I125" s="143">
        <v>176.16402437479201</v>
      </c>
      <c r="J125" s="143">
        <v>-270.76154978111902</v>
      </c>
      <c r="K125" s="143">
        <v>-103.096933733261</v>
      </c>
      <c r="L125" s="143">
        <v>-41.968374501826098</v>
      </c>
      <c r="M125" s="143">
        <v>-27.064877265373699</v>
      </c>
      <c r="N125" s="143">
        <v>-18.6362937332805</v>
      </c>
      <c r="O125" s="143">
        <v>0.47954001662481999</v>
      </c>
      <c r="P125" s="143">
        <v>1.55395312920464</v>
      </c>
      <c r="Q125" s="143">
        <v>12.463475506979799</v>
      </c>
      <c r="R125" s="143">
        <v>-7.8011365172753999</v>
      </c>
    </row>
    <row r="126" spans="1:18" x14ac:dyDescent="0.25">
      <c r="A126" s="139" t="s">
        <v>190</v>
      </c>
      <c r="B126" s="142">
        <v>43928</v>
      </c>
      <c r="C126" s="143">
        <v>9.5695999999999994</v>
      </c>
      <c r="D126" s="143">
        <v>9.5695999999999994</v>
      </c>
      <c r="E126" s="139">
        <v>139781</v>
      </c>
      <c r="F126" s="143">
        <v>669.36044685719401</v>
      </c>
      <c r="G126" s="143">
        <v>669.36044685719401</v>
      </c>
      <c r="H126" s="143">
        <v>91.1441087301246</v>
      </c>
      <c r="I126" s="143">
        <v>299.78786229441602</v>
      </c>
      <c r="J126" s="143">
        <v>-225.071112681491</v>
      </c>
      <c r="K126" s="143">
        <v>-94.9342157336159</v>
      </c>
      <c r="L126" s="143">
        <v>-38.339098188143701</v>
      </c>
      <c r="M126" s="143">
        <v>-29.570454605634801</v>
      </c>
      <c r="N126" s="143">
        <v>-21.780791901152799</v>
      </c>
      <c r="O126" s="143">
        <v>-4.6859611714959497</v>
      </c>
      <c r="P126" s="143"/>
      <c r="Q126" s="143">
        <v>-1.23990528808209</v>
      </c>
      <c r="R126" s="143">
        <v>-10.900020083474301</v>
      </c>
    </row>
    <row r="127" spans="1:18" x14ac:dyDescent="0.25">
      <c r="A127" s="139" t="s">
        <v>293</v>
      </c>
      <c r="B127" s="142">
        <v>43928</v>
      </c>
      <c r="C127" s="143">
        <v>8.8994</v>
      </c>
      <c r="D127" s="143">
        <v>8.8994</v>
      </c>
      <c r="E127" s="139">
        <v>139783</v>
      </c>
      <c r="F127" s="143">
        <v>667.82785649683399</v>
      </c>
      <c r="G127" s="143">
        <v>667.82785649683399</v>
      </c>
      <c r="H127" s="143">
        <v>89.515123015328101</v>
      </c>
      <c r="I127" s="143">
        <v>297.90135867037799</v>
      </c>
      <c r="J127" s="143">
        <v>-226.48560129859601</v>
      </c>
      <c r="K127" s="143">
        <v>-96.213306842118399</v>
      </c>
      <c r="L127" s="143">
        <v>-39.675983578766001</v>
      </c>
      <c r="M127" s="143">
        <v>-30.855513807060401</v>
      </c>
      <c r="N127" s="143">
        <v>-23.0918994139106</v>
      </c>
      <c r="O127" s="143">
        <v>-6.3841182866272899</v>
      </c>
      <c r="P127" s="143"/>
      <c r="Q127" s="143">
        <v>-3.1706314127861099</v>
      </c>
      <c r="R127" s="143">
        <v>-12.330889587462901</v>
      </c>
    </row>
    <row r="128" spans="1:18" x14ac:dyDescent="0.25">
      <c r="A128" s="139" t="s">
        <v>191</v>
      </c>
      <c r="B128" s="142">
        <v>43928</v>
      </c>
      <c r="C128" s="143">
        <v>14.862</v>
      </c>
      <c r="D128" s="143">
        <v>14.862</v>
      </c>
      <c r="E128" s="139">
        <v>135781</v>
      </c>
      <c r="F128" s="143">
        <v>711.49452382679306</v>
      </c>
      <c r="G128" s="143">
        <v>711.49452382679306</v>
      </c>
      <c r="H128" s="143">
        <v>119.876887979861</v>
      </c>
      <c r="I128" s="143">
        <v>336.29053262143498</v>
      </c>
      <c r="J128" s="143">
        <v>-234.296474016253</v>
      </c>
      <c r="K128" s="143">
        <v>-103.652073688499</v>
      </c>
      <c r="L128" s="143">
        <v>-34.881117506361903</v>
      </c>
      <c r="M128" s="143">
        <v>-28.251129804747301</v>
      </c>
      <c r="N128" s="143">
        <v>-19.045376327819501</v>
      </c>
      <c r="O128" s="143">
        <v>2.5836806908056298</v>
      </c>
      <c r="P128" s="143"/>
      <c r="Q128" s="143">
        <v>11.361267605633801</v>
      </c>
      <c r="R128" s="143">
        <v>-5.3546989612563296</v>
      </c>
    </row>
    <row r="129" spans="1:18" x14ac:dyDescent="0.25">
      <c r="A129" s="139" t="s">
        <v>294</v>
      </c>
      <c r="B129" s="142">
        <v>43928</v>
      </c>
      <c r="C129" s="143">
        <v>13.978999999999999</v>
      </c>
      <c r="D129" s="143">
        <v>13.978999999999999</v>
      </c>
      <c r="E129" s="139">
        <v>135784</v>
      </c>
      <c r="F129" s="143">
        <v>709.87856592135597</v>
      </c>
      <c r="G129" s="143">
        <v>709.87856592135597</v>
      </c>
      <c r="H129" s="143">
        <v>118.645219281743</v>
      </c>
      <c r="I129" s="143">
        <v>334.83728493011699</v>
      </c>
      <c r="J129" s="143">
        <v>-235.33930903310099</v>
      </c>
      <c r="K129" s="143">
        <v>-104.70087083715001</v>
      </c>
      <c r="L129" s="143">
        <v>-36.135768279379903</v>
      </c>
      <c r="M129" s="143">
        <v>-29.492540245391201</v>
      </c>
      <c r="N129" s="143">
        <v>-20.361355884024999</v>
      </c>
      <c r="O129" s="143">
        <v>1.12043984524943</v>
      </c>
      <c r="P129" s="143"/>
      <c r="Q129" s="143">
        <v>9.2979193341869397</v>
      </c>
      <c r="R129" s="143">
        <v>-6.6548397171423304</v>
      </c>
    </row>
    <row r="130" spans="1:18" x14ac:dyDescent="0.25">
      <c r="A130" s="139" t="s">
        <v>192</v>
      </c>
      <c r="B130" s="142">
        <v>43928</v>
      </c>
      <c r="C130" s="143">
        <v>14.641500000000001</v>
      </c>
      <c r="D130" s="143">
        <v>14.641500000000001</v>
      </c>
      <c r="E130" s="139">
        <v>133386</v>
      </c>
      <c r="F130" s="143">
        <v>699.59518784607496</v>
      </c>
      <c r="G130" s="143">
        <v>699.59518784607496</v>
      </c>
      <c r="H130" s="143">
        <v>44.573605269735303</v>
      </c>
      <c r="I130" s="143">
        <v>277.06433158832101</v>
      </c>
      <c r="J130" s="143">
        <v>-287.35476924020202</v>
      </c>
      <c r="K130" s="143">
        <v>-106.104498882706</v>
      </c>
      <c r="L130" s="143">
        <v>-39.457322378325003</v>
      </c>
      <c r="M130" s="143">
        <v>-26.314177099540899</v>
      </c>
      <c r="N130" s="143">
        <v>-19.011320168446002</v>
      </c>
      <c r="O130" s="143">
        <v>-1.9057259239755799</v>
      </c>
      <c r="P130" s="143">
        <v>6.76659229153287</v>
      </c>
      <c r="Q130" s="143">
        <v>8.9025091960063101</v>
      </c>
      <c r="R130" s="143">
        <v>-11.3873674097057</v>
      </c>
    </row>
    <row r="131" spans="1:18" x14ac:dyDescent="0.25">
      <c r="A131" s="139" t="s">
        <v>295</v>
      </c>
      <c r="B131" s="142">
        <v>43928</v>
      </c>
      <c r="C131" s="143">
        <v>13.6493</v>
      </c>
      <c r="D131" s="143">
        <v>13.6493</v>
      </c>
      <c r="E131" s="139">
        <v>133385</v>
      </c>
      <c r="F131" s="143">
        <v>697.85423041736306</v>
      </c>
      <c r="G131" s="143">
        <v>697.85423041736306</v>
      </c>
      <c r="H131" s="143">
        <v>43.101228554121697</v>
      </c>
      <c r="I131" s="143">
        <v>275.54876510492699</v>
      </c>
      <c r="J131" s="143">
        <v>-288.32832994832103</v>
      </c>
      <c r="K131" s="143">
        <v>-107.050044550045</v>
      </c>
      <c r="L131" s="143">
        <v>-40.4812093654023</v>
      </c>
      <c r="M131" s="143">
        <v>-27.346959726832399</v>
      </c>
      <c r="N131" s="143">
        <v>-20.0784027340415</v>
      </c>
      <c r="O131" s="143">
        <v>-3.0974879869312502</v>
      </c>
      <c r="P131" s="143">
        <v>5.0065161190560001</v>
      </c>
      <c r="Q131" s="143">
        <v>6.9994456121912796</v>
      </c>
      <c r="R131" s="143">
        <v>-12.3486245244234</v>
      </c>
    </row>
    <row r="132" spans="1:18" x14ac:dyDescent="0.25">
      <c r="A132" s="139" t="s">
        <v>296</v>
      </c>
      <c r="B132" s="142">
        <v>43928</v>
      </c>
      <c r="C132" s="143">
        <v>36.4285</v>
      </c>
      <c r="D132" s="143">
        <v>36.4285</v>
      </c>
      <c r="E132" s="139">
        <v>103196</v>
      </c>
      <c r="F132" s="143">
        <v>535.44343987398804</v>
      </c>
      <c r="G132" s="143">
        <v>535.44343987398804</v>
      </c>
      <c r="H132" s="143">
        <v>4.3263402019171</v>
      </c>
      <c r="I132" s="143">
        <v>206.777181356905</v>
      </c>
      <c r="J132" s="143">
        <v>-266.64182261518101</v>
      </c>
      <c r="K132" s="143">
        <v>-135.04081254754101</v>
      </c>
      <c r="L132" s="143">
        <v>-49.383147028078</v>
      </c>
      <c r="M132" s="143">
        <v>-45.489406690080699</v>
      </c>
      <c r="N132" s="143">
        <v>-35.014610916598798</v>
      </c>
      <c r="O132" s="143">
        <v>-11.4267176721246</v>
      </c>
      <c r="P132" s="143">
        <v>-5.2362913385058798</v>
      </c>
      <c r="Q132" s="143">
        <v>18.1596432605422</v>
      </c>
      <c r="R132" s="143">
        <v>-19.917356183806199</v>
      </c>
    </row>
    <row r="133" spans="1:18" x14ac:dyDescent="0.25">
      <c r="A133" s="139" t="s">
        <v>193</v>
      </c>
      <c r="B133" s="142">
        <v>43928</v>
      </c>
      <c r="C133" s="143">
        <v>38.539099999999998</v>
      </c>
      <c r="D133" s="143">
        <v>38.539099999999998</v>
      </c>
      <c r="E133" s="139">
        <v>118803</v>
      </c>
      <c r="F133" s="143">
        <v>536.03183171798503</v>
      </c>
      <c r="G133" s="143">
        <v>536.03183171798503</v>
      </c>
      <c r="H133" s="143">
        <v>4.9295244229628397</v>
      </c>
      <c r="I133" s="143">
        <v>207.471264137828</v>
      </c>
      <c r="J133" s="143">
        <v>-266.02941454427503</v>
      </c>
      <c r="K133" s="143">
        <v>-134.538159954392</v>
      </c>
      <c r="L133" s="143">
        <v>-48.857076012994</v>
      </c>
      <c r="M133" s="143">
        <v>-45.044458323274299</v>
      </c>
      <c r="N133" s="143">
        <v>-34.589360225009401</v>
      </c>
      <c r="O133" s="143">
        <v>-10.861197183161501</v>
      </c>
      <c r="P133" s="143">
        <v>-4.6280319788957298</v>
      </c>
      <c r="Q133" s="143">
        <v>7.6251584066723197</v>
      </c>
      <c r="R133" s="143">
        <v>-19.447033058770799</v>
      </c>
    </row>
    <row r="134" spans="1:18" x14ac:dyDescent="0.25">
      <c r="A134" s="139" t="s">
        <v>194</v>
      </c>
      <c r="B134" s="142">
        <v>43928</v>
      </c>
      <c r="C134" s="143">
        <v>8.6549999999999994</v>
      </c>
      <c r="D134" s="143">
        <v>8.6549999999999994</v>
      </c>
      <c r="E134" s="139">
        <v>147481</v>
      </c>
      <c r="F134" s="143">
        <v>570.64857100765903</v>
      </c>
      <c r="G134" s="143">
        <v>570.64857100765903</v>
      </c>
      <c r="H134" s="143">
        <v>142.793551308205</v>
      </c>
      <c r="I134" s="143">
        <v>234.201636230194</v>
      </c>
      <c r="J134" s="143">
        <v>-196.76552804681</v>
      </c>
      <c r="K134" s="143">
        <v>-79.942223668980006</v>
      </c>
      <c r="L134" s="143">
        <v>-30.3373549805492</v>
      </c>
      <c r="M134" s="143"/>
      <c r="N134" s="143"/>
      <c r="O134" s="143"/>
      <c r="P134" s="143"/>
      <c r="Q134" s="143">
        <v>-19.028100775193799</v>
      </c>
      <c r="R134" s="143"/>
    </row>
    <row r="135" spans="1:18" x14ac:dyDescent="0.25">
      <c r="A135" s="139" t="s">
        <v>297</v>
      </c>
      <c r="B135" s="142">
        <v>43928</v>
      </c>
      <c r="C135" s="143">
        <v>8.5772999999999993</v>
      </c>
      <c r="D135" s="143">
        <v>8.5772999999999993</v>
      </c>
      <c r="E135" s="139">
        <v>147482</v>
      </c>
      <c r="F135" s="143">
        <v>569.77561561710399</v>
      </c>
      <c r="G135" s="143">
        <v>569.77561561710399</v>
      </c>
      <c r="H135" s="143">
        <v>142.51835527182499</v>
      </c>
      <c r="I135" s="143">
        <v>233.19277031918801</v>
      </c>
      <c r="J135" s="143">
        <v>-198.18373109526999</v>
      </c>
      <c r="K135" s="143">
        <v>-81.093542999057902</v>
      </c>
      <c r="L135" s="143">
        <v>-31.4639065130444</v>
      </c>
      <c r="M135" s="143"/>
      <c r="N135" s="143"/>
      <c r="O135" s="143"/>
      <c r="P135" s="143"/>
      <c r="Q135" s="143">
        <v>-20.127344961240301</v>
      </c>
      <c r="R135" s="143"/>
    </row>
    <row r="136" spans="1:18" x14ac:dyDescent="0.25">
      <c r="A136" s="139" t="s">
        <v>195</v>
      </c>
      <c r="B136" s="142">
        <v>43928</v>
      </c>
      <c r="C136" s="143">
        <v>11.55</v>
      </c>
      <c r="D136" s="143">
        <v>11.55</v>
      </c>
      <c r="E136" s="139">
        <v>135601</v>
      </c>
      <c r="F136" s="143">
        <v>597.67066420664298</v>
      </c>
      <c r="G136" s="143">
        <v>597.67066420664298</v>
      </c>
      <c r="H136" s="143">
        <v>120.080981905606</v>
      </c>
      <c r="I136" s="143">
        <v>322.08866036687101</v>
      </c>
      <c r="J136" s="143">
        <v>-221.920763598326</v>
      </c>
      <c r="K136" s="143">
        <v>-100.859607016444</v>
      </c>
      <c r="L136" s="143">
        <v>-42.097778374988799</v>
      </c>
      <c r="M136" s="143">
        <v>-32.942238267147999</v>
      </c>
      <c r="N136" s="143">
        <v>-22.8125</v>
      </c>
      <c r="O136" s="143">
        <v>-2.2578250649511298</v>
      </c>
      <c r="P136" s="143"/>
      <c r="Q136" s="143">
        <v>3.5829639012032901</v>
      </c>
      <c r="R136" s="143">
        <v>-9.5327065252330403</v>
      </c>
    </row>
    <row r="137" spans="1:18" x14ac:dyDescent="0.25">
      <c r="A137" s="139" t="s">
        <v>298</v>
      </c>
      <c r="B137" s="142">
        <v>43928</v>
      </c>
      <c r="C137" s="143">
        <v>10.85</v>
      </c>
      <c r="D137" s="143">
        <v>10.85</v>
      </c>
      <c r="E137" s="139">
        <v>135598</v>
      </c>
      <c r="F137" s="143">
        <v>591.02060843964796</v>
      </c>
      <c r="G137" s="143">
        <v>591.02060843964796</v>
      </c>
      <c r="H137" s="143">
        <v>112.927091740652</v>
      </c>
      <c r="I137" s="143">
        <v>318.14152755207601</v>
      </c>
      <c r="J137" s="143">
        <v>-223.90046296296299</v>
      </c>
      <c r="K137" s="143">
        <v>-102.20308537616199</v>
      </c>
      <c r="L137" s="143">
        <v>-43.428242737992498</v>
      </c>
      <c r="M137" s="143">
        <v>-34.1789775877577</v>
      </c>
      <c r="N137" s="143">
        <v>-24.086744136654598</v>
      </c>
      <c r="O137" s="143">
        <v>-3.8301074052464301</v>
      </c>
      <c r="P137" s="143"/>
      <c r="Q137" s="143">
        <v>1.96485117162761</v>
      </c>
      <c r="R137" s="143">
        <v>-10.9412470023981</v>
      </c>
    </row>
    <row r="138" spans="1:18" x14ac:dyDescent="0.25">
      <c r="A138" s="139" t="s">
        <v>299</v>
      </c>
      <c r="B138" s="142">
        <v>43928</v>
      </c>
      <c r="C138" s="143">
        <v>144.43</v>
      </c>
      <c r="D138" s="143">
        <v>427.84861070694097</v>
      </c>
      <c r="E138" s="139">
        <v>101815</v>
      </c>
      <c r="F138" s="143">
        <v>709.51794642191101</v>
      </c>
      <c r="G138" s="143">
        <v>709.51794642191101</v>
      </c>
      <c r="H138" s="143">
        <v>110.228466386562</v>
      </c>
      <c r="I138" s="143">
        <v>310.03751826110698</v>
      </c>
      <c r="J138" s="143">
        <v>-228.137635703998</v>
      </c>
      <c r="K138" s="143">
        <v>-100.394440752603</v>
      </c>
      <c r="L138" s="143">
        <v>-38.096488658592698</v>
      </c>
      <c r="M138" s="143">
        <v>-34.630376651193203</v>
      </c>
      <c r="N138" s="143">
        <v>-26.316080476471601</v>
      </c>
      <c r="O138" s="143">
        <v>-5.8096891082540401</v>
      </c>
      <c r="P138" s="143">
        <v>-1.6147263320151</v>
      </c>
      <c r="Q138" s="143">
        <v>173.84559775223201</v>
      </c>
      <c r="R138" s="143">
        <v>-13.5806073560298</v>
      </c>
    </row>
    <row r="139" spans="1:18" x14ac:dyDescent="0.25">
      <c r="A139" s="139" t="s">
        <v>196</v>
      </c>
      <c r="B139" s="142">
        <v>43928</v>
      </c>
      <c r="C139" s="143">
        <v>150.21</v>
      </c>
      <c r="D139" s="143">
        <v>150.21</v>
      </c>
      <c r="E139" s="139">
        <v>119486</v>
      </c>
      <c r="F139" s="143">
        <v>709.72949702231494</v>
      </c>
      <c r="G139" s="143">
        <v>709.72949702231494</v>
      </c>
      <c r="H139" s="143">
        <v>110.602837912648</v>
      </c>
      <c r="I139" s="143">
        <v>310.37877417226298</v>
      </c>
      <c r="J139" s="143">
        <v>-227.86978583985899</v>
      </c>
      <c r="K139" s="143">
        <v>-100.094375049411</v>
      </c>
      <c r="L139" s="143">
        <v>-37.778963208305797</v>
      </c>
      <c r="M139" s="143">
        <v>-34.410298664100097</v>
      </c>
      <c r="N139" s="143">
        <v>-26.073848289075599</v>
      </c>
      <c r="O139" s="143">
        <v>-5.43887710042564</v>
      </c>
      <c r="P139" s="143">
        <v>-1.1222385755194699</v>
      </c>
      <c r="Q139" s="143">
        <v>6.5325218845256501</v>
      </c>
      <c r="R139" s="143">
        <v>-13.2965788769522</v>
      </c>
    </row>
    <row r="140" spans="1:18" x14ac:dyDescent="0.25">
      <c r="A140" s="139" t="s">
        <v>300</v>
      </c>
      <c r="B140" s="142">
        <v>43928</v>
      </c>
      <c r="C140" s="143">
        <v>155.63</v>
      </c>
      <c r="D140" s="143">
        <v>234.767428495188</v>
      </c>
      <c r="E140" s="139">
        <v>100156</v>
      </c>
      <c r="F140" s="143">
        <v>689.94056258207297</v>
      </c>
      <c r="G140" s="143">
        <v>689.94056258207297</v>
      </c>
      <c r="H140" s="143">
        <v>107.719045120674</v>
      </c>
      <c r="I140" s="143">
        <v>303.33446053265402</v>
      </c>
      <c r="J140" s="143">
        <v>-222.568169476625</v>
      </c>
      <c r="K140" s="143">
        <v>-98.074522564813805</v>
      </c>
      <c r="L140" s="143">
        <v>-36.926946937684797</v>
      </c>
      <c r="M140" s="143">
        <v>-33.695293737817302</v>
      </c>
      <c r="N140" s="143">
        <v>-25.6023261429158</v>
      </c>
      <c r="O140" s="143">
        <v>-3.98436900002728</v>
      </c>
      <c r="P140" s="143">
        <v>1.7842838588971801</v>
      </c>
      <c r="Q140" s="143">
        <v>93.514318250021205</v>
      </c>
      <c r="R140" s="143">
        <v>-13.3909573204447</v>
      </c>
    </row>
    <row r="141" spans="1:18" x14ac:dyDescent="0.25">
      <c r="A141" s="139" t="s">
        <v>197</v>
      </c>
      <c r="B141" s="142">
        <v>43928</v>
      </c>
      <c r="C141" s="143">
        <v>161.62</v>
      </c>
      <c r="D141" s="143">
        <v>161.62</v>
      </c>
      <c r="E141" s="139">
        <v>119489</v>
      </c>
      <c r="F141" s="143">
        <v>690.524126455908</v>
      </c>
      <c r="G141" s="143">
        <v>690.524126455908</v>
      </c>
      <c r="H141" s="143">
        <v>108.349649466304</v>
      </c>
      <c r="I141" s="143">
        <v>304.05258690459698</v>
      </c>
      <c r="J141" s="143">
        <v>-222.192295237146</v>
      </c>
      <c r="K141" s="143">
        <v>-97.693470060782602</v>
      </c>
      <c r="L141" s="143">
        <v>-36.523640059602499</v>
      </c>
      <c r="M141" s="143">
        <v>-33.351751742533303</v>
      </c>
      <c r="N141" s="143">
        <v>-25.2615888562521</v>
      </c>
      <c r="O141" s="143">
        <v>-3.48012558562406</v>
      </c>
      <c r="P141" s="143">
        <v>2.37159632500033</v>
      </c>
      <c r="Q141" s="143">
        <v>12.1909870945405</v>
      </c>
      <c r="R141" s="143">
        <v>-12.9009481073568</v>
      </c>
    </row>
    <row r="142" spans="1:18" x14ac:dyDescent="0.25">
      <c r="A142" s="139" t="s">
        <v>301</v>
      </c>
      <c r="B142" s="142">
        <v>43928</v>
      </c>
      <c r="C142" s="143">
        <v>73.022099999999995</v>
      </c>
      <c r="D142" s="143">
        <v>73.022099999999995</v>
      </c>
      <c r="E142" s="139">
        <v>100175</v>
      </c>
      <c r="F142" s="143">
        <v>739.75423487923797</v>
      </c>
      <c r="G142" s="143">
        <v>739.75423487923797</v>
      </c>
      <c r="H142" s="143">
        <v>303.66761934435999</v>
      </c>
      <c r="I142" s="143">
        <v>428.69717648104</v>
      </c>
      <c r="J142" s="143">
        <v>-198.873773920909</v>
      </c>
      <c r="K142" s="143">
        <v>-86.841039943910303</v>
      </c>
      <c r="L142" s="143">
        <v>-32.845981934328599</v>
      </c>
      <c r="M142" s="143">
        <v>-31.193372604641699</v>
      </c>
      <c r="N142" s="143">
        <v>-21.4694425783246</v>
      </c>
      <c r="O142" s="143">
        <v>-2.6265710606515</v>
      </c>
      <c r="P142" s="143">
        <v>4.5711712693370599</v>
      </c>
      <c r="Q142" s="143">
        <v>31.459336022975901</v>
      </c>
      <c r="R142" s="143">
        <v>-9.9199353751227992</v>
      </c>
    </row>
    <row r="143" spans="1:18" x14ac:dyDescent="0.25">
      <c r="A143" s="139" t="s">
        <v>198</v>
      </c>
      <c r="B143" s="142">
        <v>43928</v>
      </c>
      <c r="C143" s="143">
        <v>75.3536</v>
      </c>
      <c r="D143" s="143">
        <v>75.3536</v>
      </c>
      <c r="E143" s="139">
        <v>120847</v>
      </c>
      <c r="F143" s="143">
        <v>741.64562093285201</v>
      </c>
      <c r="G143" s="143">
        <v>741.64562093285201</v>
      </c>
      <c r="H143" s="143">
        <v>305.51963194961201</v>
      </c>
      <c r="I143" s="143">
        <v>430.65300530574899</v>
      </c>
      <c r="J143" s="143">
        <v>-197.47192425274901</v>
      </c>
      <c r="K143" s="143">
        <v>-85.511511190785001</v>
      </c>
      <c r="L143" s="143">
        <v>-31.4060905417501</v>
      </c>
      <c r="M143" s="143">
        <v>-29.867733940641099</v>
      </c>
      <c r="N143" s="143">
        <v>-20.298755352099299</v>
      </c>
      <c r="O143" s="143">
        <v>-1.9195226092522899</v>
      </c>
      <c r="P143" s="143">
        <v>5.1783417887119203</v>
      </c>
      <c r="Q143" s="143">
        <v>12.750142701922</v>
      </c>
      <c r="R143" s="143">
        <v>-9.0744656162345301</v>
      </c>
    </row>
    <row r="144" spans="1:18" x14ac:dyDescent="0.25">
      <c r="A144" s="139" t="s">
        <v>199</v>
      </c>
      <c r="B144" s="142">
        <v>43928</v>
      </c>
      <c r="C144" s="143">
        <v>37.479999999999997</v>
      </c>
      <c r="D144" s="143">
        <v>37.479999999999997</v>
      </c>
      <c r="E144" s="139">
        <v>111549</v>
      </c>
      <c r="F144" s="143">
        <v>582.77746239000896</v>
      </c>
      <c r="G144" s="143">
        <v>582.77746239000896</v>
      </c>
      <c r="H144" s="143">
        <v>83.3946481818531</v>
      </c>
      <c r="I144" s="143">
        <v>223.555702698228</v>
      </c>
      <c r="J144" s="143">
        <v>-236.61516705434599</v>
      </c>
      <c r="K144" s="143">
        <v>-115.73089021836201</v>
      </c>
      <c r="L144" s="143">
        <v>-49.101196206955699</v>
      </c>
      <c r="M144" s="143">
        <v>-41.465417486020598</v>
      </c>
      <c r="N144" s="143">
        <v>-32.504143107818301</v>
      </c>
      <c r="O144" s="143">
        <v>-7.3691272572306499</v>
      </c>
      <c r="P144" s="143">
        <v>-0.649778363270612</v>
      </c>
      <c r="Q144" s="143">
        <v>24.327431481930599</v>
      </c>
      <c r="R144" s="143">
        <v>-13.6588203411648</v>
      </c>
    </row>
    <row r="145" spans="1:18" x14ac:dyDescent="0.25">
      <c r="A145" s="139" t="s">
        <v>302</v>
      </c>
      <c r="B145" s="142">
        <v>43928</v>
      </c>
      <c r="C145" s="143">
        <v>37.14</v>
      </c>
      <c r="D145" s="143">
        <v>37.14</v>
      </c>
      <c r="E145" s="139">
        <v>141070</v>
      </c>
      <c r="F145" s="143">
        <v>582.89172156975098</v>
      </c>
      <c r="G145" s="143">
        <v>582.89172156975098</v>
      </c>
      <c r="H145" s="143">
        <v>82.721162863394696</v>
      </c>
      <c r="I145" s="143">
        <v>223.295193552428</v>
      </c>
      <c r="J145" s="143">
        <v>-236.98138865187701</v>
      </c>
      <c r="K145" s="143">
        <v>-116.101518531211</v>
      </c>
      <c r="L145" s="143">
        <v>-49.469649947944099</v>
      </c>
      <c r="M145" s="143">
        <v>-41.807575918453999</v>
      </c>
      <c r="N145" s="143">
        <v>-32.835308075429197</v>
      </c>
      <c r="O145" s="143">
        <v>-7.6043857799966998</v>
      </c>
      <c r="P145" s="143">
        <v>-0.91859260393411002</v>
      </c>
      <c r="Q145" s="143">
        <v>23.350175064846098</v>
      </c>
      <c r="R145" s="143">
        <v>-13.924590588113</v>
      </c>
    </row>
    <row r="146" spans="1:18" x14ac:dyDescent="0.25">
      <c r="A146" s="139" t="s">
        <v>303</v>
      </c>
      <c r="B146" s="142">
        <v>43924</v>
      </c>
      <c r="C146" s="143">
        <v>53.901400000000002</v>
      </c>
      <c r="D146" s="143">
        <v>431.21120000000002</v>
      </c>
      <c r="E146" s="139">
        <v>100338</v>
      </c>
      <c r="F146" s="143">
        <v>-14.885421185123</v>
      </c>
      <c r="G146" s="143">
        <v>-19.8985485503094</v>
      </c>
      <c r="H146" s="143">
        <v>-7.1487593025179796</v>
      </c>
      <c r="I146" s="143">
        <v>-224.25124388955899</v>
      </c>
      <c r="J146" s="143">
        <v>-366.49513091262497</v>
      </c>
      <c r="K146" s="143">
        <v>-129.72665931053501</v>
      </c>
      <c r="L146" s="143">
        <v>-51.894327794045303</v>
      </c>
      <c r="M146" s="143">
        <v>-39.507659614037202</v>
      </c>
      <c r="N146" s="143">
        <v>-28.547073371500002</v>
      </c>
      <c r="O146" s="143">
        <v>-7.6199673869244799</v>
      </c>
      <c r="P146" s="143">
        <v>-2.0498488185118098</v>
      </c>
      <c r="Q146" s="143">
        <v>182.960952040938</v>
      </c>
      <c r="R146" s="143">
        <v>-13.696264967242</v>
      </c>
    </row>
    <row r="147" spans="1:18" x14ac:dyDescent="0.25">
      <c r="A147" s="139" t="s">
        <v>200</v>
      </c>
      <c r="B147" s="142">
        <v>43924</v>
      </c>
      <c r="C147" s="143">
        <v>56.781300000000002</v>
      </c>
      <c r="D147" s="143">
        <v>56.781300000000002</v>
      </c>
      <c r="E147" s="139">
        <v>120291</v>
      </c>
      <c r="F147" s="143">
        <v>-14.6444729520713</v>
      </c>
      <c r="G147" s="143">
        <v>-19.6598163399747</v>
      </c>
      <c r="H147" s="143">
        <v>-6.8965603882450299</v>
      </c>
      <c r="I147" s="143">
        <v>-224.020156736286</v>
      </c>
      <c r="J147" s="143">
        <v>-366.32430590514099</v>
      </c>
      <c r="K147" s="143">
        <v>-129.559688035319</v>
      </c>
      <c r="L147" s="143">
        <v>-51.713157878247401</v>
      </c>
      <c r="M147" s="143">
        <v>-39.336650531291298</v>
      </c>
      <c r="N147" s="143">
        <v>-28.356250672332202</v>
      </c>
      <c r="O147" s="143">
        <v>-6.9499586341466202</v>
      </c>
      <c r="P147" s="143">
        <v>-1.2220199143180499</v>
      </c>
      <c r="Q147" s="143">
        <v>5.113513610829</v>
      </c>
      <c r="R147" s="143">
        <v>-13.214065448893701</v>
      </c>
    </row>
    <row r="148" spans="1:18" x14ac:dyDescent="0.25">
      <c r="A148" s="139" t="s">
        <v>372</v>
      </c>
      <c r="B148" s="142">
        <v>43928</v>
      </c>
      <c r="C148" s="143">
        <v>111.87430000000001</v>
      </c>
      <c r="D148" s="143">
        <v>111.87430000000001</v>
      </c>
      <c r="E148" s="139">
        <v>119723</v>
      </c>
      <c r="F148" s="143">
        <v>566.36013286954994</v>
      </c>
      <c r="G148" s="143">
        <v>566.36013286954994</v>
      </c>
      <c r="H148" s="143">
        <v>117.653702817</v>
      </c>
      <c r="I148" s="143">
        <v>315.96110022464802</v>
      </c>
      <c r="J148" s="143">
        <v>-224.64708686049099</v>
      </c>
      <c r="K148" s="143">
        <v>-100.549083640391</v>
      </c>
      <c r="L148" s="143">
        <v>-37.6499020205965</v>
      </c>
      <c r="M148" s="143">
        <v>-32.983077376315798</v>
      </c>
      <c r="N148" s="143">
        <v>-25.166652508630499</v>
      </c>
      <c r="O148" s="143">
        <v>-4.7166436840232597</v>
      </c>
      <c r="P148" s="143">
        <v>-1.0398781574537701</v>
      </c>
      <c r="Q148" s="143">
        <v>9.0242240037028107</v>
      </c>
      <c r="R148" s="143">
        <v>-11.420026382948301</v>
      </c>
    </row>
    <row r="149" spans="1:18" x14ac:dyDescent="0.25">
      <c r="A149" s="139" t="s">
        <v>375</v>
      </c>
      <c r="B149" s="142">
        <v>43928</v>
      </c>
      <c r="C149" s="143">
        <v>107.1233</v>
      </c>
      <c r="D149" s="143">
        <v>332.63785343742802</v>
      </c>
      <c r="E149" s="139">
        <v>105628</v>
      </c>
      <c r="F149" s="143">
        <v>565.70171081759702</v>
      </c>
      <c r="G149" s="143">
        <v>565.70171081759702</v>
      </c>
      <c r="H149" s="143">
        <v>117.02951421224</v>
      </c>
      <c r="I149" s="143">
        <v>315.451492937262</v>
      </c>
      <c r="J149" s="143">
        <v>-225.10966982634301</v>
      </c>
      <c r="K149" s="143">
        <v>-101.01748234236</v>
      </c>
      <c r="L149" s="143">
        <v>-38.169851862630097</v>
      </c>
      <c r="M149" s="143">
        <v>-33.459170092491902</v>
      </c>
      <c r="N149" s="143">
        <v>-25.6097917124237</v>
      </c>
      <c r="O149" s="143">
        <v>-5.2909418822567096</v>
      </c>
      <c r="P149" s="143">
        <v>-1.64149704730683</v>
      </c>
      <c r="Q149" s="143">
        <v>119.32598693349</v>
      </c>
      <c r="R149" s="143">
        <v>-11.9268384237056</v>
      </c>
    </row>
    <row r="150" spans="1:18" x14ac:dyDescent="0.25">
      <c r="A150" s="139" t="s">
        <v>201</v>
      </c>
      <c r="B150" s="142">
        <v>43928</v>
      </c>
      <c r="C150" s="143">
        <v>10.262499999999999</v>
      </c>
      <c r="D150" s="143">
        <v>10.262499999999999</v>
      </c>
      <c r="E150" s="139">
        <v>132933</v>
      </c>
      <c r="F150" s="143">
        <v>526.17102957848101</v>
      </c>
      <c r="G150" s="143">
        <v>526.17102957848101</v>
      </c>
      <c r="H150" s="143">
        <v>104.430829085436</v>
      </c>
      <c r="I150" s="143">
        <v>329.989100860169</v>
      </c>
      <c r="J150" s="143">
        <v>-266.402527483607</v>
      </c>
      <c r="K150" s="143">
        <v>-110.780639468441</v>
      </c>
      <c r="L150" s="143">
        <v>-43.386907369643403</v>
      </c>
      <c r="M150" s="143">
        <v>-34.698492375713201</v>
      </c>
      <c r="N150" s="143">
        <v>-25.033911963426501</v>
      </c>
      <c r="O150" s="143">
        <v>-5.5592726694421799</v>
      </c>
      <c r="P150" s="143">
        <v>-0.54313754029734695</v>
      </c>
      <c r="Q150" s="143">
        <v>0.58381737709660997</v>
      </c>
      <c r="R150" s="143">
        <v>-13.642389724650201</v>
      </c>
    </row>
    <row r="151" spans="1:18" x14ac:dyDescent="0.25">
      <c r="A151" s="139" t="s">
        <v>202</v>
      </c>
      <c r="B151" s="142">
        <v>43928</v>
      </c>
      <c r="C151" s="143">
        <v>11.086399999999999</v>
      </c>
      <c r="D151" s="143">
        <v>11.086399999999999</v>
      </c>
      <c r="E151" s="139">
        <v>133364</v>
      </c>
      <c r="F151" s="143">
        <v>525.87814697156205</v>
      </c>
      <c r="G151" s="143">
        <v>525.87814697156205</v>
      </c>
      <c r="H151" s="143">
        <v>122.46254484068299</v>
      </c>
      <c r="I151" s="143">
        <v>344.33560414873602</v>
      </c>
      <c r="J151" s="143">
        <v>-242.97145635754401</v>
      </c>
      <c r="K151" s="143">
        <v>-97.984911027677995</v>
      </c>
      <c r="L151" s="143">
        <v>-36.467028983712297</v>
      </c>
      <c r="M151" s="143">
        <v>-30.694912627745801</v>
      </c>
      <c r="N151" s="143">
        <v>-21.692892326660999</v>
      </c>
      <c r="O151" s="143">
        <v>-3.91147190189514</v>
      </c>
      <c r="P151" s="143">
        <v>1.96112122643359</v>
      </c>
      <c r="Q151" s="143">
        <v>2.1098022585259599</v>
      </c>
      <c r="R151" s="143">
        <v>-11.515396962854799</v>
      </c>
    </row>
    <row r="152" spans="1:18" x14ac:dyDescent="0.25">
      <c r="A152" s="139" t="s">
        <v>203</v>
      </c>
      <c r="B152" s="142">
        <v>43928</v>
      </c>
      <c r="C152" s="143">
        <v>10.894</v>
      </c>
      <c r="D152" s="143">
        <v>10.894</v>
      </c>
      <c r="E152" s="139">
        <v>136007</v>
      </c>
      <c r="F152" s="143">
        <v>512.950592387195</v>
      </c>
      <c r="G152" s="143">
        <v>512.950592387195</v>
      </c>
      <c r="H152" s="143">
        <v>103.534951647179</v>
      </c>
      <c r="I152" s="143">
        <v>319.71352019785598</v>
      </c>
      <c r="J152" s="143">
        <v>-252.17369835050499</v>
      </c>
      <c r="K152" s="143">
        <v>-99.836409643224201</v>
      </c>
      <c r="L152" s="143">
        <v>-37.791808511144303</v>
      </c>
      <c r="M152" s="143">
        <v>-32.090386370730599</v>
      </c>
      <c r="N152" s="143">
        <v>-22.275134960492899</v>
      </c>
      <c r="O152" s="143">
        <v>-2.9563782327613199</v>
      </c>
      <c r="P152" s="143"/>
      <c r="Q152" s="143">
        <v>2.2228201634877398</v>
      </c>
      <c r="R152" s="143">
        <v>-10.7177878978723</v>
      </c>
    </row>
    <row r="153" spans="1:18" x14ac:dyDescent="0.25">
      <c r="A153" s="139" t="s">
        <v>304</v>
      </c>
      <c r="B153" s="142">
        <v>43928</v>
      </c>
      <c r="C153" s="143">
        <v>10.453900000000001</v>
      </c>
      <c r="D153" s="143">
        <v>10.453900000000001</v>
      </c>
      <c r="E153" s="139">
        <v>136004</v>
      </c>
      <c r="F153" s="143">
        <v>512.48610830470898</v>
      </c>
      <c r="G153" s="143">
        <v>512.48610830470898</v>
      </c>
      <c r="H153" s="143">
        <v>103.103608776116</v>
      </c>
      <c r="I153" s="143">
        <v>319.57965416311299</v>
      </c>
      <c r="J153" s="143">
        <v>-252.43946041370299</v>
      </c>
      <c r="K153" s="143">
        <v>-100.168215404048</v>
      </c>
      <c r="L153" s="143">
        <v>-38.1742277679555</v>
      </c>
      <c r="M153" s="143">
        <v>-32.453207570516703</v>
      </c>
      <c r="N153" s="143">
        <v>-22.650182719928999</v>
      </c>
      <c r="O153" s="143">
        <v>-3.72864602784448</v>
      </c>
      <c r="P153" s="143"/>
      <c r="Q153" s="143">
        <v>1.12856607629428</v>
      </c>
      <c r="R153" s="143">
        <v>-11.3397741119598</v>
      </c>
    </row>
    <row r="154" spans="1:18" x14ac:dyDescent="0.25">
      <c r="A154" s="139" t="s">
        <v>305</v>
      </c>
      <c r="B154" s="142">
        <v>43928</v>
      </c>
      <c r="C154" s="143">
        <v>10.863899999999999</v>
      </c>
      <c r="D154" s="143">
        <v>10.863899999999999</v>
      </c>
      <c r="E154" s="139">
        <v>133361</v>
      </c>
      <c r="F154" s="143">
        <v>525.52495546274804</v>
      </c>
      <c r="G154" s="143">
        <v>525.52495546274804</v>
      </c>
      <c r="H154" s="143">
        <v>122.11349924839</v>
      </c>
      <c r="I154" s="143">
        <v>344.199689483062</v>
      </c>
      <c r="J154" s="143">
        <v>-243.168115154807</v>
      </c>
      <c r="K154" s="143">
        <v>-98.223523041589203</v>
      </c>
      <c r="L154" s="143">
        <v>-36.7373051980707</v>
      </c>
      <c r="M154" s="143">
        <v>-30.953802588513401</v>
      </c>
      <c r="N154" s="143">
        <v>-21.959394717645701</v>
      </c>
      <c r="O154" s="143">
        <v>-4.3807020624140298</v>
      </c>
      <c r="P154" s="143">
        <v>1.5220867641642799</v>
      </c>
      <c r="Q154" s="143">
        <v>1.6682490233997</v>
      </c>
      <c r="R154" s="143">
        <v>-12.0716284218576</v>
      </c>
    </row>
    <row r="155" spans="1:18" x14ac:dyDescent="0.25">
      <c r="A155" s="139" t="s">
        <v>306</v>
      </c>
      <c r="B155" s="142">
        <v>43928</v>
      </c>
      <c r="C155" s="143">
        <v>10.0541</v>
      </c>
      <c r="D155" s="143">
        <v>10.0541</v>
      </c>
      <c r="E155" s="139">
        <v>132924</v>
      </c>
      <c r="F155" s="143">
        <v>525.827609059255</v>
      </c>
      <c r="G155" s="143">
        <v>525.827609059255</v>
      </c>
      <c r="H155" s="143">
        <v>104.048734960537</v>
      </c>
      <c r="I155" s="143">
        <v>329.73041322340498</v>
      </c>
      <c r="J155" s="143">
        <v>-266.63611066654499</v>
      </c>
      <c r="K155" s="143">
        <v>-111.02125372631301</v>
      </c>
      <c r="L155" s="143">
        <v>-43.652885591573799</v>
      </c>
      <c r="M155" s="143">
        <v>-34.953116132708899</v>
      </c>
      <c r="N155" s="143">
        <v>-25.293016194005901</v>
      </c>
      <c r="O155" s="143">
        <v>-6.0161181110268496</v>
      </c>
      <c r="P155" s="143">
        <v>-0.93509461911828695</v>
      </c>
      <c r="Q155" s="143">
        <v>0.17832013515080999</v>
      </c>
      <c r="R155" s="143">
        <v>-14.171015892975699</v>
      </c>
    </row>
    <row r="156" spans="1:18" x14ac:dyDescent="0.25">
      <c r="A156" s="139" t="s">
        <v>204</v>
      </c>
      <c r="B156" s="142">
        <v>43928</v>
      </c>
      <c r="C156" s="143">
        <v>11.457800000000001</v>
      </c>
      <c r="D156" s="143">
        <v>11.457800000000001</v>
      </c>
      <c r="E156" s="139">
        <v>140487</v>
      </c>
      <c r="F156" s="143">
        <v>489.54654969469601</v>
      </c>
      <c r="G156" s="143">
        <v>489.54654969469601</v>
      </c>
      <c r="H156" s="143">
        <v>183.10367212717</v>
      </c>
      <c r="I156" s="143">
        <v>269.57456936222599</v>
      </c>
      <c r="J156" s="143">
        <v>-265.68588029135498</v>
      </c>
      <c r="K156" s="143">
        <v>-83.568621963459293</v>
      </c>
      <c r="L156" s="143">
        <v>-29.472079544606501</v>
      </c>
      <c r="M156" s="143">
        <v>-17.5861351091053</v>
      </c>
      <c r="N156" s="143">
        <v>-10.689446894550199</v>
      </c>
      <c r="O156" s="143"/>
      <c r="P156" s="143"/>
      <c r="Q156" s="143">
        <v>4.82408884859474</v>
      </c>
      <c r="R156" s="143">
        <v>-6.6695627134595101</v>
      </c>
    </row>
    <row r="157" spans="1:18" x14ac:dyDescent="0.25">
      <c r="A157" s="139" t="s">
        <v>307</v>
      </c>
      <c r="B157" s="142">
        <v>43928</v>
      </c>
      <c r="C157" s="143">
        <v>11.1798</v>
      </c>
      <c r="D157" s="143">
        <v>11.1798</v>
      </c>
      <c r="E157" s="139">
        <v>140488</v>
      </c>
      <c r="F157" s="143">
        <v>488.96213434861301</v>
      </c>
      <c r="G157" s="143">
        <v>488.96213434861301</v>
      </c>
      <c r="H157" s="143">
        <v>182.519550494036</v>
      </c>
      <c r="I157" s="143">
        <v>269.10649791503999</v>
      </c>
      <c r="J157" s="143">
        <v>-266.05300292164998</v>
      </c>
      <c r="K157" s="143">
        <v>-83.956342397294605</v>
      </c>
      <c r="L157" s="143">
        <v>-29.8921734557462</v>
      </c>
      <c r="M157" s="143">
        <v>-18.015668110888399</v>
      </c>
      <c r="N157" s="143">
        <v>-11.132021387664</v>
      </c>
      <c r="O157" s="143"/>
      <c r="P157" s="143"/>
      <c r="Q157" s="143">
        <v>3.9041432456935601</v>
      </c>
      <c r="R157" s="143">
        <v>-7.31580362769194</v>
      </c>
    </row>
    <row r="158" spans="1:18" x14ac:dyDescent="0.25">
      <c r="A158" s="139" t="s">
        <v>205</v>
      </c>
      <c r="B158" s="142">
        <v>43928</v>
      </c>
      <c r="C158" s="143">
        <v>8.3788999999999998</v>
      </c>
      <c r="D158" s="143">
        <v>8.3788999999999998</v>
      </c>
      <c r="E158" s="139">
        <v>142138</v>
      </c>
      <c r="F158" s="143">
        <v>674.72603178672102</v>
      </c>
      <c r="G158" s="143">
        <v>674.72603178672102</v>
      </c>
      <c r="H158" s="143">
        <v>128.09366593299001</v>
      </c>
      <c r="I158" s="143">
        <v>319.335358128461</v>
      </c>
      <c r="J158" s="143">
        <v>-237.22274342808001</v>
      </c>
      <c r="K158" s="143">
        <v>-91.176494730566603</v>
      </c>
      <c r="L158" s="143">
        <v>-33.633444939217497</v>
      </c>
      <c r="M158" s="143">
        <v>-27.396900766575101</v>
      </c>
      <c r="N158" s="143">
        <v>-17.395650141418798</v>
      </c>
      <c r="O158" s="143"/>
      <c r="P158" s="143"/>
      <c r="Q158" s="143">
        <v>-7.9744137466307299</v>
      </c>
      <c r="R158" s="143">
        <v>-8.4248077264108794</v>
      </c>
    </row>
    <row r="159" spans="1:18" x14ac:dyDescent="0.25">
      <c r="A159" s="139" t="s">
        <v>206</v>
      </c>
      <c r="B159" s="142">
        <v>43928</v>
      </c>
      <c r="C159" s="143">
        <v>8.4504999999999999</v>
      </c>
      <c r="D159" s="143">
        <v>8.4504999999999999</v>
      </c>
      <c r="E159" s="139">
        <v>143178</v>
      </c>
      <c r="F159" s="143">
        <v>495.93257557798398</v>
      </c>
      <c r="G159" s="143">
        <v>495.93257557798398</v>
      </c>
      <c r="H159" s="143">
        <v>74.349429631064496</v>
      </c>
      <c r="I159" s="143">
        <v>262.16073661179399</v>
      </c>
      <c r="J159" s="143">
        <v>-265.26500049948697</v>
      </c>
      <c r="K159" s="143">
        <v>-99.255841982458904</v>
      </c>
      <c r="L159" s="143">
        <v>-36.6663663653679</v>
      </c>
      <c r="M159" s="143">
        <v>-29.9238236572345</v>
      </c>
      <c r="N159" s="143">
        <v>-19.520013199148899</v>
      </c>
      <c r="O159" s="143"/>
      <c r="P159" s="143"/>
      <c r="Q159" s="143">
        <v>-8.9772619047619102</v>
      </c>
      <c r="R159" s="143"/>
    </row>
    <row r="160" spans="1:18" x14ac:dyDescent="0.25">
      <c r="A160" s="139" t="s">
        <v>308</v>
      </c>
      <c r="B160" s="142">
        <v>43928</v>
      </c>
      <c r="C160" s="143">
        <v>8.3133999999999997</v>
      </c>
      <c r="D160" s="143">
        <v>8.3133999999999997</v>
      </c>
      <c r="E160" s="139">
        <v>143176</v>
      </c>
      <c r="F160" s="143">
        <v>495.28242067618601</v>
      </c>
      <c r="G160" s="143">
        <v>495.28242067618601</v>
      </c>
      <c r="H160" s="143">
        <v>73.7219535572696</v>
      </c>
      <c r="I160" s="143">
        <v>261.828965506808</v>
      </c>
      <c r="J160" s="143">
        <v>-265.65643021914701</v>
      </c>
      <c r="K160" s="143">
        <v>-99.702814472100897</v>
      </c>
      <c r="L160" s="143">
        <v>-37.172690420261297</v>
      </c>
      <c r="M160" s="143">
        <v>-30.423973889896999</v>
      </c>
      <c r="N160" s="143">
        <v>-20.097618620672399</v>
      </c>
      <c r="O160" s="143"/>
      <c r="P160" s="143"/>
      <c r="Q160" s="143">
        <v>-9.7715714285714306</v>
      </c>
      <c r="R160" s="143"/>
    </row>
    <row r="161" spans="1:18" x14ac:dyDescent="0.25">
      <c r="A161" s="139" t="s">
        <v>309</v>
      </c>
      <c r="B161" s="142">
        <v>43928</v>
      </c>
      <c r="C161" s="143">
        <v>8.2370999999999999</v>
      </c>
      <c r="D161" s="143">
        <v>8.2370999999999999</v>
      </c>
      <c r="E161" s="139">
        <v>142139</v>
      </c>
      <c r="F161" s="143">
        <v>674.16790519399206</v>
      </c>
      <c r="G161" s="143">
        <v>674.16790519399206</v>
      </c>
      <c r="H161" s="143">
        <v>127.49562482787999</v>
      </c>
      <c r="I161" s="143">
        <v>318.76643459541901</v>
      </c>
      <c r="J161" s="143">
        <v>-237.66857556798499</v>
      </c>
      <c r="K161" s="143">
        <v>-91.626935434014996</v>
      </c>
      <c r="L161" s="143">
        <v>-34.123393270393798</v>
      </c>
      <c r="M161" s="143">
        <v>-27.866706022144999</v>
      </c>
      <c r="N161" s="143">
        <v>-17.871523307766399</v>
      </c>
      <c r="O161" s="143"/>
      <c r="P161" s="143"/>
      <c r="Q161" s="143">
        <v>-8.6719474393531009</v>
      </c>
      <c r="R161" s="143">
        <v>-9.1123498677388604</v>
      </c>
    </row>
    <row r="162" spans="1:18" x14ac:dyDescent="0.25">
      <c r="A162" s="139" t="s">
        <v>310</v>
      </c>
      <c r="B162" s="142">
        <v>43928</v>
      </c>
      <c r="C162" s="143">
        <v>32.570999999999998</v>
      </c>
      <c r="D162" s="143">
        <v>32.570999999999998</v>
      </c>
      <c r="E162" s="139">
        <v>116352</v>
      </c>
      <c r="F162" s="143">
        <v>477.33055159780099</v>
      </c>
      <c r="G162" s="143">
        <v>477.33055159780099</v>
      </c>
      <c r="H162" s="143">
        <v>151.63151951080101</v>
      </c>
      <c r="I162" s="143">
        <v>265.613786237444</v>
      </c>
      <c r="J162" s="143">
        <v>-243.93510931269901</v>
      </c>
      <c r="K162" s="143">
        <v>-74.949072417603801</v>
      </c>
      <c r="L162" s="143">
        <v>-24.540743374672999</v>
      </c>
      <c r="M162" s="143">
        <v>-16.965504284019101</v>
      </c>
      <c r="N162" s="143">
        <v>-9.1153445872157501</v>
      </c>
      <c r="O162" s="143">
        <v>3.35430920284854</v>
      </c>
      <c r="P162" s="143">
        <v>7.2271791414289703</v>
      </c>
      <c r="Q162" s="143">
        <v>28.1078642101672</v>
      </c>
      <c r="R162" s="143">
        <v>-3.18833689924872</v>
      </c>
    </row>
    <row r="163" spans="1:18" x14ac:dyDescent="0.25">
      <c r="A163" s="139" t="s">
        <v>207</v>
      </c>
      <c r="B163" s="142">
        <v>43928</v>
      </c>
      <c r="C163" s="143">
        <v>24.222899999999999</v>
      </c>
      <c r="D163" s="143">
        <v>24.222899999999999</v>
      </c>
      <c r="E163" s="139">
        <v>126279</v>
      </c>
      <c r="F163" s="143">
        <v>536.29312492624103</v>
      </c>
      <c r="G163" s="143">
        <v>536.29312492624103</v>
      </c>
      <c r="H163" s="143">
        <v>168.50885406709901</v>
      </c>
      <c r="I163" s="143">
        <v>312.55869877932901</v>
      </c>
      <c r="J163" s="143">
        <v>-208.354141008554</v>
      </c>
      <c r="K163" s="143">
        <v>-60.818833593706401</v>
      </c>
      <c r="L163" s="143">
        <v>-16.082070105212299</v>
      </c>
      <c r="M163" s="143">
        <v>-10.453330046056999</v>
      </c>
      <c r="N163" s="143">
        <v>-2.5329173656452602</v>
      </c>
      <c r="O163" s="143">
        <v>8.1071648784630295</v>
      </c>
      <c r="P163" s="143">
        <v>8.64582725491959</v>
      </c>
      <c r="Q163" s="143">
        <v>23.575651680290601</v>
      </c>
      <c r="R163" s="143">
        <v>0.76625118030821204</v>
      </c>
    </row>
    <row r="164" spans="1:18" x14ac:dyDescent="0.25">
      <c r="A164" s="139" t="s">
        <v>311</v>
      </c>
      <c r="B164" s="142">
        <v>43928</v>
      </c>
      <c r="C164" s="143">
        <v>23.650500000000001</v>
      </c>
      <c r="D164" s="143">
        <v>23.650500000000001</v>
      </c>
      <c r="E164" s="139">
        <v>126379</v>
      </c>
      <c r="F164" s="143">
        <v>535.71948162406704</v>
      </c>
      <c r="G164" s="143">
        <v>535.71948162406704</v>
      </c>
      <c r="H164" s="143">
        <v>167.97298780198801</v>
      </c>
      <c r="I164" s="143">
        <v>312.12690882676401</v>
      </c>
      <c r="J164" s="143">
        <v>-208.72212851842599</v>
      </c>
      <c r="K164" s="143">
        <v>-61.2285422307922</v>
      </c>
      <c r="L164" s="143">
        <v>-16.532184241240699</v>
      </c>
      <c r="M164" s="143">
        <v>-10.907455659304601</v>
      </c>
      <c r="N164" s="143">
        <v>-3.0143605370586002</v>
      </c>
      <c r="O164" s="143">
        <v>7.3437427899578802</v>
      </c>
      <c r="P164" s="143">
        <v>8.0053463091728894</v>
      </c>
      <c r="Q164" s="143">
        <v>22.626850590372399</v>
      </c>
      <c r="R164" s="143">
        <v>-5.4125622821156801E-2</v>
      </c>
    </row>
    <row r="165" spans="1:18" x14ac:dyDescent="0.25">
      <c r="A165" s="139" t="s">
        <v>208</v>
      </c>
      <c r="B165" s="142">
        <v>43928</v>
      </c>
      <c r="C165" s="143">
        <v>9.2630999999999997</v>
      </c>
      <c r="D165" s="143">
        <v>9.2630999999999997</v>
      </c>
      <c r="E165" s="139">
        <v>145819</v>
      </c>
      <c r="F165" s="143">
        <v>545.03632307516295</v>
      </c>
      <c r="G165" s="143">
        <v>545.03632307516295</v>
      </c>
      <c r="H165" s="143">
        <v>105.440041537844</v>
      </c>
      <c r="I165" s="143">
        <v>272.47760883858899</v>
      </c>
      <c r="J165" s="143">
        <v>-178.49530692248899</v>
      </c>
      <c r="K165" s="143">
        <v>-70.986130706255096</v>
      </c>
      <c r="L165" s="143">
        <v>-23.143007326127702</v>
      </c>
      <c r="M165" s="143">
        <v>-17.6546892020156</v>
      </c>
      <c r="N165" s="143">
        <v>-12.0557180666836</v>
      </c>
      <c r="O165" s="143"/>
      <c r="P165" s="143"/>
      <c r="Q165" s="143">
        <v>-6.1408333333333402</v>
      </c>
      <c r="R165" s="143"/>
    </row>
    <row r="166" spans="1:18" x14ac:dyDescent="0.25">
      <c r="A166" s="139" t="s">
        <v>312</v>
      </c>
      <c r="B166" s="142">
        <v>43928</v>
      </c>
      <c r="C166" s="143">
        <v>9.0432000000000006</v>
      </c>
      <c r="D166" s="143">
        <v>9.0432000000000006</v>
      </c>
      <c r="E166" s="139">
        <v>145820</v>
      </c>
      <c r="F166" s="143">
        <v>543.10385228231405</v>
      </c>
      <c r="G166" s="143">
        <v>543.10385228231405</v>
      </c>
      <c r="H166" s="143">
        <v>103.615331324816</v>
      </c>
      <c r="I166" s="143">
        <v>270.30131163489801</v>
      </c>
      <c r="J166" s="143">
        <v>-180.15234789652999</v>
      </c>
      <c r="K166" s="143">
        <v>-72.620967440981005</v>
      </c>
      <c r="L166" s="143">
        <v>-24.854223646198101</v>
      </c>
      <c r="M166" s="143">
        <v>-19.330357083548598</v>
      </c>
      <c r="N166" s="143">
        <v>-13.7961488028298</v>
      </c>
      <c r="O166" s="143"/>
      <c r="P166" s="143"/>
      <c r="Q166" s="143">
        <v>-7.9733333333333301</v>
      </c>
      <c r="R166" s="143"/>
    </row>
    <row r="167" spans="1:18" x14ac:dyDescent="0.25">
      <c r="A167" s="139" t="s">
        <v>313</v>
      </c>
      <c r="B167" s="142">
        <v>43928</v>
      </c>
      <c r="C167" s="143">
        <v>72.967399999999998</v>
      </c>
      <c r="D167" s="143">
        <v>72.967399999999998</v>
      </c>
      <c r="E167" s="139">
        <v>101853</v>
      </c>
      <c r="F167" s="143">
        <v>632.15856852076195</v>
      </c>
      <c r="G167" s="143">
        <v>632.15856852076195</v>
      </c>
      <c r="H167" s="143">
        <v>104.773974272968</v>
      </c>
      <c r="I167" s="143">
        <v>312.76590496217</v>
      </c>
      <c r="J167" s="143">
        <v>-271.25864107647601</v>
      </c>
      <c r="K167" s="143">
        <v>-113.814052450617</v>
      </c>
      <c r="L167" s="143">
        <v>-47.949115090134001</v>
      </c>
      <c r="M167" s="143">
        <v>-37.210387175579399</v>
      </c>
      <c r="N167" s="143">
        <v>-28.057941046596898</v>
      </c>
      <c r="O167" s="143">
        <v>-6.6272573686587801</v>
      </c>
      <c r="P167" s="143">
        <v>-0.55000758260501503</v>
      </c>
      <c r="Q167" s="143">
        <v>30.288894168688199</v>
      </c>
      <c r="R167" s="143">
        <v>-14.5648702361801</v>
      </c>
    </row>
    <row r="168" spans="1:18" x14ac:dyDescent="0.25">
      <c r="A168" s="139" t="s">
        <v>209</v>
      </c>
      <c r="B168" s="142">
        <v>43928</v>
      </c>
      <c r="C168" s="143">
        <v>75.147999999999996</v>
      </c>
      <c r="D168" s="143">
        <v>75.147999999999996</v>
      </c>
      <c r="E168" s="139">
        <v>119549</v>
      </c>
      <c r="F168" s="143">
        <v>632.32804006943695</v>
      </c>
      <c r="G168" s="143">
        <v>632.32804006943695</v>
      </c>
      <c r="H168" s="143">
        <v>104.936212629095</v>
      </c>
      <c r="I168" s="143">
        <v>312.954132292466</v>
      </c>
      <c r="J168" s="143">
        <v>-270.983552377938</v>
      </c>
      <c r="K168" s="143">
        <v>-113.499941319538</v>
      </c>
      <c r="L168" s="143">
        <v>-47.635399827111499</v>
      </c>
      <c r="M168" s="143">
        <v>-36.928998340435101</v>
      </c>
      <c r="N168" s="143">
        <v>-27.784311268572502</v>
      </c>
      <c r="O168" s="143">
        <v>-6.2092780264607903</v>
      </c>
      <c r="P168" s="143">
        <v>-0.12524936681618101</v>
      </c>
      <c r="Q168" s="143">
        <v>7.4762193737146001</v>
      </c>
      <c r="R168" s="143">
        <v>-14.252098074571199</v>
      </c>
    </row>
    <row r="169" spans="1:18" x14ac:dyDescent="0.25">
      <c r="A169" s="139" t="s">
        <v>210</v>
      </c>
      <c r="B169" s="142">
        <v>43928</v>
      </c>
      <c r="C169" s="143">
        <v>6.5331999999999999</v>
      </c>
      <c r="D169" s="143">
        <v>6.5331999999999999</v>
      </c>
      <c r="E169" s="139">
        <v>139711</v>
      </c>
      <c r="F169" s="143">
        <v>216.47889310225901</v>
      </c>
      <c r="G169" s="143">
        <v>216.47889310225901</v>
      </c>
      <c r="H169" s="143">
        <v>100.301319610512</v>
      </c>
      <c r="I169" s="143">
        <v>229.60781141448601</v>
      </c>
      <c r="J169" s="143">
        <v>-318.76916247573701</v>
      </c>
      <c r="K169" s="143">
        <v>-123.716493729514</v>
      </c>
      <c r="L169" s="143">
        <v>-55.262390438733703</v>
      </c>
      <c r="M169" s="143">
        <v>-47.860756514333602</v>
      </c>
      <c r="N169" s="143">
        <v>-40.663539405609697</v>
      </c>
      <c r="O169" s="143">
        <v>-14.4794676730688</v>
      </c>
      <c r="P169" s="143"/>
      <c r="Q169" s="143">
        <v>-10.2377184466019</v>
      </c>
      <c r="R169" s="143">
        <v>-25.914122676519</v>
      </c>
    </row>
    <row r="170" spans="1:18" x14ac:dyDescent="0.25">
      <c r="A170" s="139" t="s">
        <v>314</v>
      </c>
      <c r="B170" s="142">
        <v>43928</v>
      </c>
      <c r="C170" s="143">
        <v>6.4020999999999999</v>
      </c>
      <c r="D170" s="143">
        <v>6.4020999999999999</v>
      </c>
      <c r="E170" s="139">
        <v>139709</v>
      </c>
      <c r="F170" s="143">
        <v>216.38643704627501</v>
      </c>
      <c r="G170" s="143">
        <v>216.38643704627501</v>
      </c>
      <c r="H170" s="143">
        <v>100.19490650401001</v>
      </c>
      <c r="I170" s="143">
        <v>229.42041898417301</v>
      </c>
      <c r="J170" s="143">
        <v>-318.87543746624101</v>
      </c>
      <c r="K170" s="143">
        <v>-123.81451155099199</v>
      </c>
      <c r="L170" s="143">
        <v>-55.368880360098402</v>
      </c>
      <c r="M170" s="143">
        <v>-47.953116404498701</v>
      </c>
      <c r="N170" s="143">
        <v>-40.749141257834701</v>
      </c>
      <c r="O170" s="143">
        <v>-14.710009297225</v>
      </c>
      <c r="P170" s="143"/>
      <c r="Q170" s="143">
        <v>-10.624866504854401</v>
      </c>
      <c r="R170" s="143">
        <v>-26.073600800833901</v>
      </c>
    </row>
    <row r="171" spans="1:18" x14ac:dyDescent="0.25">
      <c r="A171" s="139" t="s">
        <v>211</v>
      </c>
      <c r="B171" s="142">
        <v>43928</v>
      </c>
      <c r="C171" s="143">
        <v>5.5255000000000001</v>
      </c>
      <c r="D171" s="143">
        <v>5.5255000000000001</v>
      </c>
      <c r="E171" s="139">
        <v>139990</v>
      </c>
      <c r="F171" s="143">
        <v>228.35352279894599</v>
      </c>
      <c r="G171" s="143">
        <v>228.35352279894599</v>
      </c>
      <c r="H171" s="143">
        <v>96.498550388802002</v>
      </c>
      <c r="I171" s="143">
        <v>235.52104505002299</v>
      </c>
      <c r="J171" s="143">
        <v>-324.59534499054803</v>
      </c>
      <c r="K171" s="143">
        <v>-125.956507800083</v>
      </c>
      <c r="L171" s="143">
        <v>-55.749518702296399</v>
      </c>
      <c r="M171" s="143">
        <v>-47.511054839121002</v>
      </c>
      <c r="N171" s="143">
        <v>-40.438974727512303</v>
      </c>
      <c r="O171" s="143">
        <v>-14.9922125309559</v>
      </c>
      <c r="P171" s="143"/>
      <c r="Q171" s="143">
        <v>-14.713445945945899</v>
      </c>
      <c r="R171" s="143">
        <v>-25.904280681086199</v>
      </c>
    </row>
    <row r="172" spans="1:18" x14ac:dyDescent="0.25">
      <c r="A172" s="139" t="s">
        <v>315</v>
      </c>
      <c r="B172" s="142">
        <v>43928</v>
      </c>
      <c r="C172" s="143">
        <v>5.4345999999999997</v>
      </c>
      <c r="D172" s="143">
        <v>5.4345999999999997</v>
      </c>
      <c r="E172" s="139">
        <v>139992</v>
      </c>
      <c r="F172" s="143">
        <v>228.21105243304399</v>
      </c>
      <c r="G172" s="143">
        <v>228.21105243304399</v>
      </c>
      <c r="H172" s="143">
        <v>96.450458216983407</v>
      </c>
      <c r="I172" s="143">
        <v>235.36778993585901</v>
      </c>
      <c r="J172" s="143">
        <v>-324.69820692877698</v>
      </c>
      <c r="K172" s="143">
        <v>-126.057630259311</v>
      </c>
      <c r="L172" s="143">
        <v>-55.853547511099997</v>
      </c>
      <c r="M172" s="143">
        <v>-47.604699399135598</v>
      </c>
      <c r="N172" s="143">
        <v>-40.525745960759203</v>
      </c>
      <c r="O172" s="143">
        <v>-15.282324347368901</v>
      </c>
      <c r="P172" s="143"/>
      <c r="Q172" s="143">
        <v>-15.0123513513514</v>
      </c>
      <c r="R172" s="143">
        <v>-26.1212890885513</v>
      </c>
    </row>
    <row r="173" spans="1:18" x14ac:dyDescent="0.25">
      <c r="A173" s="139" t="s">
        <v>212</v>
      </c>
      <c r="B173" s="142">
        <v>43928</v>
      </c>
      <c r="C173" s="143">
        <v>5.3470000000000004</v>
      </c>
      <c r="D173" s="143">
        <v>5.3470000000000004</v>
      </c>
      <c r="E173" s="139">
        <v>141141</v>
      </c>
      <c r="F173" s="143">
        <v>239.58773175693801</v>
      </c>
      <c r="G173" s="143">
        <v>239.58773175693801</v>
      </c>
      <c r="H173" s="143">
        <v>113.286890817322</v>
      </c>
      <c r="I173" s="143">
        <v>236.79056673058901</v>
      </c>
      <c r="J173" s="143">
        <v>-335.35923182550403</v>
      </c>
      <c r="K173" s="143">
        <v>-129.1665807439</v>
      </c>
      <c r="L173" s="143">
        <v>-56.3347814203984</v>
      </c>
      <c r="M173" s="143">
        <v>-47.9954592921056</v>
      </c>
      <c r="N173" s="143">
        <v>-40.9803824848224</v>
      </c>
      <c r="O173" s="143"/>
      <c r="P173" s="143"/>
      <c r="Q173" s="143">
        <v>-16.865392254220499</v>
      </c>
      <c r="R173" s="143">
        <v>-25.546772034038302</v>
      </c>
    </row>
    <row r="174" spans="1:18" x14ac:dyDescent="0.25">
      <c r="A174" s="139" t="s">
        <v>213</v>
      </c>
      <c r="B174" s="142">
        <v>43928</v>
      </c>
      <c r="C174" s="143">
        <v>4.9759000000000002</v>
      </c>
      <c r="D174" s="143">
        <v>4.9759000000000002</v>
      </c>
      <c r="E174" s="139">
        <v>141564</v>
      </c>
      <c r="F174" s="143">
        <v>245.18129475617701</v>
      </c>
      <c r="G174" s="143">
        <v>245.18129475617701</v>
      </c>
      <c r="H174" s="143">
        <v>124.45876311388101</v>
      </c>
      <c r="I174" s="143">
        <v>229.45183014824801</v>
      </c>
      <c r="J174" s="143">
        <v>-343.67540404678698</v>
      </c>
      <c r="K174" s="143">
        <v>-136.10500578077199</v>
      </c>
      <c r="L174" s="143">
        <v>-60.433951273578401</v>
      </c>
      <c r="M174" s="143">
        <v>-50.2018335455517</v>
      </c>
      <c r="N174" s="143">
        <v>-42.663382693144598</v>
      </c>
      <c r="O174" s="143"/>
      <c r="P174" s="143"/>
      <c r="Q174" s="143">
        <v>-19.8893329718004</v>
      </c>
      <c r="R174" s="143">
        <v>-26.3400051952875</v>
      </c>
    </row>
    <row r="175" spans="1:18" x14ac:dyDescent="0.25">
      <c r="A175" s="139" t="s">
        <v>316</v>
      </c>
      <c r="B175" s="142">
        <v>43928</v>
      </c>
      <c r="C175" s="143">
        <v>4.8078000000000003</v>
      </c>
      <c r="D175" s="143">
        <v>4.8078000000000003</v>
      </c>
      <c r="E175" s="139">
        <v>141565</v>
      </c>
      <c r="F175" s="143">
        <v>244.97821490356901</v>
      </c>
      <c r="G175" s="143">
        <v>244.97821490356901</v>
      </c>
      <c r="H175" s="143">
        <v>124.25276761186799</v>
      </c>
      <c r="I175" s="143">
        <v>229.12935821927999</v>
      </c>
      <c r="J175" s="143">
        <v>-343.871226099843</v>
      </c>
      <c r="K175" s="143">
        <v>-136.288363527385</v>
      </c>
      <c r="L175" s="143">
        <v>-60.628682294725998</v>
      </c>
      <c r="M175" s="143">
        <v>-50.375375382339698</v>
      </c>
      <c r="N175" s="143">
        <v>-42.822945192632297</v>
      </c>
      <c r="O175" s="143"/>
      <c r="P175" s="143"/>
      <c r="Q175" s="143">
        <v>-20.554804772234299</v>
      </c>
      <c r="R175" s="143">
        <v>-26.861881936279602</v>
      </c>
    </row>
    <row r="176" spans="1:18" x14ac:dyDescent="0.25">
      <c r="A176" s="139" t="s">
        <v>317</v>
      </c>
      <c r="B176" s="142">
        <v>43928</v>
      </c>
      <c r="C176" s="143">
        <v>5.2645999999999997</v>
      </c>
      <c r="D176" s="143">
        <v>5.2645999999999997</v>
      </c>
      <c r="E176" s="139">
        <v>141139</v>
      </c>
      <c r="F176" s="143">
        <v>239.23753922925599</v>
      </c>
      <c r="G176" s="143">
        <v>239.23753922925599</v>
      </c>
      <c r="H176" s="143">
        <v>112.927282304344</v>
      </c>
      <c r="I176" s="143">
        <v>236.41393618501101</v>
      </c>
      <c r="J176" s="143">
        <v>-335.58768031424302</v>
      </c>
      <c r="K176" s="143">
        <v>-129.38491091357301</v>
      </c>
      <c r="L176" s="143">
        <v>-56.565262909219797</v>
      </c>
      <c r="M176" s="143">
        <v>-48.200410306197902</v>
      </c>
      <c r="N176" s="143">
        <v>-41.169316076643099</v>
      </c>
      <c r="O176" s="143"/>
      <c r="P176" s="143"/>
      <c r="Q176" s="143">
        <v>-17.164061569016901</v>
      </c>
      <c r="R176" s="143">
        <v>-25.771651117948501</v>
      </c>
    </row>
    <row r="177" spans="1:18" x14ac:dyDescent="0.25">
      <c r="A177" s="139" t="s">
        <v>214</v>
      </c>
      <c r="B177" s="142">
        <v>43928</v>
      </c>
      <c r="C177" s="143">
        <v>10.365</v>
      </c>
      <c r="D177" s="143">
        <v>10.365</v>
      </c>
      <c r="E177" s="139">
        <v>133324</v>
      </c>
      <c r="F177" s="143">
        <v>618.24734993252503</v>
      </c>
      <c r="G177" s="143">
        <v>618.24734993252503</v>
      </c>
      <c r="H177" s="143">
        <v>115.49135846994</v>
      </c>
      <c r="I177" s="143">
        <v>307.554727261241</v>
      </c>
      <c r="J177" s="143">
        <v>-246.282778777999</v>
      </c>
      <c r="K177" s="143">
        <v>-107.43983646111199</v>
      </c>
      <c r="L177" s="143">
        <v>-40.381202643261098</v>
      </c>
      <c r="M177" s="143">
        <v>-32.943668444928399</v>
      </c>
      <c r="N177" s="143">
        <v>-25.552234621736101</v>
      </c>
      <c r="O177" s="143">
        <v>-4.7414989567510197</v>
      </c>
      <c r="P177" s="143">
        <v>-7.5080396366200494E-2</v>
      </c>
      <c r="Q177" s="143">
        <v>0.72444263186514402</v>
      </c>
      <c r="R177" s="143">
        <v>-11.306345783531199</v>
      </c>
    </row>
    <row r="178" spans="1:18" x14ac:dyDescent="0.25">
      <c r="A178" s="139" t="s">
        <v>215</v>
      </c>
      <c r="B178" s="142">
        <v>43928</v>
      </c>
      <c r="C178" s="143">
        <v>11.369400000000001</v>
      </c>
      <c r="D178" s="143">
        <v>11.369400000000001</v>
      </c>
      <c r="E178" s="139">
        <v>135682</v>
      </c>
      <c r="F178" s="143">
        <v>619.49824357071805</v>
      </c>
      <c r="G178" s="143">
        <v>619.49824357071805</v>
      </c>
      <c r="H178" s="143">
        <v>111.342895899612</v>
      </c>
      <c r="I178" s="143">
        <v>309.22290796699201</v>
      </c>
      <c r="J178" s="143">
        <v>-245.83907600858299</v>
      </c>
      <c r="K178" s="143">
        <v>-105.45462395081201</v>
      </c>
      <c r="L178" s="143">
        <v>-38.410223400253599</v>
      </c>
      <c r="M178" s="143">
        <v>-31.985158491732701</v>
      </c>
      <c r="N178" s="143">
        <v>-24.144259075752402</v>
      </c>
      <c r="O178" s="143">
        <v>-3.9991339849065901</v>
      </c>
      <c r="P178" s="143"/>
      <c r="Q178" s="143">
        <v>3.38180649526387</v>
      </c>
      <c r="R178" s="143">
        <v>-10.562396416361199</v>
      </c>
    </row>
    <row r="179" spans="1:18" x14ac:dyDescent="0.25">
      <c r="A179" s="139" t="s">
        <v>216</v>
      </c>
      <c r="B179" s="142">
        <v>43928</v>
      </c>
      <c r="C179" s="143">
        <v>5.5057</v>
      </c>
      <c r="D179" s="143">
        <v>5.5057</v>
      </c>
      <c r="E179" s="139">
        <v>142153</v>
      </c>
      <c r="F179" s="143">
        <v>214.93539691392499</v>
      </c>
      <c r="G179" s="143">
        <v>214.93539691392499</v>
      </c>
      <c r="H179" s="143">
        <v>69.676086001940604</v>
      </c>
      <c r="I179" s="143">
        <v>207.83722376619301</v>
      </c>
      <c r="J179" s="143">
        <v>-339.98000758580201</v>
      </c>
      <c r="K179" s="143">
        <v>-125.51921959289599</v>
      </c>
      <c r="L179" s="143">
        <v>-55.660727498862798</v>
      </c>
      <c r="M179" s="143">
        <v>-46.0694793390876</v>
      </c>
      <c r="N179" s="143">
        <v>-38.647605745882103</v>
      </c>
      <c r="O179" s="143"/>
      <c r="P179" s="143"/>
      <c r="Q179" s="143">
        <v>-22.137914979757099</v>
      </c>
      <c r="R179" s="143">
        <v>-22.491943079264001</v>
      </c>
    </row>
    <row r="180" spans="1:18" x14ac:dyDescent="0.25">
      <c r="A180" s="139" t="s">
        <v>318</v>
      </c>
      <c r="B180" s="142">
        <v>43928</v>
      </c>
      <c r="C180" s="143">
        <v>5.3971</v>
      </c>
      <c r="D180" s="143">
        <v>5.3971</v>
      </c>
      <c r="E180" s="139">
        <v>142151</v>
      </c>
      <c r="F180" s="143">
        <v>214.75677982173499</v>
      </c>
      <c r="G180" s="143">
        <v>214.75677982173499</v>
      </c>
      <c r="H180" s="143">
        <v>69.509450764026994</v>
      </c>
      <c r="I180" s="143">
        <v>207.56593329656499</v>
      </c>
      <c r="J180" s="143">
        <v>-340.13774478570701</v>
      </c>
      <c r="K180" s="143">
        <v>-125.66523749168999</v>
      </c>
      <c r="L180" s="143">
        <v>-55.813034575518003</v>
      </c>
      <c r="M180" s="143">
        <v>-46.206406705453603</v>
      </c>
      <c r="N180" s="143">
        <v>-38.776252425612498</v>
      </c>
      <c r="O180" s="143"/>
      <c r="P180" s="143"/>
      <c r="Q180" s="143">
        <v>-22.672854251012101</v>
      </c>
      <c r="R180" s="143">
        <v>-23.018998270624898</v>
      </c>
    </row>
    <row r="181" spans="1:18" x14ac:dyDescent="0.25">
      <c r="A181" s="139" t="s">
        <v>319</v>
      </c>
      <c r="B181" s="142">
        <v>43928</v>
      </c>
      <c r="C181" s="143">
        <v>11.1433</v>
      </c>
      <c r="D181" s="143">
        <v>11.1433</v>
      </c>
      <c r="E181" s="139">
        <v>135684</v>
      </c>
      <c r="F181" s="143">
        <v>619.19393015946105</v>
      </c>
      <c r="G181" s="143">
        <v>619.19393015946105</v>
      </c>
      <c r="H181" s="143">
        <v>111.06324867792701</v>
      </c>
      <c r="I181" s="143">
        <v>308.92240563467499</v>
      </c>
      <c r="J181" s="143">
        <v>-246.05446288437</v>
      </c>
      <c r="K181" s="143">
        <v>-105.654906425647</v>
      </c>
      <c r="L181" s="143">
        <v>-38.628448435866602</v>
      </c>
      <c r="M181" s="143">
        <v>-32.189357077351303</v>
      </c>
      <c r="N181" s="143">
        <v>-24.328482326033502</v>
      </c>
      <c r="O181" s="143">
        <v>-4.4799466369177097</v>
      </c>
      <c r="P181" s="143"/>
      <c r="Q181" s="143">
        <v>2.8234404600811902</v>
      </c>
      <c r="R181" s="143">
        <v>-10.9599186338469</v>
      </c>
    </row>
    <row r="182" spans="1:18" x14ac:dyDescent="0.25">
      <c r="A182" s="139" t="s">
        <v>320</v>
      </c>
      <c r="B182" s="142">
        <v>43928</v>
      </c>
      <c r="C182" s="143">
        <v>10.1486</v>
      </c>
      <c r="D182" s="143">
        <v>10.1486</v>
      </c>
      <c r="E182" s="139">
        <v>133322</v>
      </c>
      <c r="F182" s="143">
        <v>617.76704085175402</v>
      </c>
      <c r="G182" s="143">
        <v>617.76704085175402</v>
      </c>
      <c r="H182" s="143">
        <v>115.05614582808801</v>
      </c>
      <c r="I182" s="143">
        <v>307.08416726458</v>
      </c>
      <c r="J182" s="143">
        <v>-246.613764760853</v>
      </c>
      <c r="K182" s="143">
        <v>-107.746135718693</v>
      </c>
      <c r="L182" s="143">
        <v>-40.714702125883399</v>
      </c>
      <c r="M182" s="143">
        <v>-33.257711863424099</v>
      </c>
      <c r="N182" s="143">
        <v>-25.8627627823072</v>
      </c>
      <c r="O182" s="143">
        <v>-5.0599465699383801</v>
      </c>
      <c r="P182" s="143">
        <v>-0.47786973620172202</v>
      </c>
      <c r="Q182" s="143">
        <v>0.29493746601414</v>
      </c>
      <c r="R182" s="143">
        <v>-11.6032734167367</v>
      </c>
    </row>
    <row r="183" spans="1:18" x14ac:dyDescent="0.25">
      <c r="A183" s="139" t="s">
        <v>217</v>
      </c>
      <c r="B183" s="142">
        <v>43928</v>
      </c>
      <c r="C183" s="143">
        <v>6.4440999999999997</v>
      </c>
      <c r="D183" s="143">
        <v>6.4440999999999997</v>
      </c>
      <c r="E183" s="139">
        <v>143079</v>
      </c>
      <c r="F183" s="143">
        <v>220.435148837432</v>
      </c>
      <c r="G183" s="143">
        <v>220.435148837432</v>
      </c>
      <c r="H183" s="143">
        <v>99.193296977856306</v>
      </c>
      <c r="I183" s="143">
        <v>217.546824035778</v>
      </c>
      <c r="J183" s="143">
        <v>-326.79132942856802</v>
      </c>
      <c r="K183" s="143">
        <v>-120.089830804117</v>
      </c>
      <c r="L183" s="143">
        <v>-51.9080204266902</v>
      </c>
      <c r="M183" s="143">
        <v>-44.234954092310801</v>
      </c>
      <c r="N183" s="143">
        <v>-36.860869586415099</v>
      </c>
      <c r="O183" s="143"/>
      <c r="P183" s="143"/>
      <c r="Q183" s="143">
        <v>-20.029375000000002</v>
      </c>
      <c r="R183" s="143"/>
    </row>
    <row r="184" spans="1:18" x14ac:dyDescent="0.25">
      <c r="A184" s="139" t="s">
        <v>321</v>
      </c>
      <c r="B184" s="142">
        <v>43928</v>
      </c>
      <c r="C184" s="143">
        <v>6.3971</v>
      </c>
      <c r="D184" s="143">
        <v>6.3971</v>
      </c>
      <c r="E184" s="139">
        <v>143077</v>
      </c>
      <c r="F184" s="143">
        <v>220.29841666266401</v>
      </c>
      <c r="G184" s="143">
        <v>220.29841666266401</v>
      </c>
      <c r="H184" s="143">
        <v>99.004899272504503</v>
      </c>
      <c r="I184" s="143">
        <v>217.269263336156</v>
      </c>
      <c r="J184" s="143">
        <v>-326.98849381132902</v>
      </c>
      <c r="K184" s="143">
        <v>-120.292358803987</v>
      </c>
      <c r="L184" s="143">
        <v>-52.121583027335802</v>
      </c>
      <c r="M184" s="143">
        <v>-44.425889761015497</v>
      </c>
      <c r="N184" s="143">
        <v>-37.041536362188502</v>
      </c>
      <c r="O184" s="143"/>
      <c r="P184" s="143"/>
      <c r="Q184" s="143">
        <v>-20.294112654321001</v>
      </c>
      <c r="R184" s="143"/>
    </row>
    <row r="185" spans="1:18" x14ac:dyDescent="0.25">
      <c r="A185" s="139" t="s">
        <v>218</v>
      </c>
      <c r="B185" s="142">
        <v>43928</v>
      </c>
      <c r="C185" s="143">
        <v>15.08</v>
      </c>
      <c r="D185" s="143">
        <v>15.08</v>
      </c>
      <c r="E185" s="139">
        <v>132756</v>
      </c>
      <c r="F185" s="143">
        <v>721.37071383593798</v>
      </c>
      <c r="G185" s="143">
        <v>721.37071383593798</v>
      </c>
      <c r="H185" s="143">
        <v>70.155512842914405</v>
      </c>
      <c r="I185" s="143">
        <v>282.14637413676201</v>
      </c>
      <c r="J185" s="143">
        <v>-241.73472333998799</v>
      </c>
      <c r="K185" s="143">
        <v>-103.51353155958201</v>
      </c>
      <c r="L185" s="143">
        <v>-39.139744376922302</v>
      </c>
      <c r="M185" s="143">
        <v>-32.172645445812201</v>
      </c>
      <c r="N185" s="143">
        <v>-21.095906623171501</v>
      </c>
      <c r="O185" s="143">
        <v>-0.89884770031994599</v>
      </c>
      <c r="P185" s="143">
        <v>4.52234851916847</v>
      </c>
      <c r="Q185" s="143">
        <v>9.2571143285072406</v>
      </c>
      <c r="R185" s="143">
        <v>-8.7234193438365608</v>
      </c>
    </row>
    <row r="186" spans="1:18" x14ac:dyDescent="0.25">
      <c r="A186" s="139" t="s">
        <v>322</v>
      </c>
      <c r="B186" s="142">
        <v>43928</v>
      </c>
      <c r="C186" s="143">
        <v>14.042899999999999</v>
      </c>
      <c r="D186" s="143">
        <v>14.042899999999999</v>
      </c>
      <c r="E186" s="139">
        <v>132757</v>
      </c>
      <c r="F186" s="143">
        <v>719.69184791377097</v>
      </c>
      <c r="G186" s="143">
        <v>719.69184791377097</v>
      </c>
      <c r="H186" s="143">
        <v>68.656542585866305</v>
      </c>
      <c r="I186" s="143">
        <v>280.04457807979702</v>
      </c>
      <c r="J186" s="143">
        <v>-243.21549277822601</v>
      </c>
      <c r="K186" s="143">
        <v>-104.763677726982</v>
      </c>
      <c r="L186" s="143">
        <v>-40.429513886723598</v>
      </c>
      <c r="M186" s="143">
        <v>-33.351350881187102</v>
      </c>
      <c r="N186" s="143">
        <v>-22.288690582634601</v>
      </c>
      <c r="O186" s="143">
        <v>-2.20249202984792</v>
      </c>
      <c r="P186" s="143">
        <v>3.07168614506134</v>
      </c>
      <c r="Q186" s="143">
        <v>7.36724163754368</v>
      </c>
      <c r="R186" s="143">
        <v>-9.8703233280965996</v>
      </c>
    </row>
    <row r="187" spans="1:18" x14ac:dyDescent="0.25">
      <c r="A187" s="139" t="s">
        <v>219</v>
      </c>
      <c r="B187" s="142">
        <v>43928</v>
      </c>
      <c r="C187" s="143">
        <v>65.31</v>
      </c>
      <c r="D187" s="143">
        <v>65.31</v>
      </c>
      <c r="E187" s="139">
        <v>118866</v>
      </c>
      <c r="F187" s="143">
        <v>662.38298571194002</v>
      </c>
      <c r="G187" s="143">
        <v>662.38298571194002</v>
      </c>
      <c r="H187" s="143">
        <v>120.06578947368401</v>
      </c>
      <c r="I187" s="143">
        <v>311.98109279713901</v>
      </c>
      <c r="J187" s="143">
        <v>-217.63876843018201</v>
      </c>
      <c r="K187" s="143">
        <v>-91.199821118193299</v>
      </c>
      <c r="L187" s="143">
        <v>-33.7243982813999</v>
      </c>
      <c r="M187" s="143">
        <v>-27.984216878170599</v>
      </c>
      <c r="N187" s="143">
        <v>-21.261552100167901</v>
      </c>
      <c r="O187" s="143">
        <v>0.21038824468862699</v>
      </c>
      <c r="P187" s="143">
        <v>3.02965461454811</v>
      </c>
      <c r="Q187" s="143">
        <v>9.4659659054541407</v>
      </c>
      <c r="R187" s="143">
        <v>-9.0285557668259795</v>
      </c>
    </row>
    <row r="188" spans="1:18" x14ac:dyDescent="0.25">
      <c r="A188" s="139" t="s">
        <v>323</v>
      </c>
      <c r="B188" s="142">
        <v>43928</v>
      </c>
      <c r="C188" s="143">
        <v>62.11</v>
      </c>
      <c r="D188" s="143">
        <v>94.320472330861605</v>
      </c>
      <c r="E188" s="139">
        <v>100480</v>
      </c>
      <c r="F188" s="143">
        <v>661.80279744430902</v>
      </c>
      <c r="G188" s="143">
        <v>661.80279744430902</v>
      </c>
      <c r="H188" s="143">
        <v>119.365236213066</v>
      </c>
      <c r="I188" s="143">
        <v>311.03416316968401</v>
      </c>
      <c r="J188" s="143">
        <v>-218.77439817826601</v>
      </c>
      <c r="K188" s="143">
        <v>-91.822020313640905</v>
      </c>
      <c r="L188" s="143">
        <v>-34.3014374039738</v>
      </c>
      <c r="M188" s="143">
        <v>-28.485640662102099</v>
      </c>
      <c r="N188" s="143">
        <v>-21.783515517024998</v>
      </c>
      <c r="O188" s="143">
        <v>-0.39734632168344902</v>
      </c>
      <c r="P188" s="143">
        <v>2.01090985523332</v>
      </c>
      <c r="Q188" s="143">
        <v>35.081468597702603</v>
      </c>
      <c r="R188" s="143">
        <v>-9.5639081170826792</v>
      </c>
    </row>
    <row r="189" spans="1:18" x14ac:dyDescent="0.25">
      <c r="A189" s="139" t="s">
        <v>324</v>
      </c>
      <c r="B189" s="142">
        <v>43928</v>
      </c>
      <c r="C189" s="143">
        <v>19.71</v>
      </c>
      <c r="D189" s="143">
        <v>19.71</v>
      </c>
      <c r="E189" s="139">
        <v>116051</v>
      </c>
      <c r="F189" s="143">
        <v>708.44723892837703</v>
      </c>
      <c r="G189" s="143">
        <v>708.44723892837703</v>
      </c>
      <c r="H189" s="143">
        <v>127.376002376004</v>
      </c>
      <c r="I189" s="143">
        <v>309.24679747040699</v>
      </c>
      <c r="J189" s="143">
        <v>-221.87883122190399</v>
      </c>
      <c r="K189" s="143">
        <v>-90.341851544681703</v>
      </c>
      <c r="L189" s="143">
        <v>-35.104492205347498</v>
      </c>
      <c r="M189" s="143">
        <v>-26.321690990559201</v>
      </c>
      <c r="N189" s="143">
        <v>-18.834101753069199</v>
      </c>
      <c r="O189" s="143">
        <v>-2.65863644727964</v>
      </c>
      <c r="P189" s="143">
        <v>-1.5604975364337901</v>
      </c>
      <c r="Q189" s="143">
        <v>11.704590488771499</v>
      </c>
      <c r="R189" s="143">
        <v>-8.2718781580328695</v>
      </c>
    </row>
    <row r="190" spans="1:18" x14ac:dyDescent="0.25">
      <c r="A190" s="139" t="s">
        <v>220</v>
      </c>
      <c r="B190" s="142">
        <v>43928</v>
      </c>
      <c r="C190" s="143">
        <v>20.54</v>
      </c>
      <c r="D190" s="143">
        <v>20.54</v>
      </c>
      <c r="E190" s="139">
        <v>119307</v>
      </c>
      <c r="F190" s="143">
        <v>708.55194123819604</v>
      </c>
      <c r="G190" s="143">
        <v>708.55194123819604</v>
      </c>
      <c r="H190" s="143">
        <v>130.09694895922499</v>
      </c>
      <c r="I190" s="143">
        <v>311.15219929933801</v>
      </c>
      <c r="J190" s="143">
        <v>-221.50230482542199</v>
      </c>
      <c r="K190" s="143">
        <v>-90.092052153207305</v>
      </c>
      <c r="L190" s="143">
        <v>-34.725930027399301</v>
      </c>
      <c r="M190" s="143">
        <v>-26.003642555544701</v>
      </c>
      <c r="N190" s="143">
        <v>-18.533340218251901</v>
      </c>
      <c r="O190" s="143">
        <v>-2.1392763912674799</v>
      </c>
      <c r="P190" s="143">
        <v>-0.89204567151640202</v>
      </c>
      <c r="Q190" s="143">
        <v>7.7644213724048603</v>
      </c>
      <c r="R190" s="143">
        <v>-7.8710145024947602</v>
      </c>
    </row>
    <row r="191" spans="1:18" x14ac:dyDescent="0.25">
      <c r="A191" s="139" t="s">
        <v>325</v>
      </c>
      <c r="B191" s="142">
        <v>43928</v>
      </c>
      <c r="C191" s="143">
        <v>9.3127999999999993</v>
      </c>
      <c r="D191" s="143">
        <v>9.3127999999999993</v>
      </c>
      <c r="E191" s="139">
        <v>135964</v>
      </c>
      <c r="F191" s="143">
        <v>657.57816457153297</v>
      </c>
      <c r="G191" s="143">
        <v>657.57816457153297</v>
      </c>
      <c r="H191" s="143">
        <v>39.319677844630696</v>
      </c>
      <c r="I191" s="143">
        <v>285.30669135491502</v>
      </c>
      <c r="J191" s="143">
        <v>-284.655322809393</v>
      </c>
      <c r="K191" s="143">
        <v>-121.772075091151</v>
      </c>
      <c r="L191" s="143">
        <v>-50.579558721095701</v>
      </c>
      <c r="M191" s="143">
        <v>-41.220639783232102</v>
      </c>
      <c r="N191" s="143">
        <v>-32.419714304749803</v>
      </c>
      <c r="O191" s="143">
        <v>-8.6940256711857504</v>
      </c>
      <c r="P191" s="143"/>
      <c r="Q191" s="143">
        <v>-1.70747447243023</v>
      </c>
      <c r="R191" s="143">
        <v>-18.022482906636199</v>
      </c>
    </row>
    <row r="192" spans="1:18" x14ac:dyDescent="0.25">
      <c r="A192" s="139" t="s">
        <v>221</v>
      </c>
      <c r="B192" s="142">
        <v>43928</v>
      </c>
      <c r="C192" s="143">
        <v>9.8023000000000007</v>
      </c>
      <c r="D192" s="143">
        <v>9.8023000000000007</v>
      </c>
      <c r="E192" s="139">
        <v>135962</v>
      </c>
      <c r="F192" s="143">
        <v>657.68103419990598</v>
      </c>
      <c r="G192" s="143">
        <v>657.68103419990598</v>
      </c>
      <c r="H192" s="143">
        <v>39.447349447658397</v>
      </c>
      <c r="I192" s="143">
        <v>285.44304309159998</v>
      </c>
      <c r="J192" s="143">
        <v>-284.54490769808001</v>
      </c>
      <c r="K192" s="143">
        <v>-121.668909183834</v>
      </c>
      <c r="L192" s="143">
        <v>-50.464902500294102</v>
      </c>
      <c r="M192" s="143">
        <v>-41.115546041391198</v>
      </c>
      <c r="N192" s="143">
        <v>-32.328852352462597</v>
      </c>
      <c r="O192" s="143">
        <v>-8.0019927672026405</v>
      </c>
      <c r="P192" s="143"/>
      <c r="Q192" s="143">
        <v>-0.49122191967324602</v>
      </c>
      <c r="R192" s="143">
        <v>-17.650070463715799</v>
      </c>
    </row>
    <row r="193" spans="1:18" x14ac:dyDescent="0.25">
      <c r="A193" s="139" t="s">
        <v>326</v>
      </c>
      <c r="B193" s="142">
        <v>43928</v>
      </c>
      <c r="C193" s="143">
        <v>6.91</v>
      </c>
      <c r="D193" s="143">
        <v>6.91</v>
      </c>
      <c r="E193" s="139">
        <v>140045</v>
      </c>
      <c r="F193" s="143">
        <v>608.82166785019604</v>
      </c>
      <c r="G193" s="143">
        <v>608.82166785019604</v>
      </c>
      <c r="H193" s="143">
        <v>27.002876095160399</v>
      </c>
      <c r="I193" s="143">
        <v>277.11406203185101</v>
      </c>
      <c r="J193" s="143">
        <v>-296.51388115408099</v>
      </c>
      <c r="K193" s="143">
        <v>-129.52581874360899</v>
      </c>
      <c r="L193" s="143">
        <v>-54.080469648170798</v>
      </c>
      <c r="M193" s="143">
        <v>-45.778844206883697</v>
      </c>
      <c r="N193" s="143">
        <v>-34.418774800670199</v>
      </c>
      <c r="O193" s="143">
        <v>-11.3349590399419</v>
      </c>
      <c r="P193" s="143"/>
      <c r="Q193" s="143">
        <v>-9.65625</v>
      </c>
      <c r="R193" s="143">
        <v>-19.687087986990999</v>
      </c>
    </row>
    <row r="194" spans="1:18" x14ac:dyDescent="0.25">
      <c r="A194" s="139" t="s">
        <v>222</v>
      </c>
      <c r="B194" s="142">
        <v>43928</v>
      </c>
      <c r="C194" s="143">
        <v>7.2339000000000002</v>
      </c>
      <c r="D194" s="143">
        <v>7.2339000000000002</v>
      </c>
      <c r="E194" s="139">
        <v>140046</v>
      </c>
      <c r="F194" s="143">
        <v>609.31117370338097</v>
      </c>
      <c r="G194" s="143">
        <v>609.31117370338097</v>
      </c>
      <c r="H194" s="143">
        <v>27.389836161253498</v>
      </c>
      <c r="I194" s="143">
        <v>277.50240353100497</v>
      </c>
      <c r="J194" s="143">
        <v>-296.23940190139001</v>
      </c>
      <c r="K194" s="143">
        <v>-129.27946949999699</v>
      </c>
      <c r="L194" s="143">
        <v>-53.8164216834043</v>
      </c>
      <c r="M194" s="143">
        <v>-45.541314586264697</v>
      </c>
      <c r="N194" s="143">
        <v>-34.186839108732499</v>
      </c>
      <c r="O194" s="143">
        <v>-10.4114344480603</v>
      </c>
      <c r="P194" s="143"/>
      <c r="Q194" s="143">
        <v>-8.6440625000000004</v>
      </c>
      <c r="R194" s="143">
        <v>-19.118102624702999</v>
      </c>
    </row>
    <row r="195" spans="1:18" x14ac:dyDescent="0.25">
      <c r="A195" s="139" t="s">
        <v>327</v>
      </c>
      <c r="B195" s="142">
        <v>43928</v>
      </c>
      <c r="C195" s="143">
        <v>6.5963000000000003</v>
      </c>
      <c r="D195" s="143">
        <v>6.5963000000000003</v>
      </c>
      <c r="E195" s="139">
        <v>140455</v>
      </c>
      <c r="F195" s="143">
        <v>550.80335326646195</v>
      </c>
      <c r="G195" s="143">
        <v>550.80335326646195</v>
      </c>
      <c r="H195" s="143">
        <v>51.086797255834803</v>
      </c>
      <c r="I195" s="143">
        <v>273.46155962929498</v>
      </c>
      <c r="J195" s="143">
        <v>-268.500567977652</v>
      </c>
      <c r="K195" s="143">
        <v>-118.781187867577</v>
      </c>
      <c r="L195" s="143">
        <v>-49.439246140650397</v>
      </c>
      <c r="M195" s="143">
        <v>-42.571195859258196</v>
      </c>
      <c r="N195" s="143">
        <v>-32.064743468224798</v>
      </c>
      <c r="O195" s="143">
        <v>-11.4029855774853</v>
      </c>
      <c r="P195" s="143"/>
      <c r="Q195" s="143">
        <v>-11.242990950226201</v>
      </c>
      <c r="R195" s="143">
        <v>-17.7876864558325</v>
      </c>
    </row>
    <row r="196" spans="1:18" x14ac:dyDescent="0.25">
      <c r="A196" s="139" t="s">
        <v>223</v>
      </c>
      <c r="B196" s="142">
        <v>43928</v>
      </c>
      <c r="C196" s="143">
        <v>6.9095000000000004</v>
      </c>
      <c r="D196" s="143">
        <v>6.9095000000000004</v>
      </c>
      <c r="E196" s="139">
        <v>140454</v>
      </c>
      <c r="F196" s="143">
        <v>551.05701350521804</v>
      </c>
      <c r="G196" s="143">
        <v>551.05701350521804</v>
      </c>
      <c r="H196" s="143">
        <v>51.2878063446596</v>
      </c>
      <c r="I196" s="143">
        <v>273.722898722899</v>
      </c>
      <c r="J196" s="143">
        <v>-268.28580718357398</v>
      </c>
      <c r="K196" s="143">
        <v>-118.58046434889501</v>
      </c>
      <c r="L196" s="143">
        <v>-49.2214307631574</v>
      </c>
      <c r="M196" s="143">
        <v>-42.356755790126002</v>
      </c>
      <c r="N196" s="143">
        <v>-31.7369438343216</v>
      </c>
      <c r="O196" s="143">
        <v>-10.3770928949747</v>
      </c>
      <c r="P196" s="143"/>
      <c r="Q196" s="143">
        <v>-10.2084389140271</v>
      </c>
      <c r="R196" s="143">
        <v>-17.0402758051553</v>
      </c>
    </row>
    <row r="197" spans="1:18" x14ac:dyDescent="0.25">
      <c r="A197" s="139" t="s">
        <v>328</v>
      </c>
      <c r="B197" s="142">
        <v>43928</v>
      </c>
      <c r="C197" s="143">
        <v>6.0067000000000004</v>
      </c>
      <c r="D197" s="143">
        <v>6.0067000000000004</v>
      </c>
      <c r="E197" s="139">
        <v>141893</v>
      </c>
      <c r="F197" s="143">
        <v>619.895192547026</v>
      </c>
      <c r="G197" s="143">
        <v>619.895192547026</v>
      </c>
      <c r="H197" s="143">
        <v>149.84965367743001</v>
      </c>
      <c r="I197" s="143">
        <v>297.86660341958299</v>
      </c>
      <c r="J197" s="143">
        <v>-264.67831481647198</v>
      </c>
      <c r="K197" s="143">
        <v>-101.056463026873</v>
      </c>
      <c r="L197" s="143">
        <v>-40.686304327990499</v>
      </c>
      <c r="M197" s="143">
        <v>-38.841936561546298</v>
      </c>
      <c r="N197" s="143">
        <v>-32.5129047121601</v>
      </c>
      <c r="O197" s="143"/>
      <c r="P197" s="143"/>
      <c r="Q197" s="143">
        <v>-17.994499999999999</v>
      </c>
      <c r="R197" s="143">
        <v>-20.089991631464599</v>
      </c>
    </row>
    <row r="198" spans="1:18" x14ac:dyDescent="0.25">
      <c r="A198" s="139" t="s">
        <v>224</v>
      </c>
      <c r="B198" s="142">
        <v>43928</v>
      </c>
      <c r="C198" s="143">
        <v>6.2073</v>
      </c>
      <c r="D198" s="143">
        <v>6.2073</v>
      </c>
      <c r="E198" s="139">
        <v>141892</v>
      </c>
      <c r="F198" s="143">
        <v>620.46420398823204</v>
      </c>
      <c r="G198" s="143">
        <v>620.46420398823204</v>
      </c>
      <c r="H198" s="143">
        <v>150.29076237515901</v>
      </c>
      <c r="I198" s="143">
        <v>298.30020518081602</v>
      </c>
      <c r="J198" s="143">
        <v>-264.34074017921301</v>
      </c>
      <c r="K198" s="143">
        <v>-100.72838042773699</v>
      </c>
      <c r="L198" s="143">
        <v>-40.331114981369502</v>
      </c>
      <c r="M198" s="143">
        <v>-38.460858933058702</v>
      </c>
      <c r="N198" s="143">
        <v>-32.070845606792702</v>
      </c>
      <c r="O198" s="143"/>
      <c r="P198" s="143"/>
      <c r="Q198" s="143">
        <v>-17.090561728395102</v>
      </c>
      <c r="R198" s="143">
        <v>-19.239061211604199</v>
      </c>
    </row>
    <row r="199" spans="1:18" x14ac:dyDescent="0.25">
      <c r="A199" s="139" t="s">
        <v>329</v>
      </c>
      <c r="B199" s="142">
        <v>43928</v>
      </c>
      <c r="C199" s="143">
        <v>6.3224999999999998</v>
      </c>
      <c r="D199" s="143">
        <v>6.3224999999999998</v>
      </c>
      <c r="E199" s="139">
        <v>142169</v>
      </c>
      <c r="F199" s="143">
        <v>606.10673503466001</v>
      </c>
      <c r="G199" s="143">
        <v>606.10673503466001</v>
      </c>
      <c r="H199" s="143">
        <v>143.37951064585599</v>
      </c>
      <c r="I199" s="143">
        <v>298.74708808159698</v>
      </c>
      <c r="J199" s="143">
        <v>-261.064857728287</v>
      </c>
      <c r="K199" s="143">
        <v>-99.501950169140102</v>
      </c>
      <c r="L199" s="143">
        <v>-38.646987009837702</v>
      </c>
      <c r="M199" s="143">
        <v>-36.886122471333003</v>
      </c>
      <c r="N199" s="143">
        <v>-30.849129482465301</v>
      </c>
      <c r="O199" s="143"/>
      <c r="P199" s="143"/>
      <c r="Q199" s="143">
        <v>-18.090128032345</v>
      </c>
      <c r="R199" s="143">
        <v>-18.394220122779998</v>
      </c>
    </row>
    <row r="200" spans="1:18" x14ac:dyDescent="0.25">
      <c r="A200" s="139" t="s">
        <v>225</v>
      </c>
      <c r="B200" s="142">
        <v>43928</v>
      </c>
      <c r="C200" s="143">
        <v>6.5111999999999997</v>
      </c>
      <c r="D200" s="143">
        <v>6.5111999999999997</v>
      </c>
      <c r="E200" s="139">
        <v>142172</v>
      </c>
      <c r="F200" s="143">
        <v>606.49998362105498</v>
      </c>
      <c r="G200" s="143">
        <v>606.49998362105498</v>
      </c>
      <c r="H200" s="143">
        <v>143.84463462804399</v>
      </c>
      <c r="I200" s="143">
        <v>299.14520507740798</v>
      </c>
      <c r="J200" s="143">
        <v>-260.77219819926597</v>
      </c>
      <c r="K200" s="143">
        <v>-99.228108191871698</v>
      </c>
      <c r="L200" s="143">
        <v>-38.354739396986098</v>
      </c>
      <c r="M200" s="143">
        <v>-36.608738871742403</v>
      </c>
      <c r="N200" s="143">
        <v>-30.471149033297301</v>
      </c>
      <c r="O200" s="143"/>
      <c r="P200" s="143"/>
      <c r="Q200" s="143">
        <v>-17.161886792452801</v>
      </c>
      <c r="R200" s="143">
        <v>-17.476011743351801</v>
      </c>
    </row>
    <row r="201" spans="1:18" x14ac:dyDescent="0.25">
      <c r="A201" s="139" t="s">
        <v>226</v>
      </c>
      <c r="B201" s="142">
        <v>43928</v>
      </c>
      <c r="C201" s="143">
        <v>73.435299999999998</v>
      </c>
      <c r="D201" s="143">
        <v>73.435299999999998</v>
      </c>
      <c r="E201" s="139">
        <v>120715</v>
      </c>
      <c r="F201" s="143">
        <v>601.46627001982802</v>
      </c>
      <c r="G201" s="143">
        <v>601.46627001982802</v>
      </c>
      <c r="H201" s="143">
        <v>76.418976507542695</v>
      </c>
      <c r="I201" s="143">
        <v>257.66165362906401</v>
      </c>
      <c r="J201" s="143">
        <v>-245.98173136180799</v>
      </c>
      <c r="K201" s="143">
        <v>-97.426268178871695</v>
      </c>
      <c r="L201" s="143">
        <v>-32.330312114469997</v>
      </c>
      <c r="M201" s="143">
        <v>-25.835485453747498</v>
      </c>
      <c r="N201" s="143">
        <v>-20.482710627078198</v>
      </c>
      <c r="O201" s="143">
        <v>-2.43721828938091</v>
      </c>
      <c r="P201" s="143">
        <v>1.3754501176230001</v>
      </c>
      <c r="Q201" s="143">
        <v>10.0292822565068</v>
      </c>
      <c r="R201" s="143">
        <v>-8.9820545913168708</v>
      </c>
    </row>
    <row r="202" spans="1:18" x14ac:dyDescent="0.25">
      <c r="A202" s="139" t="s">
        <v>330</v>
      </c>
      <c r="B202" s="142">
        <v>43928</v>
      </c>
      <c r="C202" s="143">
        <v>69.114699999999999</v>
      </c>
      <c r="D202" s="143">
        <v>69.114699999999999</v>
      </c>
      <c r="E202" s="139">
        <v>100821</v>
      </c>
      <c r="F202" s="143">
        <v>600.44300020355297</v>
      </c>
      <c r="G202" s="143">
        <v>600.44300020355297</v>
      </c>
      <c r="H202" s="143">
        <v>75.541960171853603</v>
      </c>
      <c r="I202" s="143">
        <v>256.60520479080702</v>
      </c>
      <c r="J202" s="143">
        <v>-246.767344623063</v>
      </c>
      <c r="K202" s="143">
        <v>-98.1701248768006</v>
      </c>
      <c r="L202" s="143">
        <v>-33.107396899782302</v>
      </c>
      <c r="M202" s="143">
        <v>-26.601179037627599</v>
      </c>
      <c r="N202" s="143">
        <v>-21.211365939581</v>
      </c>
      <c r="O202" s="143">
        <v>-3.25382873462461</v>
      </c>
      <c r="P202" s="143">
        <v>0.40419744800159202</v>
      </c>
      <c r="Q202" s="143">
        <v>15.257297237446901</v>
      </c>
      <c r="R202" s="143">
        <v>-9.7156122146548505</v>
      </c>
    </row>
    <row r="203" spans="1:18" x14ac:dyDescent="0.25">
      <c r="A203" s="139" t="s">
        <v>331</v>
      </c>
      <c r="B203" s="142">
        <v>43928</v>
      </c>
      <c r="C203" s="143">
        <v>80.665099999999995</v>
      </c>
      <c r="D203" s="143">
        <v>115.90756618437101</v>
      </c>
      <c r="E203" s="139">
        <v>101834</v>
      </c>
      <c r="F203" s="143">
        <v>749.07757801936998</v>
      </c>
      <c r="G203" s="143">
        <v>749.07757801936998</v>
      </c>
      <c r="H203" s="143">
        <v>113.679407464215</v>
      </c>
      <c r="I203" s="143">
        <v>306.17117399698498</v>
      </c>
      <c r="J203" s="143">
        <v>-248.345190909504</v>
      </c>
      <c r="K203" s="143">
        <v>-106.289248673416</v>
      </c>
      <c r="L203" s="143">
        <v>-41.183922405307499</v>
      </c>
      <c r="M203" s="143">
        <v>-33.939159670311597</v>
      </c>
      <c r="N203" s="143">
        <v>-25.5295108279178</v>
      </c>
      <c r="O203" s="143">
        <v>-3.8163320641482299</v>
      </c>
      <c r="P203" s="143">
        <v>0.92015358840828498</v>
      </c>
      <c r="Q203" s="143">
        <v>62.148330638738599</v>
      </c>
      <c r="R203" s="143">
        <v>-10.2465654221492</v>
      </c>
    </row>
    <row r="204" spans="1:18" x14ac:dyDescent="0.25">
      <c r="A204" s="141" t="s">
        <v>388</v>
      </c>
      <c r="B204" s="141"/>
      <c r="C204" s="141"/>
      <c r="D204" s="141"/>
      <c r="E204" s="141"/>
      <c r="F204" s="141"/>
      <c r="G204" s="141"/>
      <c r="H204" s="141"/>
      <c r="I204" s="141"/>
      <c r="J204" s="141"/>
      <c r="K204" s="141"/>
      <c r="L204" s="141"/>
      <c r="M204" s="141"/>
      <c r="N204" s="141"/>
      <c r="O204" s="141"/>
      <c r="P204" s="141"/>
      <c r="Q204" s="141"/>
      <c r="R204" s="141"/>
    </row>
    <row r="205" spans="1:18" x14ac:dyDescent="0.25">
      <c r="A205" s="139" t="s">
        <v>227</v>
      </c>
      <c r="B205" s="142">
        <v>43928</v>
      </c>
      <c r="C205" s="143">
        <v>318.07549999999998</v>
      </c>
      <c r="D205" s="143">
        <v>318.07549999999998</v>
      </c>
      <c r="E205" s="139">
        <v>100047</v>
      </c>
      <c r="F205" s="143">
        <v>0.76885881293198299</v>
      </c>
      <c r="G205" s="143">
        <v>3.54306264057987</v>
      </c>
      <c r="H205" s="143">
        <v>5.4153852240684799</v>
      </c>
      <c r="I205" s="143">
        <v>14.9945713160044</v>
      </c>
      <c r="J205" s="143">
        <v>6.2919043621117003</v>
      </c>
      <c r="K205" s="143">
        <v>5.60387791446332</v>
      </c>
      <c r="L205" s="143">
        <v>5.4798291364732998</v>
      </c>
      <c r="M205" s="143">
        <v>5.8036788378094402</v>
      </c>
      <c r="N205" s="143">
        <v>6.2082153629773202</v>
      </c>
      <c r="O205" s="143">
        <v>7.3032214729176497</v>
      </c>
      <c r="P205" s="143">
        <v>8.2979380624818901</v>
      </c>
      <c r="Q205" s="143">
        <v>13.599389518917301</v>
      </c>
      <c r="R205" s="143">
        <v>7.0674807280775296</v>
      </c>
    </row>
    <row r="206" spans="1:18" x14ac:dyDescent="0.25">
      <c r="A206" s="139" t="s">
        <v>118</v>
      </c>
      <c r="B206" s="142">
        <v>43928</v>
      </c>
      <c r="C206" s="143">
        <v>319.89670000000001</v>
      </c>
      <c r="D206" s="143">
        <v>319.89670000000001</v>
      </c>
      <c r="E206" s="139">
        <v>119568</v>
      </c>
      <c r="F206" s="143">
        <v>0.86717553052573204</v>
      </c>
      <c r="G206" s="143">
        <v>3.6332467378701301</v>
      </c>
      <c r="H206" s="143">
        <v>5.50539446043339</v>
      </c>
      <c r="I206" s="143">
        <v>15.0851389879279</v>
      </c>
      <c r="J206" s="143">
        <v>6.3820096713536003</v>
      </c>
      <c r="K206" s="143">
        <v>5.7011085239109898</v>
      </c>
      <c r="L206" s="143">
        <v>5.5750538445000197</v>
      </c>
      <c r="M206" s="143">
        <v>5.8995667343442699</v>
      </c>
      <c r="N206" s="143">
        <v>6.3055583843002303</v>
      </c>
      <c r="O206" s="143">
        <v>7.4107697257183096</v>
      </c>
      <c r="P206" s="143">
        <v>8.4197175911890607</v>
      </c>
      <c r="Q206" s="143">
        <v>10.1612192399552</v>
      </c>
      <c r="R206" s="143">
        <v>7.1711147111957896</v>
      </c>
    </row>
    <row r="207" spans="1:18" x14ac:dyDescent="0.25">
      <c r="A207" s="139" t="s">
        <v>119</v>
      </c>
      <c r="B207" s="142">
        <v>43928</v>
      </c>
      <c r="C207" s="143">
        <v>2206.5749999999998</v>
      </c>
      <c r="D207" s="143">
        <v>2206.5749999999998</v>
      </c>
      <c r="E207" s="139">
        <v>120389</v>
      </c>
      <c r="F207" s="143">
        <v>2.4631914932415899</v>
      </c>
      <c r="G207" s="143">
        <v>3.8824193610717699</v>
      </c>
      <c r="H207" s="143">
        <v>5.2953351403164204</v>
      </c>
      <c r="I207" s="143">
        <v>15.3393056124615</v>
      </c>
      <c r="J207" s="143">
        <v>6.7582499633108197</v>
      </c>
      <c r="K207" s="143">
        <v>5.8345056337642003</v>
      </c>
      <c r="L207" s="143">
        <v>5.6559879938585</v>
      </c>
      <c r="M207" s="143">
        <v>5.8709440198506204</v>
      </c>
      <c r="N207" s="143">
        <v>6.2458370447240199</v>
      </c>
      <c r="O207" s="143">
        <v>7.3961276810866403</v>
      </c>
      <c r="P207" s="143">
        <v>8.3939332721731095</v>
      </c>
      <c r="Q207" s="143">
        <v>10.0864906630188</v>
      </c>
      <c r="R207" s="143">
        <v>7.1479805605028401</v>
      </c>
    </row>
    <row r="208" spans="1:18" x14ac:dyDescent="0.25">
      <c r="A208" s="139" t="s">
        <v>228</v>
      </c>
      <c r="B208" s="142">
        <v>43928</v>
      </c>
      <c r="C208" s="143">
        <v>2196.4016999999999</v>
      </c>
      <c r="D208" s="143">
        <v>2196.4016999999999</v>
      </c>
      <c r="E208" s="139">
        <v>112210</v>
      </c>
      <c r="F208" s="143">
        <v>2.4097820623639699</v>
      </c>
      <c r="G208" s="143">
        <v>3.8283502545049002</v>
      </c>
      <c r="H208" s="143">
        <v>5.2413859323815997</v>
      </c>
      <c r="I208" s="143">
        <v>15.284186435594201</v>
      </c>
      <c r="J208" s="143">
        <v>6.7041696775087702</v>
      </c>
      <c r="K208" s="143">
        <v>5.7799763674794802</v>
      </c>
      <c r="L208" s="143">
        <v>5.6005282271028696</v>
      </c>
      <c r="M208" s="143">
        <v>5.8146828712076699</v>
      </c>
      <c r="N208" s="143">
        <v>6.1886862008055097</v>
      </c>
      <c r="O208" s="143">
        <v>7.3264970511223497</v>
      </c>
      <c r="P208" s="143">
        <v>8.3047208762046001</v>
      </c>
      <c r="Q208" s="143">
        <v>11.3928155622228</v>
      </c>
      <c r="R208" s="143">
        <v>7.0863994391731699</v>
      </c>
    </row>
    <row r="209" spans="1:18" x14ac:dyDescent="0.25">
      <c r="A209" s="139" t="s">
        <v>229</v>
      </c>
      <c r="B209" s="142">
        <v>43928</v>
      </c>
      <c r="C209" s="143">
        <v>2275.5909000000001</v>
      </c>
      <c r="D209" s="143">
        <v>2275.5909000000001</v>
      </c>
      <c r="E209" s="139">
        <v>111704</v>
      </c>
      <c r="F209" s="143">
        <v>-2.7666540379313602</v>
      </c>
      <c r="G209" s="143">
        <v>2.0213492987852399</v>
      </c>
      <c r="H209" s="143">
        <v>4.7307559866017899</v>
      </c>
      <c r="I209" s="143">
        <v>18.1682035128572</v>
      </c>
      <c r="J209" s="143">
        <v>7.5326716346767597</v>
      </c>
      <c r="K209" s="143">
        <v>5.9862108677828001</v>
      </c>
      <c r="L209" s="143">
        <v>5.7079872097551601</v>
      </c>
      <c r="M209" s="143">
        <v>5.8765553770372199</v>
      </c>
      <c r="N209" s="143">
        <v>6.2246724882408602</v>
      </c>
      <c r="O209" s="143">
        <v>7.3317279368950201</v>
      </c>
      <c r="P209" s="143">
        <v>8.34619886659274</v>
      </c>
      <c r="Q209" s="143">
        <v>11.4143338685952</v>
      </c>
      <c r="R209" s="143">
        <v>7.1100884549529502</v>
      </c>
    </row>
    <row r="210" spans="1:18" x14ac:dyDescent="0.25">
      <c r="A210" s="139" t="s">
        <v>120</v>
      </c>
      <c r="B210" s="142">
        <v>43928</v>
      </c>
      <c r="C210" s="143">
        <v>2291.3904000000002</v>
      </c>
      <c r="D210" s="143">
        <v>2291.3904000000002</v>
      </c>
      <c r="E210" s="139">
        <v>119415</v>
      </c>
      <c r="F210" s="143">
        <v>-2.6663521208134502</v>
      </c>
      <c r="G210" s="143">
        <v>2.1210762795103002</v>
      </c>
      <c r="H210" s="143">
        <v>4.83078928515447</v>
      </c>
      <c r="I210" s="143">
        <v>18.2687662605885</v>
      </c>
      <c r="J210" s="143">
        <v>7.63305415330119</v>
      </c>
      <c r="K210" s="143">
        <v>6.08745621465299</v>
      </c>
      <c r="L210" s="143">
        <v>5.8106015825070001</v>
      </c>
      <c r="M210" s="143">
        <v>5.9807349182255702</v>
      </c>
      <c r="N210" s="143">
        <v>6.3280722405912799</v>
      </c>
      <c r="O210" s="143">
        <v>7.4530785229481804</v>
      </c>
      <c r="P210" s="143">
        <v>8.4907511310316703</v>
      </c>
      <c r="Q210" s="143">
        <v>10.190062402226699</v>
      </c>
      <c r="R210" s="143">
        <v>7.2232743593064201</v>
      </c>
    </row>
    <row r="211" spans="1:18" x14ac:dyDescent="0.25">
      <c r="A211" s="139" t="s">
        <v>230</v>
      </c>
      <c r="B211" s="142">
        <v>43928</v>
      </c>
      <c r="C211" s="143">
        <v>3038.6804000000002</v>
      </c>
      <c r="D211" s="143">
        <v>3038.6804000000002</v>
      </c>
      <c r="E211" s="139">
        <v>130472</v>
      </c>
      <c r="F211" s="143">
        <v>-0.67865368666320003</v>
      </c>
      <c r="G211" s="143">
        <v>3.1845364280729802</v>
      </c>
      <c r="H211" s="143">
        <v>4.7262875116929903</v>
      </c>
      <c r="I211" s="143">
        <v>16.888657969313101</v>
      </c>
      <c r="J211" s="143">
        <v>6.5746095047185502</v>
      </c>
      <c r="K211" s="143">
        <v>5.7800156060264403</v>
      </c>
      <c r="L211" s="143">
        <v>5.6281165493329697</v>
      </c>
      <c r="M211" s="143">
        <v>5.8581175285443203</v>
      </c>
      <c r="N211" s="143">
        <v>6.2345349655488498</v>
      </c>
      <c r="O211" s="143">
        <v>7.2718356851537402</v>
      </c>
      <c r="P211" s="143">
        <v>8.2168123704388893</v>
      </c>
      <c r="Q211" s="143">
        <v>13.0638754564607</v>
      </c>
      <c r="R211" s="143">
        <v>7.0911425003933299</v>
      </c>
    </row>
    <row r="212" spans="1:18" x14ac:dyDescent="0.25">
      <c r="A212" s="139" t="s">
        <v>121</v>
      </c>
      <c r="B212" s="142">
        <v>43928</v>
      </c>
      <c r="C212" s="143">
        <v>3060.4018000000001</v>
      </c>
      <c r="D212" s="143">
        <v>3060.4018000000001</v>
      </c>
      <c r="E212" s="139">
        <v>130479</v>
      </c>
      <c r="F212" s="143">
        <v>-0.58081318420200001</v>
      </c>
      <c r="G212" s="143">
        <v>3.2839611587062199</v>
      </c>
      <c r="H212" s="143">
        <v>4.8270454770046198</v>
      </c>
      <c r="I212" s="143">
        <v>16.9896272680983</v>
      </c>
      <c r="J212" s="143">
        <v>6.6761159246582604</v>
      </c>
      <c r="K212" s="143">
        <v>5.8865104399507002</v>
      </c>
      <c r="L212" s="143">
        <v>5.7469379298104499</v>
      </c>
      <c r="M212" s="143">
        <v>5.9825297768449897</v>
      </c>
      <c r="N212" s="143">
        <v>6.3630493303905498</v>
      </c>
      <c r="O212" s="143">
        <v>7.4335867835152696</v>
      </c>
      <c r="P212" s="143">
        <v>8.3598743453504891</v>
      </c>
      <c r="Q212" s="143">
        <v>10.0619071268799</v>
      </c>
      <c r="R212" s="143">
        <v>7.2374804384889799</v>
      </c>
    </row>
    <row r="213" spans="1:18" x14ac:dyDescent="0.25">
      <c r="A213" s="139" t="s">
        <v>122</v>
      </c>
      <c r="B213" s="142">
        <v>43928</v>
      </c>
      <c r="C213" s="143">
        <v>2286.7449999999999</v>
      </c>
      <c r="D213" s="143">
        <v>2286.7449999999999</v>
      </c>
      <c r="E213" s="139">
        <v>119369</v>
      </c>
      <c r="F213" s="143">
        <v>-0.68314165398752902</v>
      </c>
      <c r="G213" s="143">
        <v>2.7433451745173199</v>
      </c>
      <c r="H213" s="143">
        <v>5.13372422421154</v>
      </c>
      <c r="I213" s="143">
        <v>14.7915605583466</v>
      </c>
      <c r="J213" s="143">
        <v>6.1692182206627004</v>
      </c>
      <c r="K213" s="143">
        <v>5.3854787516288196</v>
      </c>
      <c r="L213" s="143">
        <v>5.3180926457387603</v>
      </c>
      <c r="M213" s="143">
        <v>5.5630538857794498</v>
      </c>
      <c r="N213" s="143">
        <v>5.97565446306188</v>
      </c>
      <c r="O213" s="143">
        <v>7.2889465171472398</v>
      </c>
      <c r="P213" s="143">
        <v>8.3146257354357704</v>
      </c>
      <c r="Q213" s="143">
        <v>10.0345657871159</v>
      </c>
      <c r="R213" s="143">
        <v>6.98820413092038</v>
      </c>
    </row>
    <row r="214" spans="1:18" x14ac:dyDescent="0.25">
      <c r="A214" s="139" t="s">
        <v>231</v>
      </c>
      <c r="B214" s="142">
        <v>43928</v>
      </c>
      <c r="C214" s="143">
        <v>2270.9573999999998</v>
      </c>
      <c r="D214" s="143">
        <v>2270.9573999999998</v>
      </c>
      <c r="E214" s="139">
        <v>109254</v>
      </c>
      <c r="F214" s="143">
        <v>-0.76664292827877101</v>
      </c>
      <c r="G214" s="143">
        <v>2.6605831441524099</v>
      </c>
      <c r="H214" s="143">
        <v>5.0507393007028796</v>
      </c>
      <c r="I214" s="143">
        <v>14.708155842167701</v>
      </c>
      <c r="J214" s="143">
        <v>6.0858637159985003</v>
      </c>
      <c r="K214" s="143">
        <v>5.3014860200565996</v>
      </c>
      <c r="L214" s="143">
        <v>5.2329986045210299</v>
      </c>
      <c r="M214" s="143">
        <v>5.4767489815772699</v>
      </c>
      <c r="N214" s="143">
        <v>5.8874058125981001</v>
      </c>
      <c r="O214" s="143">
        <v>7.1814938808795397</v>
      </c>
      <c r="P214" s="143">
        <v>8.1821954690821901</v>
      </c>
      <c r="Q214" s="143">
        <v>10.8311802708382</v>
      </c>
      <c r="R214" s="143">
        <v>6.8903471148923501</v>
      </c>
    </row>
    <row r="215" spans="1:18" x14ac:dyDescent="0.25">
      <c r="A215" s="139" t="s">
        <v>123</v>
      </c>
      <c r="B215" s="142">
        <v>43928</v>
      </c>
      <c r="C215" s="143">
        <v>2391.6255999999998</v>
      </c>
      <c r="D215" s="143">
        <v>2391.6255999999998</v>
      </c>
      <c r="E215" s="139">
        <v>118305</v>
      </c>
      <c r="F215" s="143">
        <v>3.9485994390894299</v>
      </c>
      <c r="G215" s="143">
        <v>3.7611084145273002</v>
      </c>
      <c r="H215" s="143">
        <v>3.59265275760916</v>
      </c>
      <c r="I215" s="143">
        <v>3.9258410395812402</v>
      </c>
      <c r="J215" s="143">
        <v>4.3870064257993002</v>
      </c>
      <c r="K215" s="143">
        <v>4.8753392491857301</v>
      </c>
      <c r="L215" s="143">
        <v>5.0274899960111297</v>
      </c>
      <c r="M215" s="143">
        <v>5.29352212694016</v>
      </c>
      <c r="N215" s="143">
        <v>5.7153415971125803</v>
      </c>
      <c r="O215" s="143">
        <v>7.0749056994287702</v>
      </c>
      <c r="P215" s="143">
        <v>8.06685188478877</v>
      </c>
      <c r="Q215" s="143">
        <v>9.7937063619214406</v>
      </c>
      <c r="R215" s="143">
        <v>6.8120125453354401</v>
      </c>
    </row>
    <row r="216" spans="1:18" x14ac:dyDescent="0.25">
      <c r="A216" s="139" t="s">
        <v>232</v>
      </c>
      <c r="B216" s="142">
        <v>43928</v>
      </c>
      <c r="C216" s="143">
        <v>2384.7754</v>
      </c>
      <c r="D216" s="143">
        <v>2384.7754</v>
      </c>
      <c r="E216" s="139">
        <v>109353</v>
      </c>
      <c r="F216" s="143">
        <v>3.92779457222092</v>
      </c>
      <c r="G216" s="143">
        <v>3.7479221204663702</v>
      </c>
      <c r="H216" s="143">
        <v>3.5813036040550501</v>
      </c>
      <c r="I216" s="143">
        <v>3.9150944879092799</v>
      </c>
      <c r="J216" s="143">
        <v>4.37359083010276</v>
      </c>
      <c r="K216" s="143">
        <v>4.8572935031003599</v>
      </c>
      <c r="L216" s="143">
        <v>5.0077591017739804</v>
      </c>
      <c r="M216" s="143">
        <v>5.2716201891549499</v>
      </c>
      <c r="N216" s="143">
        <v>5.6912531074842798</v>
      </c>
      <c r="O216" s="143">
        <v>7.03348028321646</v>
      </c>
      <c r="P216" s="143">
        <v>8.0202679581028793</v>
      </c>
      <c r="Q216" s="143">
        <v>11.710387336096399</v>
      </c>
      <c r="R216" s="143">
        <v>6.7738751681019398</v>
      </c>
    </row>
    <row r="217" spans="1:18" x14ac:dyDescent="0.25">
      <c r="A217" s="139" t="s">
        <v>124</v>
      </c>
      <c r="B217" s="142">
        <v>43928</v>
      </c>
      <c r="C217" s="143">
        <v>2843.5322000000001</v>
      </c>
      <c r="D217" s="143">
        <v>2843.5322000000001</v>
      </c>
      <c r="E217" s="139">
        <v>119125</v>
      </c>
      <c r="F217" s="143">
        <v>0.47109270966116901</v>
      </c>
      <c r="G217" s="143">
        <v>3.17863258371302</v>
      </c>
      <c r="H217" s="143">
        <v>5.1729600375122802</v>
      </c>
      <c r="I217" s="143">
        <v>15.822941561228101</v>
      </c>
      <c r="J217" s="143">
        <v>7.2123192432547603</v>
      </c>
      <c r="K217" s="143">
        <v>5.9462271204869301</v>
      </c>
      <c r="L217" s="143">
        <v>5.6253586367920896</v>
      </c>
      <c r="M217" s="143">
        <v>5.8305453912933496</v>
      </c>
      <c r="N217" s="143">
        <v>6.1889150668572199</v>
      </c>
      <c r="O217" s="143">
        <v>7.3615359763381596</v>
      </c>
      <c r="P217" s="143">
        <v>8.3530346677885206</v>
      </c>
      <c r="Q217" s="143">
        <v>10.0397645833681</v>
      </c>
      <c r="R217" s="143">
        <v>7.1182202469850404</v>
      </c>
    </row>
    <row r="218" spans="1:18" x14ac:dyDescent="0.25">
      <c r="A218" s="139" t="s">
        <v>233</v>
      </c>
      <c r="B218" s="142">
        <v>43928</v>
      </c>
      <c r="C218" s="143">
        <v>2824.9110999999998</v>
      </c>
      <c r="D218" s="143">
        <v>2824.9110999999998</v>
      </c>
      <c r="E218" s="139">
        <v>103347</v>
      </c>
      <c r="F218" s="143">
        <v>0.39150324502445999</v>
      </c>
      <c r="G218" s="143">
        <v>3.0987567251395598</v>
      </c>
      <c r="H218" s="143">
        <v>5.09298057995424</v>
      </c>
      <c r="I218" s="143">
        <v>15.7374054350206</v>
      </c>
      <c r="J218" s="143">
        <v>7.1186474873808399</v>
      </c>
      <c r="K218" s="143">
        <v>5.84731691639782</v>
      </c>
      <c r="L218" s="143">
        <v>5.5239958623188796</v>
      </c>
      <c r="M218" s="143">
        <v>5.7272473048196302</v>
      </c>
      <c r="N218" s="143">
        <v>6.0836465120752603</v>
      </c>
      <c r="O218" s="143">
        <v>7.2300878940360702</v>
      </c>
      <c r="P218" s="143">
        <v>8.2021867346047106</v>
      </c>
      <c r="Q218" s="143">
        <v>12.687477171428601</v>
      </c>
      <c r="R218" s="143">
        <v>7.0053038408894999</v>
      </c>
    </row>
    <row r="219" spans="1:18" x14ac:dyDescent="0.25">
      <c r="A219" s="139" t="s">
        <v>125</v>
      </c>
      <c r="B219" s="142">
        <v>43928</v>
      </c>
      <c r="C219" s="143">
        <v>2560.5311000000002</v>
      </c>
      <c r="D219" s="143">
        <v>2560.5311000000002</v>
      </c>
      <c r="E219" s="139">
        <v>140196</v>
      </c>
      <c r="F219" s="143">
        <v>1.48541635772237</v>
      </c>
      <c r="G219" s="143">
        <v>3.7501824890889801</v>
      </c>
      <c r="H219" s="143">
        <v>5.5612456754672799</v>
      </c>
      <c r="I219" s="143">
        <v>15.513481914499501</v>
      </c>
      <c r="J219" s="143">
        <v>6.8070104938781801</v>
      </c>
      <c r="K219" s="143">
        <v>5.8375642046915504</v>
      </c>
      <c r="L219" s="143">
        <v>5.7247620131651002</v>
      </c>
      <c r="M219" s="143">
        <v>5.9914717912571902</v>
      </c>
      <c r="N219" s="143">
        <v>6.3562362508414898</v>
      </c>
      <c r="O219" s="143">
        <v>7.4379867319255499</v>
      </c>
      <c r="P219" s="143">
        <v>8.1402288555092692</v>
      </c>
      <c r="Q219" s="143">
        <v>9.8964883882443999</v>
      </c>
      <c r="R219" s="143">
        <v>7.21645657073236</v>
      </c>
    </row>
    <row r="220" spans="1:18" x14ac:dyDescent="0.25">
      <c r="A220" s="139" t="s">
        <v>234</v>
      </c>
      <c r="B220" s="142">
        <v>43928</v>
      </c>
      <c r="C220" s="143">
        <v>2537.6176999999998</v>
      </c>
      <c r="D220" s="143">
        <v>2537.6176999999998</v>
      </c>
      <c r="E220" s="139">
        <v>140182</v>
      </c>
      <c r="F220" s="143">
        <v>1.2082598154252699</v>
      </c>
      <c r="G220" s="143">
        <v>3.47270509623687</v>
      </c>
      <c r="H220" s="143">
        <v>5.2830899128668101</v>
      </c>
      <c r="I220" s="143">
        <v>15.234297021563499</v>
      </c>
      <c r="J220" s="143">
        <v>6.5300587961360597</v>
      </c>
      <c r="K220" s="143">
        <v>5.5654746997993296</v>
      </c>
      <c r="L220" s="143">
        <v>5.4536956123790201</v>
      </c>
      <c r="M220" s="143">
        <v>5.7176890285456397</v>
      </c>
      <c r="N220" s="143">
        <v>6.1122220648530998</v>
      </c>
      <c r="O220" s="143">
        <v>7.2543905413199097</v>
      </c>
      <c r="P220" s="143">
        <v>7.9694108312830503</v>
      </c>
      <c r="Q220" s="143">
        <v>11.604145968685</v>
      </c>
      <c r="R220" s="143">
        <v>7.0256074163994002</v>
      </c>
    </row>
    <row r="221" spans="1:18" x14ac:dyDescent="0.25">
      <c r="A221" s="139" t="s">
        <v>126</v>
      </c>
      <c r="B221" s="142">
        <v>43928</v>
      </c>
      <c r="C221" s="143">
        <v>2180.8912</v>
      </c>
      <c r="D221" s="143">
        <v>2180.8912</v>
      </c>
      <c r="E221" s="139">
        <v>119164</v>
      </c>
      <c r="F221" s="143">
        <v>-0.79997652386953899</v>
      </c>
      <c r="G221" s="143">
        <v>2.8355878600357398</v>
      </c>
      <c r="H221" s="143">
        <v>4.3224961755892801</v>
      </c>
      <c r="I221" s="143">
        <v>12.021495272778999</v>
      </c>
      <c r="J221" s="143">
        <v>5.4252236466118502</v>
      </c>
      <c r="K221" s="143">
        <v>5.09399875128228</v>
      </c>
      <c r="L221" s="143">
        <v>4.9635242078827604</v>
      </c>
      <c r="M221" s="143">
        <v>5.2157393747322303</v>
      </c>
      <c r="N221" s="143">
        <v>5.6365730025224803</v>
      </c>
      <c r="O221" s="143">
        <v>7.2103125846772196</v>
      </c>
      <c r="P221" s="143">
        <v>8.3234426686586005</v>
      </c>
      <c r="Q221" s="143">
        <v>10.119693926359099</v>
      </c>
      <c r="R221" s="143">
        <v>6.8637928864611704</v>
      </c>
    </row>
    <row r="222" spans="1:18" x14ac:dyDescent="0.25">
      <c r="A222" s="139" t="s">
        <v>235</v>
      </c>
      <c r="B222" s="142">
        <v>43928</v>
      </c>
      <c r="C222" s="143">
        <v>2166.9169000000002</v>
      </c>
      <c r="D222" s="143">
        <v>2166.9169000000002</v>
      </c>
      <c r="E222" s="139">
        <v>112636</v>
      </c>
      <c r="F222" s="143">
        <v>-0.86577177893898405</v>
      </c>
      <c r="G222" s="143">
        <v>2.7814052591924598</v>
      </c>
      <c r="H222" s="143">
        <v>4.2698910550139599</v>
      </c>
      <c r="I222" s="143">
        <v>11.9700588667754</v>
      </c>
      <c r="J222" s="143">
        <v>5.3732295930062604</v>
      </c>
      <c r="K222" s="143">
        <v>5.0424751011907096</v>
      </c>
      <c r="L222" s="143">
        <v>4.9079190311826304</v>
      </c>
      <c r="M222" s="143">
        <v>5.1389158984870003</v>
      </c>
      <c r="N222" s="143">
        <v>5.5481631888457503</v>
      </c>
      <c r="O222" s="143">
        <v>7.0875685961485901</v>
      </c>
      <c r="P222" s="143">
        <v>8.1781089398185909</v>
      </c>
      <c r="Q222" s="143">
        <v>11.511477527026999</v>
      </c>
      <c r="R222" s="143">
        <v>6.7536352311000698</v>
      </c>
    </row>
    <row r="223" spans="1:18" x14ac:dyDescent="0.25">
      <c r="A223" s="139" t="s">
        <v>127</v>
      </c>
      <c r="B223" s="142">
        <v>43928</v>
      </c>
      <c r="C223" s="143">
        <v>2986.8456999999999</v>
      </c>
      <c r="D223" s="143">
        <v>2986.8456999999999</v>
      </c>
      <c r="E223" s="139">
        <v>118577</v>
      </c>
      <c r="F223" s="143">
        <v>0.73445177986486399</v>
      </c>
      <c r="G223" s="143">
        <v>3.7132374151715601</v>
      </c>
      <c r="H223" s="143">
        <v>6.1130934450067702</v>
      </c>
      <c r="I223" s="143">
        <v>17.149012272587399</v>
      </c>
      <c r="J223" s="143">
        <v>7.5969140347678996</v>
      </c>
      <c r="K223" s="143">
        <v>6.2576305155139398</v>
      </c>
      <c r="L223" s="143">
        <v>6.0312456501412202</v>
      </c>
      <c r="M223" s="143">
        <v>6.2230539142481298</v>
      </c>
      <c r="N223" s="143">
        <v>6.5483520163547801</v>
      </c>
      <c r="O223" s="143">
        <v>7.5404267985468802</v>
      </c>
      <c r="P223" s="143">
        <v>8.5255009569387603</v>
      </c>
      <c r="Q223" s="143">
        <v>10.275913032958201</v>
      </c>
      <c r="R223" s="143">
        <v>7.3690438013051596</v>
      </c>
    </row>
    <row r="224" spans="1:18" x14ac:dyDescent="0.25">
      <c r="A224" s="139" t="s">
        <v>236</v>
      </c>
      <c r="B224" s="142">
        <v>43928</v>
      </c>
      <c r="C224" s="143">
        <v>3887.2908000000002</v>
      </c>
      <c r="D224" s="143">
        <v>3887.2908000000002</v>
      </c>
      <c r="E224" s="139">
        <v>100868</v>
      </c>
      <c r="F224" s="143">
        <v>-0.54177030950192095</v>
      </c>
      <c r="G224" s="143">
        <v>2.7793223365334798</v>
      </c>
      <c r="H224" s="143">
        <v>4.9305619047221496</v>
      </c>
      <c r="I224" s="143">
        <v>15.2677371937204</v>
      </c>
      <c r="J224" s="143">
        <v>6.2373463193265204</v>
      </c>
      <c r="K224" s="143">
        <v>5.5150700241061603</v>
      </c>
      <c r="L224" s="143">
        <v>5.3704232560888396</v>
      </c>
      <c r="M224" s="143">
        <v>5.6193978908341498</v>
      </c>
      <c r="N224" s="143">
        <v>6.0302399808373703</v>
      </c>
      <c r="O224" s="143">
        <v>7.1061893700647296</v>
      </c>
      <c r="P224" s="143">
        <v>8.1312130857340303</v>
      </c>
      <c r="Q224" s="143">
        <v>14.818070050618701</v>
      </c>
      <c r="R224" s="143">
        <v>6.9016226512354404</v>
      </c>
    </row>
    <row r="225" spans="1:18" x14ac:dyDescent="0.25">
      <c r="A225" s="139" t="s">
        <v>128</v>
      </c>
      <c r="B225" s="142">
        <v>43928</v>
      </c>
      <c r="C225" s="143">
        <v>3910.3838999999998</v>
      </c>
      <c r="D225" s="143">
        <v>3910.3838999999998</v>
      </c>
      <c r="E225" s="139">
        <v>119091</v>
      </c>
      <c r="F225" s="143">
        <v>-0.44149862552389502</v>
      </c>
      <c r="G225" s="143">
        <v>2.8793244445816799</v>
      </c>
      <c r="H225" s="143">
        <v>5.0356835219291503</v>
      </c>
      <c r="I225" s="143">
        <v>15.3726018686732</v>
      </c>
      <c r="J225" s="143">
        <v>6.3397243786219697</v>
      </c>
      <c r="K225" s="143">
        <v>5.6168483363102499</v>
      </c>
      <c r="L225" s="143">
        <v>5.4732460674760004</v>
      </c>
      <c r="M225" s="143">
        <v>5.7237172171295096</v>
      </c>
      <c r="N225" s="143">
        <v>6.1363420226823804</v>
      </c>
      <c r="O225" s="143">
        <v>7.2279376415966503</v>
      </c>
      <c r="P225" s="143">
        <v>8.2605878924474307</v>
      </c>
      <c r="Q225" s="143">
        <v>9.9876426506692102</v>
      </c>
      <c r="R225" s="143">
        <v>7.0157980831501501</v>
      </c>
    </row>
    <row r="226" spans="1:18" x14ac:dyDescent="0.25">
      <c r="A226" s="139" t="s">
        <v>237</v>
      </c>
      <c r="B226" s="142">
        <v>43928</v>
      </c>
      <c r="C226" s="143">
        <v>1971.5405000000001</v>
      </c>
      <c r="D226" s="143">
        <v>1971.5405000000001</v>
      </c>
      <c r="E226" s="139">
        <v>118902</v>
      </c>
      <c r="F226" s="143">
        <v>2.8827705275973301</v>
      </c>
      <c r="G226" s="143">
        <v>4.4180567266680404</v>
      </c>
      <c r="H226" s="143">
        <v>5.6325772528739204</v>
      </c>
      <c r="I226" s="143">
        <v>15.1904665190564</v>
      </c>
      <c r="J226" s="143">
        <v>4.7960872013865004</v>
      </c>
      <c r="K226" s="143">
        <v>5.0544295605712</v>
      </c>
      <c r="L226" s="143">
        <v>5.25137561624868</v>
      </c>
      <c r="M226" s="143">
        <v>5.5907391828369803</v>
      </c>
      <c r="N226" s="143">
        <v>6.0349746522907699</v>
      </c>
      <c r="O226" s="143">
        <v>7.2518151929776504</v>
      </c>
      <c r="P226" s="143">
        <v>8.2176568795705602</v>
      </c>
      <c r="Q226" s="143">
        <v>6.1256224304715898</v>
      </c>
      <c r="R226" s="143">
        <v>7.0088691428705499</v>
      </c>
    </row>
    <row r="227" spans="1:18" x14ac:dyDescent="0.25">
      <c r="A227" s="139" t="s">
        <v>129</v>
      </c>
      <c r="B227" s="142">
        <v>43928</v>
      </c>
      <c r="C227" s="143">
        <v>1979.6635000000001</v>
      </c>
      <c r="D227" s="143">
        <v>1979.6635000000001</v>
      </c>
      <c r="E227" s="139">
        <v>120038</v>
      </c>
      <c r="F227" s="143">
        <v>2.9815835479441999</v>
      </c>
      <c r="G227" s="143">
        <v>4.5175735245025201</v>
      </c>
      <c r="H227" s="143">
        <v>5.7316567990106799</v>
      </c>
      <c r="I227" s="143">
        <v>15.295121310677599</v>
      </c>
      <c r="J227" s="143">
        <v>4.9029988378088802</v>
      </c>
      <c r="K227" s="143">
        <v>5.1610764554201403</v>
      </c>
      <c r="L227" s="143">
        <v>5.3561672374288101</v>
      </c>
      <c r="M227" s="143">
        <v>5.6959073782129801</v>
      </c>
      <c r="N227" s="143">
        <v>6.1322187066940499</v>
      </c>
      <c r="O227" s="143">
        <v>7.3378426987154501</v>
      </c>
      <c r="P227" s="143">
        <v>8.3091125415953009</v>
      </c>
      <c r="Q227" s="143">
        <v>10.0153476825884</v>
      </c>
      <c r="R227" s="143">
        <v>7.09541630586941</v>
      </c>
    </row>
    <row r="228" spans="1:18" x14ac:dyDescent="0.25">
      <c r="A228" s="139" t="s">
        <v>238</v>
      </c>
      <c r="B228" s="142">
        <v>43928</v>
      </c>
      <c r="C228" s="143">
        <v>292.8021</v>
      </c>
      <c r="D228" s="143">
        <v>292.8021</v>
      </c>
      <c r="E228" s="139">
        <v>103340</v>
      </c>
      <c r="F228" s="143">
        <v>-8.7260094506491595E-2</v>
      </c>
      <c r="G228" s="143">
        <v>3.0257761465386901</v>
      </c>
      <c r="H228" s="143">
        <v>5.3818522419571</v>
      </c>
      <c r="I228" s="143">
        <v>15.720945902864999</v>
      </c>
      <c r="J228" s="143">
        <v>6.6620275927584398</v>
      </c>
      <c r="K228" s="143">
        <v>5.6832392241501397</v>
      </c>
      <c r="L228" s="143">
        <v>5.5134898778024901</v>
      </c>
      <c r="M228" s="143">
        <v>5.7493393312829397</v>
      </c>
      <c r="N228" s="143">
        <v>6.1475746659752204</v>
      </c>
      <c r="O228" s="143">
        <v>7.2484836672008699</v>
      </c>
      <c r="P228" s="143">
        <v>8.2482567033961693</v>
      </c>
      <c r="Q228" s="143">
        <v>13.391582588011399</v>
      </c>
      <c r="R228" s="143">
        <v>7.0153778768694801</v>
      </c>
    </row>
    <row r="229" spans="1:18" x14ac:dyDescent="0.25">
      <c r="A229" s="139" t="s">
        <v>130</v>
      </c>
      <c r="B229" s="142">
        <v>43928</v>
      </c>
      <c r="C229" s="143">
        <v>294.09160000000003</v>
      </c>
      <c r="D229" s="143">
        <v>294.09160000000003</v>
      </c>
      <c r="E229" s="139">
        <v>120197</v>
      </c>
      <c r="F229" s="143">
        <v>3.7233335363095997E-2</v>
      </c>
      <c r="G229" s="143">
        <v>3.1490970147284298</v>
      </c>
      <c r="H229" s="143">
        <v>5.5021436721308499</v>
      </c>
      <c r="I229" s="143">
        <v>15.834638752732999</v>
      </c>
      <c r="J229" s="143">
        <v>6.7751875162926902</v>
      </c>
      <c r="K229" s="143">
        <v>5.7801721646859097</v>
      </c>
      <c r="L229" s="143">
        <v>5.59847772592724</v>
      </c>
      <c r="M229" s="143">
        <v>5.8311634789769498</v>
      </c>
      <c r="N229" s="143">
        <v>6.2285956317279201</v>
      </c>
      <c r="O229" s="143">
        <v>7.3318660099851201</v>
      </c>
      <c r="P229" s="143">
        <v>8.3391161508857294</v>
      </c>
      <c r="Q229" s="143">
        <v>10.0577357348379</v>
      </c>
      <c r="R229" s="143">
        <v>7.0989446104709</v>
      </c>
    </row>
    <row r="230" spans="1:18" x14ac:dyDescent="0.25">
      <c r="A230" s="139" t="s">
        <v>239</v>
      </c>
      <c r="B230" s="142">
        <v>43928</v>
      </c>
      <c r="C230" s="143">
        <v>2117.5542999999998</v>
      </c>
      <c r="D230" s="143">
        <v>2117.5542999999998</v>
      </c>
      <c r="E230" s="139">
        <v>113096</v>
      </c>
      <c r="F230" s="143">
        <v>-1.0186703578735601</v>
      </c>
      <c r="G230" s="143">
        <v>2.7912888604542099</v>
      </c>
      <c r="H230" s="143">
        <v>5.2289938925907196</v>
      </c>
      <c r="I230" s="143">
        <v>16.564554869356002</v>
      </c>
      <c r="J230" s="143">
        <v>7.1258847953044002</v>
      </c>
      <c r="K230" s="143">
        <v>5.9551782267327802</v>
      </c>
      <c r="L230" s="143">
        <v>5.7604790655766802</v>
      </c>
      <c r="M230" s="143">
        <v>5.9228777815654903</v>
      </c>
      <c r="N230" s="143">
        <v>6.2429400059166804</v>
      </c>
      <c r="O230" s="143">
        <v>7.3180450690866001</v>
      </c>
      <c r="P230" s="143">
        <v>8.2371102945177608</v>
      </c>
      <c r="Q230" s="143">
        <v>11.458070772471901</v>
      </c>
      <c r="R230" s="143">
        <v>7.1269395259873596</v>
      </c>
    </row>
    <row r="231" spans="1:18" x14ac:dyDescent="0.25">
      <c r="A231" s="139" t="s">
        <v>131</v>
      </c>
      <c r="B231" s="142">
        <v>43928</v>
      </c>
      <c r="C231" s="143">
        <v>2133.1197999999999</v>
      </c>
      <c r="D231" s="143">
        <v>2133.1197999999999</v>
      </c>
      <c r="E231" s="139">
        <v>118345</v>
      </c>
      <c r="F231" s="143">
        <v>-0.97872797241377296</v>
      </c>
      <c r="G231" s="143">
        <v>2.83140304261957</v>
      </c>
      <c r="H231" s="143">
        <v>5.2689338047183201</v>
      </c>
      <c r="I231" s="143">
        <v>16.6048193274538</v>
      </c>
      <c r="J231" s="143">
        <v>7.1664247683948297</v>
      </c>
      <c r="K231" s="143">
        <v>5.9975508731216598</v>
      </c>
      <c r="L231" s="143">
        <v>5.80625539690541</v>
      </c>
      <c r="M231" s="143">
        <v>5.9936561783354003</v>
      </c>
      <c r="N231" s="143">
        <v>6.3262363926433798</v>
      </c>
      <c r="O231" s="143">
        <v>7.4472304837279397</v>
      </c>
      <c r="P231" s="143">
        <v>8.3837611712901907</v>
      </c>
      <c r="Q231" s="143">
        <v>10.045830499770499</v>
      </c>
      <c r="R231" s="143">
        <v>7.2374038900483102</v>
      </c>
    </row>
    <row r="232" spans="1:18" x14ac:dyDescent="0.25">
      <c r="A232" s="139" t="s">
        <v>132</v>
      </c>
      <c r="B232" s="142">
        <v>43928</v>
      </c>
      <c r="C232" s="143">
        <v>2404.1610000000001</v>
      </c>
      <c r="D232" s="143">
        <v>2404.1610000000001</v>
      </c>
      <c r="E232" s="139">
        <v>118364</v>
      </c>
      <c r="F232" s="143">
        <v>-0.52984451059301396</v>
      </c>
      <c r="G232" s="143">
        <v>2.7855245721205901</v>
      </c>
      <c r="H232" s="143">
        <v>5.0548663787569899</v>
      </c>
      <c r="I232" s="143">
        <v>15.5906922405189</v>
      </c>
      <c r="J232" s="143">
        <v>5.72378523466827</v>
      </c>
      <c r="K232" s="143">
        <v>5.3806408501127798</v>
      </c>
      <c r="L232" s="143">
        <v>5.2696165813394398</v>
      </c>
      <c r="M232" s="143">
        <v>5.5116970273648898</v>
      </c>
      <c r="N232" s="143">
        <v>5.9074581625716904</v>
      </c>
      <c r="O232" s="143">
        <v>7.17097950401073</v>
      </c>
      <c r="P232" s="143">
        <v>8.2147924980312101</v>
      </c>
      <c r="Q232" s="143">
        <v>9.9233624092057795</v>
      </c>
      <c r="R232" s="143">
        <v>6.8775649620007897</v>
      </c>
    </row>
    <row r="233" spans="1:18" x14ac:dyDescent="0.25">
      <c r="A233" s="139" t="s">
        <v>240</v>
      </c>
      <c r="B233" s="142">
        <v>43928</v>
      </c>
      <c r="C233" s="143">
        <v>2393.2483000000002</v>
      </c>
      <c r="D233" s="143">
        <v>2393.2483000000002</v>
      </c>
      <c r="E233" s="139">
        <v>108690</v>
      </c>
      <c r="F233" s="143">
        <v>-0.5810629266913</v>
      </c>
      <c r="G233" s="143">
        <v>2.7331273521795301</v>
      </c>
      <c r="H233" s="143">
        <v>5.0021891435576196</v>
      </c>
      <c r="I233" s="143">
        <v>15.537632704997399</v>
      </c>
      <c r="J233" s="143">
        <v>5.6710768889867103</v>
      </c>
      <c r="K233" s="143">
        <v>5.3273850299514098</v>
      </c>
      <c r="L233" s="143">
        <v>5.2156584854802697</v>
      </c>
      <c r="M233" s="143">
        <v>5.4569302410172602</v>
      </c>
      <c r="N233" s="143">
        <v>5.8517569302614802</v>
      </c>
      <c r="O233" s="143">
        <v>7.0859440792093302</v>
      </c>
      <c r="P233" s="143">
        <v>8.1133285876914201</v>
      </c>
      <c r="Q233" s="143">
        <v>8.6924616965122006</v>
      </c>
      <c r="R233" s="143">
        <v>6.8030197907910903</v>
      </c>
    </row>
    <row r="234" spans="1:18" x14ac:dyDescent="0.25">
      <c r="A234" s="139" t="s">
        <v>133</v>
      </c>
      <c r="B234" s="142">
        <v>43928</v>
      </c>
      <c r="C234" s="143">
        <v>1544.5174</v>
      </c>
      <c r="D234" s="143">
        <v>1544.5174</v>
      </c>
      <c r="E234" s="139">
        <v>125345</v>
      </c>
      <c r="F234" s="143">
        <v>-0.15833356048472499</v>
      </c>
      <c r="G234" s="143">
        <v>2.4199652757435102</v>
      </c>
      <c r="H234" s="143">
        <v>3.1307524158281201</v>
      </c>
      <c r="I234" s="143">
        <v>6.5392930717866298</v>
      </c>
      <c r="J234" s="143">
        <v>3.9882039648482301</v>
      </c>
      <c r="K234" s="143">
        <v>4.5420241228555902</v>
      </c>
      <c r="L234" s="143">
        <v>4.6617588027713897</v>
      </c>
      <c r="M234" s="143">
        <v>5.0188984466940303</v>
      </c>
      <c r="N234" s="143">
        <v>5.3802270222297102</v>
      </c>
      <c r="O234" s="143">
        <v>6.6122066815010703</v>
      </c>
      <c r="P234" s="143">
        <v>7.5865405519396596</v>
      </c>
      <c r="Q234" s="143">
        <v>8.4988389477061705</v>
      </c>
      <c r="R234" s="143">
        <v>6.3155468846686498</v>
      </c>
    </row>
    <row r="235" spans="1:18" x14ac:dyDescent="0.25">
      <c r="A235" s="139" t="s">
        <v>241</v>
      </c>
      <c r="B235" s="142">
        <v>43928</v>
      </c>
      <c r="C235" s="143">
        <v>1539.5732</v>
      </c>
      <c r="D235" s="143">
        <v>1539.5732</v>
      </c>
      <c r="E235" s="139">
        <v>125259</v>
      </c>
      <c r="F235" s="143">
        <v>-0.208628056186932</v>
      </c>
      <c r="G235" s="143">
        <v>2.3696240222435301</v>
      </c>
      <c r="H235" s="143">
        <v>3.0804549259584801</v>
      </c>
      <c r="I235" s="143">
        <v>6.4888662235892998</v>
      </c>
      <c r="J235" s="143">
        <v>3.9379419592118299</v>
      </c>
      <c r="K235" s="143">
        <v>4.4914725978559398</v>
      </c>
      <c r="L235" s="143">
        <v>4.61065086936458</v>
      </c>
      <c r="M235" s="143">
        <v>4.9671006422071002</v>
      </c>
      <c r="N235" s="143">
        <v>5.3276470852348998</v>
      </c>
      <c r="O235" s="143">
        <v>6.5523721964314801</v>
      </c>
      <c r="P235" s="143">
        <v>7.5176626523889203</v>
      </c>
      <c r="Q235" s="143">
        <v>8.4216704691751101</v>
      </c>
      <c r="R235" s="143">
        <v>6.2592975358450502</v>
      </c>
    </row>
    <row r="236" spans="1:18" x14ac:dyDescent="0.25">
      <c r="A236" s="139" t="s">
        <v>242</v>
      </c>
      <c r="B236" s="142">
        <v>43928</v>
      </c>
      <c r="C236" s="143">
        <v>1927.2589</v>
      </c>
      <c r="D236" s="143">
        <v>1927.2589</v>
      </c>
      <c r="E236" s="139">
        <v>115991</v>
      </c>
      <c r="F236" s="143">
        <v>2.75959398752945</v>
      </c>
      <c r="G236" s="143">
        <v>3.3625687591137101</v>
      </c>
      <c r="H236" s="143">
        <v>4.2882954953746797</v>
      </c>
      <c r="I236" s="143">
        <v>8.3124206444203192</v>
      </c>
      <c r="J236" s="143">
        <v>5.8862620633063401</v>
      </c>
      <c r="K236" s="143">
        <v>5.4501901960180401</v>
      </c>
      <c r="L236" s="143">
        <v>5.3980117435811197</v>
      </c>
      <c r="M236" s="143">
        <v>5.6509012628829698</v>
      </c>
      <c r="N236" s="143">
        <v>6.0580024021067302</v>
      </c>
      <c r="O236" s="143">
        <v>7.2057080617076599</v>
      </c>
      <c r="P236" s="143">
        <v>8.3077570702697994</v>
      </c>
      <c r="Q236" s="143">
        <v>10.9637025753158</v>
      </c>
      <c r="R236" s="143">
        <v>6.9426721590317202</v>
      </c>
    </row>
    <row r="237" spans="1:18" x14ac:dyDescent="0.25">
      <c r="A237" s="139" t="s">
        <v>134</v>
      </c>
      <c r="B237" s="142">
        <v>43928</v>
      </c>
      <c r="C237" s="143">
        <v>1940.9766</v>
      </c>
      <c r="D237" s="143">
        <v>1940.9766</v>
      </c>
      <c r="E237" s="139">
        <v>119135</v>
      </c>
      <c r="F237" s="143">
        <v>2.8548171890574499</v>
      </c>
      <c r="G237" s="143">
        <v>3.4610981534650298</v>
      </c>
      <c r="H237" s="143">
        <v>4.3882021550508803</v>
      </c>
      <c r="I237" s="143">
        <v>8.4124603749476794</v>
      </c>
      <c r="J237" s="143">
        <v>5.9858098678468101</v>
      </c>
      <c r="K237" s="143">
        <v>5.5505703191198696</v>
      </c>
      <c r="L237" s="143">
        <v>5.5005009060891297</v>
      </c>
      <c r="M237" s="143">
        <v>5.7549362241438402</v>
      </c>
      <c r="N237" s="143">
        <v>6.1638237288516002</v>
      </c>
      <c r="O237" s="143">
        <v>7.3275700450674401</v>
      </c>
      <c r="P237" s="143">
        <v>8.4526843073938505</v>
      </c>
      <c r="Q237" s="143">
        <v>10.1423932815066</v>
      </c>
      <c r="R237" s="143">
        <v>7.0566986562493899</v>
      </c>
    </row>
    <row r="238" spans="1:18" x14ac:dyDescent="0.25">
      <c r="A238" s="139" t="s">
        <v>135</v>
      </c>
      <c r="B238" s="142">
        <v>43928</v>
      </c>
      <c r="C238" s="143">
        <v>1940.4511</v>
      </c>
      <c r="D238" s="143">
        <v>1940.4511</v>
      </c>
      <c r="E238" s="139">
        <v>147938</v>
      </c>
      <c r="F238" s="143">
        <v>1.4145712694085799</v>
      </c>
      <c r="G238" s="143">
        <v>3.3008066429528502</v>
      </c>
      <c r="H238" s="143">
        <v>4.8534779734631703</v>
      </c>
      <c r="I238" s="143">
        <v>8.3100849949044608</v>
      </c>
      <c r="J238" s="143">
        <v>5.7305408493024803</v>
      </c>
      <c r="K238" s="143"/>
      <c r="L238" s="143"/>
      <c r="M238" s="143"/>
      <c r="N238" s="143"/>
      <c r="O238" s="143"/>
      <c r="P238" s="143"/>
      <c r="Q238" s="143">
        <v>5.4794130200837401</v>
      </c>
      <c r="R238" s="143"/>
    </row>
    <row r="239" spans="1:18" x14ac:dyDescent="0.25">
      <c r="A239" s="139" t="s">
        <v>136</v>
      </c>
      <c r="B239" s="142">
        <v>43928</v>
      </c>
      <c r="C239" s="143">
        <v>1941.4938999999999</v>
      </c>
      <c r="D239" s="143">
        <v>1941.4938999999999</v>
      </c>
      <c r="E239" s="139">
        <v>147940</v>
      </c>
      <c r="F239" s="143">
        <v>2.7826056139693698</v>
      </c>
      <c r="G239" s="143">
        <v>3.3742743351093201</v>
      </c>
      <c r="H239" s="143">
        <v>4.3410294470299604</v>
      </c>
      <c r="I239" s="143">
        <v>8.3676391388891993</v>
      </c>
      <c r="J239" s="143">
        <v>5.9886790957242297</v>
      </c>
      <c r="K239" s="143"/>
      <c r="L239" s="143"/>
      <c r="M239" s="143"/>
      <c r="N239" s="143"/>
      <c r="O239" s="143"/>
      <c r="P239" s="143"/>
      <c r="Q239" s="143">
        <v>5.6558540641626003</v>
      </c>
      <c r="R239" s="143"/>
    </row>
    <row r="240" spans="1:18" x14ac:dyDescent="0.25">
      <c r="A240" s="139" t="s">
        <v>137</v>
      </c>
      <c r="B240" s="142">
        <v>43928</v>
      </c>
      <c r="C240" s="143">
        <v>1941.3363999999999</v>
      </c>
      <c r="D240" s="143">
        <v>1941.3363999999999</v>
      </c>
      <c r="E240" s="139">
        <v>147937</v>
      </c>
      <c r="F240" s="143">
        <v>2.94078859250269</v>
      </c>
      <c r="G240" s="143">
        <v>3.4918102146674199</v>
      </c>
      <c r="H240" s="143">
        <v>4.3989571288636196</v>
      </c>
      <c r="I240" s="143">
        <v>8.4115720323741492</v>
      </c>
      <c r="J240" s="143">
        <v>5.9884934733789397</v>
      </c>
      <c r="K240" s="143"/>
      <c r="L240" s="143"/>
      <c r="M240" s="143"/>
      <c r="N240" s="143"/>
      <c r="O240" s="143"/>
      <c r="P240" s="143"/>
      <c r="Q240" s="143">
        <v>5.6261236560459</v>
      </c>
      <c r="R240" s="143"/>
    </row>
    <row r="241" spans="1:18" x14ac:dyDescent="0.25">
      <c r="A241" s="139" t="s">
        <v>138</v>
      </c>
      <c r="B241" s="142">
        <v>43928</v>
      </c>
      <c r="C241" s="143">
        <v>1941.4974999999999</v>
      </c>
      <c r="D241" s="143">
        <v>1941.4974999999999</v>
      </c>
      <c r="E241" s="139">
        <v>147939</v>
      </c>
      <c r="F241" s="143">
        <v>2.8145652211339902</v>
      </c>
      <c r="G241" s="143">
        <v>3.4419857151613402</v>
      </c>
      <c r="H241" s="143">
        <v>4.3383312156924596</v>
      </c>
      <c r="I241" s="143">
        <v>8.3608661654049108</v>
      </c>
      <c r="J241" s="143">
        <v>5.9073157481076599</v>
      </c>
      <c r="K241" s="143"/>
      <c r="L241" s="143"/>
      <c r="M241" s="143"/>
      <c r="N241" s="143"/>
      <c r="O241" s="143"/>
      <c r="P241" s="143"/>
      <c r="Q241" s="143">
        <v>5.6498688816300202</v>
      </c>
      <c r="R241" s="143"/>
    </row>
    <row r="242" spans="1:18" x14ac:dyDescent="0.25">
      <c r="A242" s="139" t="s">
        <v>243</v>
      </c>
      <c r="B242" s="142">
        <v>43928</v>
      </c>
      <c r="C242" s="143">
        <v>2717.5273000000002</v>
      </c>
      <c r="D242" s="143">
        <v>2717.5273000000002</v>
      </c>
      <c r="E242" s="139">
        <v>104486</v>
      </c>
      <c r="F242" s="143">
        <v>-1.18057552813239</v>
      </c>
      <c r="G242" s="143">
        <v>2.7464309384360699</v>
      </c>
      <c r="H242" s="143">
        <v>5.0589202056044398</v>
      </c>
      <c r="I242" s="143">
        <v>14.2873504704009</v>
      </c>
      <c r="J242" s="143">
        <v>5.5762391277222498</v>
      </c>
      <c r="K242" s="143">
        <v>5.3010622639604899</v>
      </c>
      <c r="L242" s="143">
        <v>5.2670020193160001</v>
      </c>
      <c r="M242" s="143">
        <v>5.4983912795813099</v>
      </c>
      <c r="N242" s="143">
        <v>5.9207835319354398</v>
      </c>
      <c r="O242" s="143">
        <v>7.1857314451555903</v>
      </c>
      <c r="P242" s="143">
        <v>8.2164605896451803</v>
      </c>
      <c r="Q242" s="143">
        <v>12.819989049079799</v>
      </c>
      <c r="R242" s="143">
        <v>6.91507615863281</v>
      </c>
    </row>
    <row r="243" spans="1:18" x14ac:dyDescent="0.25">
      <c r="A243" s="139" t="s">
        <v>139</v>
      </c>
      <c r="B243" s="142">
        <v>43928</v>
      </c>
      <c r="C243" s="143">
        <v>2730.9476</v>
      </c>
      <c r="D243" s="143">
        <v>2730.9476</v>
      </c>
      <c r="E243" s="139">
        <v>120537</v>
      </c>
      <c r="F243" s="143">
        <v>-1.11062464438511</v>
      </c>
      <c r="G243" s="143">
        <v>2.81672575934688</v>
      </c>
      <c r="H243" s="143">
        <v>5.1291147353551096</v>
      </c>
      <c r="I243" s="143">
        <v>14.3579599703372</v>
      </c>
      <c r="J243" s="143">
        <v>5.6466384376473098</v>
      </c>
      <c r="K243" s="143">
        <v>5.3720837401239097</v>
      </c>
      <c r="L243" s="143">
        <v>5.3386935788787504</v>
      </c>
      <c r="M243" s="143">
        <v>5.5711269928161196</v>
      </c>
      <c r="N243" s="143">
        <v>5.9947829071125698</v>
      </c>
      <c r="O243" s="143">
        <v>7.2709701764598398</v>
      </c>
      <c r="P243" s="143">
        <v>8.3154122274733098</v>
      </c>
      <c r="Q243" s="143">
        <v>10.031570333778101</v>
      </c>
      <c r="R243" s="143">
        <v>6.9948100582554797</v>
      </c>
    </row>
    <row r="244" spans="1:18" x14ac:dyDescent="0.25">
      <c r="A244" s="139" t="s">
        <v>140</v>
      </c>
      <c r="B244" s="142">
        <v>43928</v>
      </c>
      <c r="C244" s="143">
        <v>1049.5494000000001</v>
      </c>
      <c r="D244" s="143">
        <v>1049.5494000000001</v>
      </c>
      <c r="E244" s="139">
        <v>147157</v>
      </c>
      <c r="F244" s="143">
        <v>3.4814926266569799</v>
      </c>
      <c r="G244" s="143">
        <v>2.5021276995883501</v>
      </c>
      <c r="H244" s="143">
        <v>1.7473758114479201</v>
      </c>
      <c r="I244" s="143">
        <v>1.3313900748597001</v>
      </c>
      <c r="J244" s="143">
        <v>3.19679381729487</v>
      </c>
      <c r="K244" s="143">
        <v>4.3090577978209303</v>
      </c>
      <c r="L244" s="143">
        <v>4.4960065083012797</v>
      </c>
      <c r="M244" s="143">
        <v>4.8331706915598298</v>
      </c>
      <c r="N244" s="143"/>
      <c r="O244" s="143"/>
      <c r="P244" s="143"/>
      <c r="Q244" s="143">
        <v>5.1725297576974096</v>
      </c>
      <c r="R244" s="143"/>
    </row>
    <row r="245" spans="1:18" x14ac:dyDescent="0.25">
      <c r="A245" s="139" t="s">
        <v>244</v>
      </c>
      <c r="B245" s="142">
        <v>43928</v>
      </c>
      <c r="C245" s="143">
        <v>1048.4465</v>
      </c>
      <c r="D245" s="143">
        <v>1048.4465</v>
      </c>
      <c r="E245" s="139">
        <v>147153</v>
      </c>
      <c r="F245" s="143">
        <v>3.3702494501592901</v>
      </c>
      <c r="G245" s="143">
        <v>2.3921516476568998</v>
      </c>
      <c r="H245" s="143">
        <v>1.63724161870707</v>
      </c>
      <c r="I245" s="143">
        <v>1.2215281496753501</v>
      </c>
      <c r="J245" s="143">
        <v>3.0879413109688501</v>
      </c>
      <c r="K245" s="143">
        <v>4.1986093910692404</v>
      </c>
      <c r="L245" s="143">
        <v>4.3841436203636501</v>
      </c>
      <c r="M245" s="143">
        <v>4.7196585037054097</v>
      </c>
      <c r="N245" s="143"/>
      <c r="O245" s="143"/>
      <c r="P245" s="143"/>
      <c r="Q245" s="143">
        <v>5.0575224374130601</v>
      </c>
      <c r="R245" s="143"/>
    </row>
    <row r="246" spans="1:18" x14ac:dyDescent="0.25">
      <c r="A246" s="139" t="s">
        <v>245</v>
      </c>
      <c r="B246" s="142">
        <v>43928</v>
      </c>
      <c r="C246" s="143">
        <v>54.076999999999998</v>
      </c>
      <c r="D246" s="143">
        <v>54.076999999999998</v>
      </c>
      <c r="E246" s="139">
        <v>100234</v>
      </c>
      <c r="F246" s="143">
        <v>0.53997877069789102</v>
      </c>
      <c r="G246" s="143">
        <v>3.0831142999654002</v>
      </c>
      <c r="H246" s="143">
        <v>4.8642705630187599</v>
      </c>
      <c r="I246" s="143">
        <v>10.397166950370901</v>
      </c>
      <c r="J246" s="143">
        <v>5.4707326753937204</v>
      </c>
      <c r="K246" s="143">
        <v>5.2692521601652498</v>
      </c>
      <c r="L246" s="143">
        <v>5.22046093383595</v>
      </c>
      <c r="M246" s="143">
        <v>5.5295573360380104</v>
      </c>
      <c r="N246" s="143">
        <v>5.9882435754499497</v>
      </c>
      <c r="O246" s="143">
        <v>7.2389372176144597</v>
      </c>
      <c r="P246" s="143">
        <v>8.2860041595590808</v>
      </c>
      <c r="Q246" s="143">
        <v>19.781267674904701</v>
      </c>
      <c r="R246" s="143">
        <v>6.98666229486287</v>
      </c>
    </row>
    <row r="247" spans="1:18" x14ac:dyDescent="0.25">
      <c r="A247" s="139" t="s">
        <v>141</v>
      </c>
      <c r="B247" s="142">
        <v>43928</v>
      </c>
      <c r="C247" s="143">
        <v>54.389200000000002</v>
      </c>
      <c r="D247" s="143">
        <v>54.389200000000002</v>
      </c>
      <c r="E247" s="139">
        <v>120406</v>
      </c>
      <c r="F247" s="143">
        <v>0.67110145215454298</v>
      </c>
      <c r="G247" s="143">
        <v>3.1549367265517998</v>
      </c>
      <c r="H247" s="143">
        <v>4.9515831184510999</v>
      </c>
      <c r="I247" s="143">
        <v>10.477372788274399</v>
      </c>
      <c r="J247" s="143">
        <v>5.5528081533074802</v>
      </c>
      <c r="K247" s="143">
        <v>5.34989842802106</v>
      </c>
      <c r="L247" s="143">
        <v>5.3025031354597703</v>
      </c>
      <c r="M247" s="143">
        <v>5.6125221817234303</v>
      </c>
      <c r="N247" s="143">
        <v>6.0728187725494402</v>
      </c>
      <c r="O247" s="143">
        <v>7.3354949009133099</v>
      </c>
      <c r="P247" s="143">
        <v>8.3950666354208199</v>
      </c>
      <c r="Q247" s="143">
        <v>10.1349533814599</v>
      </c>
      <c r="R247" s="143">
        <v>7.0778020453754902</v>
      </c>
    </row>
    <row r="248" spans="1:18" x14ac:dyDescent="0.25">
      <c r="A248" s="139" t="s">
        <v>142</v>
      </c>
      <c r="B248" s="142">
        <v>43928</v>
      </c>
      <c r="C248" s="143">
        <v>4018.6419000000001</v>
      </c>
      <c r="D248" s="143">
        <v>4018.6419000000001</v>
      </c>
      <c r="E248" s="139">
        <v>119766</v>
      </c>
      <c r="F248" s="143">
        <v>-1.26698854532975</v>
      </c>
      <c r="G248" s="143">
        <v>2.9116976073840801</v>
      </c>
      <c r="H248" s="143">
        <v>4.8999000099051901</v>
      </c>
      <c r="I248" s="143">
        <v>16.444681010214801</v>
      </c>
      <c r="J248" s="143">
        <v>5.8335663239629003</v>
      </c>
      <c r="K248" s="143">
        <v>5.4356971443777802</v>
      </c>
      <c r="L248" s="143">
        <v>5.39672336661984</v>
      </c>
      <c r="M248" s="143">
        <v>5.6221053683671904</v>
      </c>
      <c r="N248" s="143">
        <v>6.02373201743994</v>
      </c>
      <c r="O248" s="143">
        <v>7.2322558935604997</v>
      </c>
      <c r="P248" s="143">
        <v>8.2516861109666895</v>
      </c>
      <c r="Q248" s="143">
        <v>9.9676167016810098</v>
      </c>
      <c r="R248" s="143">
        <v>6.9664839487178396</v>
      </c>
    </row>
    <row r="249" spans="1:18" x14ac:dyDescent="0.25">
      <c r="A249" s="139" t="s">
        <v>246</v>
      </c>
      <c r="B249" s="142">
        <v>43928</v>
      </c>
      <c r="C249" s="143">
        <v>4004.1954999999998</v>
      </c>
      <c r="D249" s="143">
        <v>4004.1954999999998</v>
      </c>
      <c r="E249" s="139">
        <v>100835</v>
      </c>
      <c r="F249" s="143">
        <v>-1.3189563663954</v>
      </c>
      <c r="G249" s="143">
        <v>2.8592694541699801</v>
      </c>
      <c r="H249" s="143">
        <v>4.8475351585619704</v>
      </c>
      <c r="I249" s="143">
        <v>16.391835927635299</v>
      </c>
      <c r="J249" s="143">
        <v>5.7805335138751701</v>
      </c>
      <c r="K249" s="143">
        <v>5.3829826362938302</v>
      </c>
      <c r="L249" s="143">
        <v>5.3436835750337304</v>
      </c>
      <c r="M249" s="143">
        <v>5.56858523552925</v>
      </c>
      <c r="N249" s="143">
        <v>5.9694996443194404</v>
      </c>
      <c r="O249" s="143">
        <v>7.17087556250556</v>
      </c>
      <c r="P249" s="143">
        <v>8.18149206162445</v>
      </c>
      <c r="Q249" s="143">
        <v>13.4394104376972</v>
      </c>
      <c r="R249" s="143">
        <v>6.9087641033962903</v>
      </c>
    </row>
    <row r="250" spans="1:18" x14ac:dyDescent="0.25">
      <c r="A250" s="139" t="s">
        <v>247</v>
      </c>
      <c r="B250" s="142">
        <v>43928</v>
      </c>
      <c r="C250" s="143">
        <v>2713.4663</v>
      </c>
      <c r="D250" s="143">
        <v>2713.4663</v>
      </c>
      <c r="E250" s="139">
        <v>112457</v>
      </c>
      <c r="F250" s="143">
        <v>0.407582858045763</v>
      </c>
      <c r="G250" s="143">
        <v>3.26060328269029</v>
      </c>
      <c r="H250" s="143">
        <v>5.2808011490035698</v>
      </c>
      <c r="I250" s="143">
        <v>19.032580287492301</v>
      </c>
      <c r="J250" s="143">
        <v>6.6590235723779303</v>
      </c>
      <c r="K250" s="143">
        <v>5.75572627022538</v>
      </c>
      <c r="L250" s="143">
        <v>5.5617834183459101</v>
      </c>
      <c r="M250" s="143">
        <v>5.7219714285488701</v>
      </c>
      <c r="N250" s="143">
        <v>6.08753985071416</v>
      </c>
      <c r="O250" s="143">
        <v>7.26635995832362</v>
      </c>
      <c r="P250" s="143">
        <v>8.2531808833694704</v>
      </c>
      <c r="Q250" s="143">
        <v>12.6730536879433</v>
      </c>
      <c r="R250" s="143">
        <v>7.01557416382584</v>
      </c>
    </row>
    <row r="251" spans="1:18" x14ac:dyDescent="0.25">
      <c r="A251" s="139" t="s">
        <v>143</v>
      </c>
      <c r="B251" s="142">
        <v>43928</v>
      </c>
      <c r="C251" s="143">
        <v>2724.4114</v>
      </c>
      <c r="D251" s="143">
        <v>2724.4114</v>
      </c>
      <c r="E251" s="139">
        <v>119790</v>
      </c>
      <c r="F251" s="143">
        <v>0.45685669161998899</v>
      </c>
      <c r="G251" s="143">
        <v>3.3105022537651299</v>
      </c>
      <c r="H251" s="143">
        <v>5.3309067962932399</v>
      </c>
      <c r="I251" s="143">
        <v>19.082856611596</v>
      </c>
      <c r="J251" s="143">
        <v>6.70913511691111</v>
      </c>
      <c r="K251" s="143">
        <v>5.8063056990719097</v>
      </c>
      <c r="L251" s="143">
        <v>5.6130306487879098</v>
      </c>
      <c r="M251" s="143">
        <v>5.7739846716929302</v>
      </c>
      <c r="N251" s="143">
        <v>6.1404027938067998</v>
      </c>
      <c r="O251" s="143">
        <v>7.3332514582785802</v>
      </c>
      <c r="P251" s="143">
        <v>8.3397270653980407</v>
      </c>
      <c r="Q251" s="143">
        <v>10.0275123812737</v>
      </c>
      <c r="R251" s="143">
        <v>7.07532673076087</v>
      </c>
    </row>
    <row r="252" spans="1:18" x14ac:dyDescent="0.25">
      <c r="A252" s="139" t="s">
        <v>248</v>
      </c>
      <c r="B252" s="142">
        <v>43928</v>
      </c>
      <c r="C252" s="143">
        <v>3579.6206000000002</v>
      </c>
      <c r="D252" s="143">
        <v>3579.6206000000002</v>
      </c>
      <c r="E252" s="139">
        <v>101185</v>
      </c>
      <c r="F252" s="143">
        <v>-0.44150793039471298</v>
      </c>
      <c r="G252" s="143">
        <v>2.8206966026800999</v>
      </c>
      <c r="H252" s="143">
        <v>5.2717285118685098</v>
      </c>
      <c r="I252" s="143">
        <v>16.9332424376624</v>
      </c>
      <c r="J252" s="143">
        <v>7.3327711818465096</v>
      </c>
      <c r="K252" s="143">
        <v>5.9795472392744502</v>
      </c>
      <c r="L252" s="143">
        <v>5.6666390086926697</v>
      </c>
      <c r="M252" s="143">
        <v>5.8178556029775903</v>
      </c>
      <c r="N252" s="143">
        <v>6.1451816856524504</v>
      </c>
      <c r="O252" s="143">
        <v>7.2164949773707097</v>
      </c>
      <c r="P252" s="143">
        <v>8.2077870931078198</v>
      </c>
      <c r="Q252" s="143">
        <v>14.2660836212121</v>
      </c>
      <c r="R252" s="143">
        <v>6.9907027074202901</v>
      </c>
    </row>
    <row r="253" spans="1:18" x14ac:dyDescent="0.25">
      <c r="A253" s="139" t="s">
        <v>144</v>
      </c>
      <c r="B253" s="142">
        <v>43928</v>
      </c>
      <c r="C253" s="143">
        <v>3607.5756999999999</v>
      </c>
      <c r="D253" s="143">
        <v>3607.5756999999999</v>
      </c>
      <c r="E253" s="139">
        <v>120249</v>
      </c>
      <c r="F253" s="143">
        <v>-0.30150192420086402</v>
      </c>
      <c r="G253" s="143">
        <v>2.9607922075351598</v>
      </c>
      <c r="H253" s="143">
        <v>5.4118772535782904</v>
      </c>
      <c r="I253" s="143">
        <v>17.073963887500401</v>
      </c>
      <c r="J253" s="143">
        <v>7.4733548204605604</v>
      </c>
      <c r="K253" s="143">
        <v>6.1213371129015499</v>
      </c>
      <c r="L253" s="143">
        <v>5.7993144022002303</v>
      </c>
      <c r="M253" s="143">
        <v>5.9563028688523101</v>
      </c>
      <c r="N253" s="143">
        <v>6.2878910956272298</v>
      </c>
      <c r="O253" s="143">
        <v>7.3849086322672797</v>
      </c>
      <c r="P253" s="143">
        <v>8.3938585917864206</v>
      </c>
      <c r="Q253" s="143">
        <v>10.044628393525</v>
      </c>
      <c r="R253" s="143">
        <v>7.1473262366265997</v>
      </c>
    </row>
    <row r="254" spans="1:18" x14ac:dyDescent="0.25">
      <c r="A254" s="139" t="s">
        <v>145</v>
      </c>
      <c r="B254" s="142">
        <v>43928</v>
      </c>
      <c r="C254" s="143">
        <v>1289.9921999999999</v>
      </c>
      <c r="D254" s="143">
        <v>1289.9921999999999</v>
      </c>
      <c r="E254" s="139">
        <v>139538</v>
      </c>
      <c r="F254" s="143">
        <v>1.1855883129781</v>
      </c>
      <c r="G254" s="143">
        <v>3.5038982001529599</v>
      </c>
      <c r="H254" s="143">
        <v>5.3013521899556402</v>
      </c>
      <c r="I254" s="143">
        <v>16.1948359476084</v>
      </c>
      <c r="J254" s="143">
        <v>6.2785920970009297</v>
      </c>
      <c r="K254" s="143">
        <v>5.7038505579866703</v>
      </c>
      <c r="L254" s="143">
        <v>5.6775054394748201</v>
      </c>
      <c r="M254" s="143">
        <v>5.9398923019202297</v>
      </c>
      <c r="N254" s="143">
        <v>6.3137660277633696</v>
      </c>
      <c r="O254" s="143">
        <v>7.4565162705571097</v>
      </c>
      <c r="P254" s="143"/>
      <c r="Q254" s="143">
        <v>7.7037226456925696</v>
      </c>
      <c r="R254" s="143">
        <v>7.2389617659957102</v>
      </c>
    </row>
    <row r="255" spans="1:18" x14ac:dyDescent="0.25">
      <c r="A255" s="139" t="s">
        <v>249</v>
      </c>
      <c r="B255" s="142">
        <v>43928</v>
      </c>
      <c r="C255" s="143">
        <v>1283.7132999999999</v>
      </c>
      <c r="D255" s="143">
        <v>1283.7132999999999</v>
      </c>
      <c r="E255" s="139">
        <v>139537</v>
      </c>
      <c r="F255" s="143">
        <v>1.0719608598867001</v>
      </c>
      <c r="G255" s="143">
        <v>3.3939678798740802</v>
      </c>
      <c r="H255" s="143">
        <v>5.19096115272154</v>
      </c>
      <c r="I255" s="143">
        <v>16.0940054781938</v>
      </c>
      <c r="J255" s="143">
        <v>6.1725564176109797</v>
      </c>
      <c r="K255" s="143">
        <v>5.5940692710019198</v>
      </c>
      <c r="L255" s="143">
        <v>5.5654487888717403</v>
      </c>
      <c r="M255" s="143">
        <v>5.8258181042553403</v>
      </c>
      <c r="N255" s="143">
        <v>6.1975528365515604</v>
      </c>
      <c r="O255" s="143">
        <v>7.3006382989049996</v>
      </c>
      <c r="P255" s="143"/>
      <c r="Q255" s="143">
        <v>7.5368302024631104</v>
      </c>
      <c r="R255" s="143">
        <v>7.1034978072044499</v>
      </c>
    </row>
    <row r="256" spans="1:18" x14ac:dyDescent="0.25">
      <c r="A256" s="139" t="s">
        <v>146</v>
      </c>
      <c r="B256" s="142">
        <v>43928</v>
      </c>
      <c r="C256" s="143">
        <v>2096.6095</v>
      </c>
      <c r="D256" s="143">
        <v>2096.6095</v>
      </c>
      <c r="E256" s="139">
        <v>118859</v>
      </c>
      <c r="F256" s="143">
        <v>-1.00621591227396</v>
      </c>
      <c r="G256" s="143">
        <v>2.9195626838169599</v>
      </c>
      <c r="H256" s="143">
        <v>4.9488654632829103</v>
      </c>
      <c r="I256" s="143">
        <v>14.6312740747916</v>
      </c>
      <c r="J256" s="143">
        <v>6.2600296290617896</v>
      </c>
      <c r="K256" s="143">
        <v>5.6854874541023799</v>
      </c>
      <c r="L256" s="143">
        <v>5.5506850574917896</v>
      </c>
      <c r="M256" s="143">
        <v>5.7825232535199396</v>
      </c>
      <c r="N256" s="143">
        <v>6.1721049030361197</v>
      </c>
      <c r="O256" s="143">
        <v>7.3364390401216104</v>
      </c>
      <c r="P256" s="143">
        <v>8.2028855209410594</v>
      </c>
      <c r="Q256" s="143">
        <v>9.6488781275462507</v>
      </c>
      <c r="R256" s="143">
        <v>7.0911191186997504</v>
      </c>
    </row>
    <row r="257" spans="1:18" x14ac:dyDescent="0.25">
      <c r="A257" s="139" t="s">
        <v>250</v>
      </c>
      <c r="B257" s="142">
        <v>43928</v>
      </c>
      <c r="C257" s="143">
        <v>2071.8930999999998</v>
      </c>
      <c r="D257" s="143">
        <v>2071.8930999999998</v>
      </c>
      <c r="E257" s="139">
        <v>111646</v>
      </c>
      <c r="F257" s="143">
        <v>-1.1556214899525199</v>
      </c>
      <c r="G257" s="143">
        <v>2.7754803337135301</v>
      </c>
      <c r="H257" s="143">
        <v>4.8052372485565096</v>
      </c>
      <c r="I257" s="143">
        <v>14.4888051959711</v>
      </c>
      <c r="J257" s="143">
        <v>6.1234100517091701</v>
      </c>
      <c r="K257" s="143">
        <v>5.5658236419026297</v>
      </c>
      <c r="L257" s="143">
        <v>5.4434609672435101</v>
      </c>
      <c r="M257" s="143">
        <v>5.67817609622643</v>
      </c>
      <c r="N257" s="143">
        <v>6.0669013182603502</v>
      </c>
      <c r="O257" s="143">
        <v>7.2309289212233896</v>
      </c>
      <c r="P257" s="143">
        <v>7.9886392187855702</v>
      </c>
      <c r="Q257" s="143">
        <v>9.5354857786985097</v>
      </c>
      <c r="R257" s="143">
        <v>6.9997151437733596</v>
      </c>
    </row>
    <row r="258" spans="1:18" x14ac:dyDescent="0.25">
      <c r="A258" s="139" t="s">
        <v>147</v>
      </c>
      <c r="B258" s="142">
        <v>43928</v>
      </c>
      <c r="C258" s="143">
        <v>10.7089</v>
      </c>
      <c r="D258" s="143">
        <v>10.7089</v>
      </c>
      <c r="E258" s="139">
        <v>145834</v>
      </c>
      <c r="F258" s="143">
        <v>4.0905143027850599</v>
      </c>
      <c r="G258" s="143">
        <v>3.8360393856723398</v>
      </c>
      <c r="H258" s="143">
        <v>3.8494399722321901</v>
      </c>
      <c r="I258" s="143">
        <v>2.8027504680709598</v>
      </c>
      <c r="J258" s="143">
        <v>3.7294184466929701</v>
      </c>
      <c r="K258" s="143">
        <v>4.3119551519740398</v>
      </c>
      <c r="L258" s="143">
        <v>4.5861246389403396</v>
      </c>
      <c r="M258" s="143">
        <v>4.8830333952660396</v>
      </c>
      <c r="N258" s="143">
        <v>5.14934929420453</v>
      </c>
      <c r="O258" s="143"/>
      <c r="P258" s="143"/>
      <c r="Q258" s="143">
        <v>5.4473368421052504</v>
      </c>
      <c r="R258" s="143"/>
    </row>
    <row r="259" spans="1:18" x14ac:dyDescent="0.25">
      <c r="A259" s="139" t="s">
        <v>251</v>
      </c>
      <c r="B259" s="142">
        <v>43928</v>
      </c>
      <c r="C259" s="143">
        <v>10.688000000000001</v>
      </c>
      <c r="D259" s="143">
        <v>10.688000000000001</v>
      </c>
      <c r="E259" s="139">
        <v>145946</v>
      </c>
      <c r="F259" s="143">
        <v>3.7569360619143</v>
      </c>
      <c r="G259" s="143">
        <v>3.5872067990806999</v>
      </c>
      <c r="H259" s="143">
        <v>3.6615460752913598</v>
      </c>
      <c r="I259" s="143">
        <v>2.6371279789780502</v>
      </c>
      <c r="J259" s="143">
        <v>3.5756269592477898</v>
      </c>
      <c r="K259" s="143">
        <v>4.1595104554181104</v>
      </c>
      <c r="L259" s="143">
        <v>4.4313685462752197</v>
      </c>
      <c r="M259" s="143">
        <v>4.7262509304077298</v>
      </c>
      <c r="N259" s="143">
        <v>4.9909437125077503</v>
      </c>
      <c r="O259" s="143"/>
      <c r="P259" s="143"/>
      <c r="Q259" s="143">
        <v>5.2867368421052596</v>
      </c>
      <c r="R259" s="143"/>
    </row>
    <row r="260" spans="1:18" x14ac:dyDescent="0.25">
      <c r="A260" s="139" t="s">
        <v>252</v>
      </c>
      <c r="B260" s="142">
        <v>43928</v>
      </c>
      <c r="C260" s="143">
        <v>4827.7713000000003</v>
      </c>
      <c r="D260" s="143">
        <v>4827.7713000000003</v>
      </c>
      <c r="E260" s="139">
        <v>100851</v>
      </c>
      <c r="F260" s="143">
        <v>-0.51334559775717503</v>
      </c>
      <c r="G260" s="143">
        <v>2.9961778133421202</v>
      </c>
      <c r="H260" s="143">
        <v>5.6903461874967904</v>
      </c>
      <c r="I260" s="143">
        <v>15.910594264266599</v>
      </c>
      <c r="J260" s="143">
        <v>6.0715616904087</v>
      </c>
      <c r="K260" s="143">
        <v>5.5285507516213803</v>
      </c>
      <c r="L260" s="143">
        <v>5.4512479219609</v>
      </c>
      <c r="M260" s="143">
        <v>5.7366652040745603</v>
      </c>
      <c r="N260" s="143">
        <v>6.1839387052943202</v>
      </c>
      <c r="O260" s="143">
        <v>7.3062442141391202</v>
      </c>
      <c r="P260" s="143">
        <v>8.2911767938420802</v>
      </c>
      <c r="Q260" s="143">
        <v>13.312878949770599</v>
      </c>
      <c r="R260" s="143">
        <v>7.0816019298932504</v>
      </c>
    </row>
    <row r="261" spans="1:18" x14ac:dyDescent="0.25">
      <c r="A261" s="139" t="s">
        <v>148</v>
      </c>
      <c r="B261" s="142">
        <v>43928</v>
      </c>
      <c r="C261" s="143">
        <v>4856.1426000000001</v>
      </c>
      <c r="D261" s="143">
        <v>4856.1426000000001</v>
      </c>
      <c r="E261" s="139">
        <v>118701</v>
      </c>
      <c r="F261" s="143">
        <v>-0.35476372855264299</v>
      </c>
      <c r="G261" s="143">
        <v>3.15564049729096</v>
      </c>
      <c r="H261" s="143">
        <v>5.8629276471336302</v>
      </c>
      <c r="I261" s="143">
        <v>16.092449401315399</v>
      </c>
      <c r="J261" s="143">
        <v>6.22580044153987</v>
      </c>
      <c r="K261" s="143">
        <v>5.6347370969613104</v>
      </c>
      <c r="L261" s="143">
        <v>5.5459648178417504</v>
      </c>
      <c r="M261" s="143">
        <v>5.8285760861682601</v>
      </c>
      <c r="N261" s="143">
        <v>6.2751145470238798</v>
      </c>
      <c r="O261" s="143">
        <v>7.4065001189648303</v>
      </c>
      <c r="P261" s="143">
        <v>8.4097983775241598</v>
      </c>
      <c r="Q261" s="143">
        <v>10.119656767739</v>
      </c>
      <c r="R261" s="143">
        <v>7.1763970188858499</v>
      </c>
    </row>
    <row r="262" spans="1:18" x14ac:dyDescent="0.25">
      <c r="A262" s="139" t="s">
        <v>149</v>
      </c>
      <c r="B262" s="142">
        <v>43928</v>
      </c>
      <c r="C262" s="143">
        <v>1117.8074999999999</v>
      </c>
      <c r="D262" s="143">
        <v>1117.8074999999999</v>
      </c>
      <c r="E262" s="139">
        <v>143269</v>
      </c>
      <c r="F262" s="143">
        <v>3.7130473480300199</v>
      </c>
      <c r="G262" s="143">
        <v>3.4878788817128399</v>
      </c>
      <c r="H262" s="143">
        <v>3.7218550018607299</v>
      </c>
      <c r="I262" s="143">
        <v>5.6352697455645204</v>
      </c>
      <c r="J262" s="143">
        <v>4.8537517485408399</v>
      </c>
      <c r="K262" s="143">
        <v>4.8950674528117499</v>
      </c>
      <c r="L262" s="143">
        <v>4.9430812597157399</v>
      </c>
      <c r="M262" s="143">
        <v>5.2964937627510098</v>
      </c>
      <c r="N262" s="143">
        <v>5.5358762170764599</v>
      </c>
      <c r="O262" s="143"/>
      <c r="P262" s="143"/>
      <c r="Q262" s="143">
        <v>6.1692593256814803</v>
      </c>
      <c r="R262" s="143"/>
    </row>
    <row r="263" spans="1:18" x14ac:dyDescent="0.25">
      <c r="A263" s="139" t="s">
        <v>253</v>
      </c>
      <c r="B263" s="142">
        <v>43928</v>
      </c>
      <c r="C263" s="143">
        <v>1115.5499</v>
      </c>
      <c r="D263" s="143">
        <v>1115.5499</v>
      </c>
      <c r="E263" s="139">
        <v>143260</v>
      </c>
      <c r="F263" s="143">
        <v>3.60929448801972</v>
      </c>
      <c r="G263" s="143">
        <v>3.38852227683872</v>
      </c>
      <c r="H263" s="143">
        <v>3.6217346599370801</v>
      </c>
      <c r="I263" s="143">
        <v>5.5363838567862</v>
      </c>
      <c r="J263" s="143">
        <v>4.7554520886007898</v>
      </c>
      <c r="K263" s="143">
        <v>4.7956359252832597</v>
      </c>
      <c r="L263" s="143">
        <v>4.8416248940019502</v>
      </c>
      <c r="M263" s="143">
        <v>5.1932962235886899</v>
      </c>
      <c r="N263" s="143">
        <v>5.4306801105249702</v>
      </c>
      <c r="O263" s="143"/>
      <c r="P263" s="143"/>
      <c r="Q263" s="143">
        <v>6.0510349354375901</v>
      </c>
      <c r="R263" s="143"/>
    </row>
    <row r="264" spans="1:18" x14ac:dyDescent="0.25">
      <c r="A264" s="139" t="s">
        <v>254</v>
      </c>
      <c r="B264" s="142">
        <v>43928</v>
      </c>
      <c r="C264" s="143">
        <v>257.26909999999998</v>
      </c>
      <c r="D264" s="143">
        <v>257.26909999999998</v>
      </c>
      <c r="E264" s="139">
        <v>138288</v>
      </c>
      <c r="F264" s="143">
        <v>3.6607367422222299</v>
      </c>
      <c r="G264" s="143">
        <v>4.3902438392113803</v>
      </c>
      <c r="H264" s="143">
        <v>5.6507069574865998</v>
      </c>
      <c r="I264" s="143">
        <v>13.343370651237199</v>
      </c>
      <c r="J264" s="143">
        <v>5.5675576805702001</v>
      </c>
      <c r="K264" s="143">
        <v>5.3420304495878099</v>
      </c>
      <c r="L264" s="143">
        <v>5.3870062451474698</v>
      </c>
      <c r="M264" s="143">
        <v>5.6705263073730796</v>
      </c>
      <c r="N264" s="143">
        <v>6.1286240663868199</v>
      </c>
      <c r="O264" s="143">
        <v>7.3034218100543997</v>
      </c>
      <c r="P264" s="143">
        <v>8.3154109693018103</v>
      </c>
      <c r="Q264" s="143">
        <v>12.4816746031746</v>
      </c>
      <c r="R264" s="143">
        <v>7.0816936047200798</v>
      </c>
    </row>
    <row r="265" spans="1:18" x14ac:dyDescent="0.25">
      <c r="A265" s="139" t="s">
        <v>150</v>
      </c>
      <c r="B265" s="142">
        <v>43928</v>
      </c>
      <c r="C265" s="143">
        <v>258.6121</v>
      </c>
      <c r="D265" s="143">
        <v>258.6121</v>
      </c>
      <c r="E265" s="139">
        <v>138299</v>
      </c>
      <c r="F265" s="143">
        <v>3.8534747595437802</v>
      </c>
      <c r="G265" s="143">
        <v>4.5887156856912998</v>
      </c>
      <c r="H265" s="143">
        <v>5.8516899769797899</v>
      </c>
      <c r="I265" s="143">
        <v>13.5436334754302</v>
      </c>
      <c r="J265" s="143">
        <v>5.7678822833104499</v>
      </c>
      <c r="K265" s="143">
        <v>5.5443033755062698</v>
      </c>
      <c r="L265" s="143">
        <v>5.5720594945630202</v>
      </c>
      <c r="M265" s="143">
        <v>5.8097658399313001</v>
      </c>
      <c r="N265" s="143">
        <v>6.25043699001729</v>
      </c>
      <c r="O265" s="143">
        <v>7.3937090043838998</v>
      </c>
      <c r="P265" s="143">
        <v>8.4067639192202694</v>
      </c>
      <c r="Q265" s="143">
        <v>10.0750868737058</v>
      </c>
      <c r="R265" s="143">
        <v>7.1769790104654696</v>
      </c>
    </row>
    <row r="266" spans="1:18" x14ac:dyDescent="0.25">
      <c r="A266" s="139" t="s">
        <v>255</v>
      </c>
      <c r="B266" s="142">
        <v>43928</v>
      </c>
      <c r="C266" s="143">
        <v>1750.5410999999999</v>
      </c>
      <c r="D266" s="143">
        <v>2800.8657600000001</v>
      </c>
      <c r="E266" s="139">
        <v>100898</v>
      </c>
      <c r="F266" s="143">
        <v>3.0319430058024501</v>
      </c>
      <c r="G266" s="143">
        <v>3.7389834255382399</v>
      </c>
      <c r="H266" s="143">
        <v>3.6236866753654802</v>
      </c>
      <c r="I266" s="143">
        <v>6.88037169146026</v>
      </c>
      <c r="J266" s="143">
        <v>4.3444411173756103</v>
      </c>
      <c r="K266" s="143">
        <v>4.9053344603437399</v>
      </c>
      <c r="L266" s="143">
        <v>5.0005699538916897</v>
      </c>
      <c r="M266" s="143">
        <v>5.2837712665844396</v>
      </c>
      <c r="N266" s="143">
        <v>5.6223009873555299</v>
      </c>
      <c r="O266" s="143">
        <v>3.5794506043068699</v>
      </c>
      <c r="P266" s="143">
        <v>5.7205814729473001</v>
      </c>
      <c r="Q266" s="143">
        <v>11.533883179505199</v>
      </c>
      <c r="R266" s="143">
        <v>1.8324741401334801</v>
      </c>
    </row>
    <row r="267" spans="1:18" x14ac:dyDescent="0.25">
      <c r="A267" s="139" t="s">
        <v>151</v>
      </c>
      <c r="B267" s="142">
        <v>43928</v>
      </c>
      <c r="C267" s="143">
        <v>1759.547</v>
      </c>
      <c r="D267" s="143">
        <v>2815.2752</v>
      </c>
      <c r="E267" s="139">
        <v>119468</v>
      </c>
      <c r="F267" s="143">
        <v>3.1305343918920401</v>
      </c>
      <c r="G267" s="143">
        <v>3.8381544370383498</v>
      </c>
      <c r="H267" s="143">
        <v>3.7235336206826899</v>
      </c>
      <c r="I267" s="143">
        <v>6.9600580929616802</v>
      </c>
      <c r="J267" s="143">
        <v>4.4297840614432999</v>
      </c>
      <c r="K267" s="143">
        <v>4.9693393860547399</v>
      </c>
      <c r="L267" s="143">
        <v>5.0551766078284599</v>
      </c>
      <c r="M267" s="143">
        <v>5.2923034077589897</v>
      </c>
      <c r="N267" s="143">
        <v>5.6471932018221302</v>
      </c>
      <c r="O267" s="143">
        <v>3.6417809145750399</v>
      </c>
      <c r="P267" s="143">
        <v>5.8000769128019201</v>
      </c>
      <c r="Q267" s="143">
        <v>7.9152232885103002</v>
      </c>
      <c r="R267" s="143">
        <v>1.8842489133656</v>
      </c>
    </row>
    <row r="268" spans="1:18" x14ac:dyDescent="0.25">
      <c r="A268" s="139" t="s">
        <v>256</v>
      </c>
      <c r="B268" s="142">
        <v>43928</v>
      </c>
      <c r="C268" s="143">
        <v>31.079699999999999</v>
      </c>
      <c r="D268" s="143">
        <v>31.079699999999999</v>
      </c>
      <c r="E268" s="139">
        <v>103225</v>
      </c>
      <c r="F268" s="143">
        <v>6.9302756663166498</v>
      </c>
      <c r="G268" s="143">
        <v>4.9645395778877601</v>
      </c>
      <c r="H268" s="143">
        <v>5.4414669598594596</v>
      </c>
      <c r="I268" s="143">
        <v>7.0317602168383804</v>
      </c>
      <c r="J268" s="143">
        <v>5.4798204719519896</v>
      </c>
      <c r="K268" s="143">
        <v>5.8409791790784702</v>
      </c>
      <c r="L268" s="143">
        <v>6.0290009211500601</v>
      </c>
      <c r="M268" s="143">
        <v>6.3793629889049202</v>
      </c>
      <c r="N268" s="143">
        <v>6.6240651695955304</v>
      </c>
      <c r="O268" s="143">
        <v>7.3663358076085403</v>
      </c>
      <c r="P268" s="143">
        <v>8.5503617836818506</v>
      </c>
      <c r="Q268" s="143">
        <v>14.5062038084465</v>
      </c>
      <c r="R268" s="143">
        <v>7.2808070138660597</v>
      </c>
    </row>
    <row r="269" spans="1:18" x14ac:dyDescent="0.25">
      <c r="A269" s="139" t="s">
        <v>152</v>
      </c>
      <c r="B269" s="142">
        <v>43928</v>
      </c>
      <c r="C269" s="143">
        <v>31.427099999999999</v>
      </c>
      <c r="D269" s="143">
        <v>31.427099999999999</v>
      </c>
      <c r="E269" s="139">
        <v>120837</v>
      </c>
      <c r="F269" s="143">
        <v>7.2022125400594801</v>
      </c>
      <c r="G269" s="143">
        <v>5.31658325055459</v>
      </c>
      <c r="H269" s="143">
        <v>5.7803073638166298</v>
      </c>
      <c r="I269" s="143">
        <v>7.3792398919082398</v>
      </c>
      <c r="J269" s="143">
        <v>5.8258061911128598</v>
      </c>
      <c r="K269" s="143">
        <v>6.19222583208846</v>
      </c>
      <c r="L269" s="143">
        <v>6.3873552660141701</v>
      </c>
      <c r="M269" s="143">
        <v>6.7443387376915602</v>
      </c>
      <c r="N269" s="143">
        <v>6.97332347638703</v>
      </c>
      <c r="O269" s="143">
        <v>7.63273591286955</v>
      </c>
      <c r="P269" s="143">
        <v>8.74138099282046</v>
      </c>
      <c r="Q269" s="143">
        <v>10.657315316768001</v>
      </c>
      <c r="R269" s="143">
        <v>7.6128789744104699</v>
      </c>
    </row>
    <row r="270" spans="1:18" x14ac:dyDescent="0.25">
      <c r="A270" s="139" t="s">
        <v>153</v>
      </c>
      <c r="B270" s="142">
        <v>43928</v>
      </c>
      <c r="C270" s="143">
        <v>26.948399999999999</v>
      </c>
      <c r="D270" s="143">
        <v>26.948399999999999</v>
      </c>
      <c r="E270" s="139">
        <v>103734</v>
      </c>
      <c r="F270" s="143">
        <v>4.1992481063525302</v>
      </c>
      <c r="G270" s="143">
        <v>3.9291454619032198</v>
      </c>
      <c r="H270" s="143">
        <v>3.85332587089058</v>
      </c>
      <c r="I270" s="143">
        <v>6.91627019709279</v>
      </c>
      <c r="J270" s="143">
        <v>4.6407936541890598</v>
      </c>
      <c r="K270" s="143">
        <v>4.8627908957817496</v>
      </c>
      <c r="L270" s="143">
        <v>4.9165492794672803</v>
      </c>
      <c r="M270" s="143">
        <v>5.2101999926376701</v>
      </c>
      <c r="N270" s="143">
        <v>5.5604323390603501</v>
      </c>
      <c r="O270" s="143">
        <v>6.5151911868576198</v>
      </c>
      <c r="P270" s="143">
        <v>7.37975046067353</v>
      </c>
      <c r="Q270" s="143">
        <v>12.096531091122401</v>
      </c>
      <c r="R270" s="143">
        <v>6.3225485266202597</v>
      </c>
    </row>
    <row r="271" spans="1:18" x14ac:dyDescent="0.25">
      <c r="A271" s="139" t="s">
        <v>257</v>
      </c>
      <c r="B271" s="142">
        <v>43928</v>
      </c>
      <c r="C271" s="143">
        <v>26.900500000000001</v>
      </c>
      <c r="D271" s="143">
        <v>26.900500000000001</v>
      </c>
      <c r="E271" s="139">
        <v>141066</v>
      </c>
      <c r="F271" s="143">
        <v>4.0710103169422398</v>
      </c>
      <c r="G271" s="143">
        <v>3.84562943130492</v>
      </c>
      <c r="H271" s="143">
        <v>3.7437210498683098</v>
      </c>
      <c r="I271" s="143">
        <v>6.8214454766229</v>
      </c>
      <c r="J271" s="143">
        <v>4.5388107471988501</v>
      </c>
      <c r="K271" s="143">
        <v>4.7707659230249604</v>
      </c>
      <c r="L271" s="143">
        <v>4.83991854130036</v>
      </c>
      <c r="M271" s="143">
        <v>5.13781337976258</v>
      </c>
      <c r="N271" s="143">
        <v>5.4891166986460904</v>
      </c>
      <c r="O271" s="143">
        <v>6.4447683501566599</v>
      </c>
      <c r="P271" s="143">
        <v>7.30408876436758</v>
      </c>
      <c r="Q271" s="143">
        <v>11.957133402616799</v>
      </c>
      <c r="R271" s="143">
        <v>6.2526240466369201</v>
      </c>
    </row>
    <row r="272" spans="1:18" x14ac:dyDescent="0.25">
      <c r="A272" s="139" t="s">
        <v>260</v>
      </c>
      <c r="B272" s="142">
        <v>43928</v>
      </c>
      <c r="C272" s="143">
        <v>3096.6671999999999</v>
      </c>
      <c r="D272" s="143">
        <v>3096.6671999999999</v>
      </c>
      <c r="E272" s="139">
        <v>105280</v>
      </c>
      <c r="F272" s="143">
        <v>0.49859122426987301</v>
      </c>
      <c r="G272" s="143">
        <v>3.2025483472410201</v>
      </c>
      <c r="H272" s="143">
        <v>5.1486986723211796</v>
      </c>
      <c r="I272" s="143">
        <v>13.756418015703201</v>
      </c>
      <c r="J272" s="143">
        <v>6.3781699896581001</v>
      </c>
      <c r="K272" s="143">
        <v>5.5785410375438502</v>
      </c>
      <c r="L272" s="143">
        <v>5.43719518513306</v>
      </c>
      <c r="M272" s="143">
        <v>5.6654841655848598</v>
      </c>
      <c r="N272" s="143">
        <v>6.0182053759313101</v>
      </c>
      <c r="O272" s="143">
        <v>7.1581176841922103</v>
      </c>
      <c r="P272" s="143">
        <v>8.1493868389791508</v>
      </c>
      <c r="Q272" s="143">
        <v>11.430721871770199</v>
      </c>
      <c r="R272" s="143">
        <v>6.9318547766785397</v>
      </c>
    </row>
    <row r="273" spans="1:18" x14ac:dyDescent="0.25">
      <c r="A273" s="139" t="s">
        <v>156</v>
      </c>
      <c r="B273" s="142">
        <v>43928</v>
      </c>
      <c r="C273" s="143">
        <v>3112.1350000000002</v>
      </c>
      <c r="D273" s="143">
        <v>3112.1350000000002</v>
      </c>
      <c r="E273" s="139">
        <v>119800</v>
      </c>
      <c r="F273" s="143">
        <v>0.57938637678001104</v>
      </c>
      <c r="G273" s="143">
        <v>3.2828500753675098</v>
      </c>
      <c r="H273" s="143">
        <v>5.2270011837645098</v>
      </c>
      <c r="I273" s="143">
        <v>13.853283910697201</v>
      </c>
      <c r="J273" s="143">
        <v>6.4656260340260703</v>
      </c>
      <c r="K273" s="143">
        <v>5.6557751448974898</v>
      </c>
      <c r="L273" s="143">
        <v>5.5121595708520896</v>
      </c>
      <c r="M273" s="143">
        <v>5.7405271789430499</v>
      </c>
      <c r="N273" s="143">
        <v>6.0994040759129096</v>
      </c>
      <c r="O273" s="143">
        <v>7.2541341345602897</v>
      </c>
      <c r="P273" s="143">
        <v>8.2484609654906595</v>
      </c>
      <c r="Q273" s="143">
        <v>9.9530408652654998</v>
      </c>
      <c r="R273" s="143">
        <v>7.0300995108667896</v>
      </c>
    </row>
    <row r="274" spans="1:18" x14ac:dyDescent="0.25">
      <c r="A274" s="139" t="s">
        <v>157</v>
      </c>
      <c r="B274" s="142">
        <v>43928</v>
      </c>
      <c r="C274" s="143">
        <v>41.904800000000002</v>
      </c>
      <c r="D274" s="143">
        <v>41.904800000000002</v>
      </c>
      <c r="E274" s="139">
        <v>119686</v>
      </c>
      <c r="F274" s="143">
        <v>-0.174203555660668</v>
      </c>
      <c r="G274" s="143">
        <v>2.7007673855189802</v>
      </c>
      <c r="H274" s="143">
        <v>4.34628626838263</v>
      </c>
      <c r="I274" s="143">
        <v>11.7492918235064</v>
      </c>
      <c r="J274" s="143">
        <v>5.9585713912133196</v>
      </c>
      <c r="K274" s="143">
        <v>5.5468275349630503</v>
      </c>
      <c r="L274" s="143">
        <v>5.4993470826792299</v>
      </c>
      <c r="M274" s="143">
        <v>5.7613250138928001</v>
      </c>
      <c r="N274" s="143">
        <v>6.1583196941454803</v>
      </c>
      <c r="O274" s="143">
        <v>7.3377605073837504</v>
      </c>
      <c r="P274" s="143">
        <v>8.3358493834487408</v>
      </c>
      <c r="Q274" s="143">
        <v>10.0428831183144</v>
      </c>
      <c r="R274" s="143">
        <v>7.1050859899744596</v>
      </c>
    </row>
    <row r="275" spans="1:18" x14ac:dyDescent="0.25">
      <c r="A275" s="139" t="s">
        <v>261</v>
      </c>
      <c r="B275" s="142">
        <v>43928</v>
      </c>
      <c r="C275" s="143">
        <v>41.676000000000002</v>
      </c>
      <c r="D275" s="143">
        <v>41.676000000000002</v>
      </c>
      <c r="E275" s="139">
        <v>103397</v>
      </c>
      <c r="F275" s="143">
        <v>-0.26273925468139903</v>
      </c>
      <c r="G275" s="143">
        <v>2.62797897616784</v>
      </c>
      <c r="H275" s="143">
        <v>4.2699094627558498</v>
      </c>
      <c r="I275" s="143">
        <v>11.6625945829812</v>
      </c>
      <c r="J275" s="143">
        <v>5.8858616802087802</v>
      </c>
      <c r="K275" s="143">
        <v>5.4817561986635104</v>
      </c>
      <c r="L275" s="143">
        <v>5.4257926034733499</v>
      </c>
      <c r="M275" s="143">
        <v>5.6837664969862001</v>
      </c>
      <c r="N275" s="143">
        <v>6.0780123750872601</v>
      </c>
      <c r="O275" s="143">
        <v>7.2382933087817598</v>
      </c>
      <c r="P275" s="143">
        <v>8.2174919201650791</v>
      </c>
      <c r="Q275" s="143">
        <v>13.0952226845514</v>
      </c>
      <c r="R275" s="143">
        <v>7.0197032453150001</v>
      </c>
    </row>
    <row r="276" spans="1:18" x14ac:dyDescent="0.25">
      <c r="A276" s="139" t="s">
        <v>158</v>
      </c>
      <c r="B276" s="142">
        <v>43928</v>
      </c>
      <c r="C276" s="143">
        <v>3135.4394000000002</v>
      </c>
      <c r="D276" s="143">
        <v>3135.4394000000002</v>
      </c>
      <c r="E276" s="139">
        <v>119861</v>
      </c>
      <c r="F276" s="143">
        <v>3.0118040724118602</v>
      </c>
      <c r="G276" s="143">
        <v>4.3471796669114502</v>
      </c>
      <c r="H276" s="143">
        <v>5.7513917144719802</v>
      </c>
      <c r="I276" s="143">
        <v>18.711637157042201</v>
      </c>
      <c r="J276" s="143">
        <v>7.29823567184512</v>
      </c>
      <c r="K276" s="143">
        <v>6.0183229480332399</v>
      </c>
      <c r="L276" s="143">
        <v>5.7422492889660397</v>
      </c>
      <c r="M276" s="143">
        <v>5.9103804210920696</v>
      </c>
      <c r="N276" s="143">
        <v>6.3147125986892796</v>
      </c>
      <c r="O276" s="143">
        <v>7.3864295180773398</v>
      </c>
      <c r="P276" s="143">
        <v>8.3783516441149004</v>
      </c>
      <c r="Q276" s="143">
        <v>10.131319272601599</v>
      </c>
      <c r="R276" s="143">
        <v>7.1603627962115199</v>
      </c>
    </row>
    <row r="277" spans="1:18" x14ac:dyDescent="0.25">
      <c r="A277" s="139" t="s">
        <v>262</v>
      </c>
      <c r="B277" s="142">
        <v>43928</v>
      </c>
      <c r="C277" s="143">
        <v>3116.8928000000001</v>
      </c>
      <c r="D277" s="143">
        <v>3116.8928000000001</v>
      </c>
      <c r="E277" s="139">
        <v>102672</v>
      </c>
      <c r="F277" s="143">
        <v>2.8798097083072598</v>
      </c>
      <c r="G277" s="143">
        <v>4.2199324749615101</v>
      </c>
      <c r="H277" s="143">
        <v>5.62386308305559</v>
      </c>
      <c r="I277" s="143">
        <v>18.576274976861001</v>
      </c>
      <c r="J277" s="143">
        <v>7.1671659625981201</v>
      </c>
      <c r="K277" s="143">
        <v>5.8891644703635002</v>
      </c>
      <c r="L277" s="143">
        <v>5.6127599637755896</v>
      </c>
      <c r="M277" s="143">
        <v>5.7789289911596802</v>
      </c>
      <c r="N277" s="143">
        <v>6.1888849641849104</v>
      </c>
      <c r="O277" s="143">
        <v>7.2926456821020604</v>
      </c>
      <c r="P277" s="143">
        <v>8.2772016441937097</v>
      </c>
      <c r="Q277" s="143">
        <v>13.5626798665965</v>
      </c>
      <c r="R277" s="143">
        <v>7.0611531817357402</v>
      </c>
    </row>
    <row r="278" spans="1:18" x14ac:dyDescent="0.25">
      <c r="A278" s="139" t="s">
        <v>159</v>
      </c>
      <c r="B278" s="142">
        <v>43928</v>
      </c>
      <c r="C278" s="143">
        <v>1961.0043000000001</v>
      </c>
      <c r="D278" s="143">
        <v>1961.0043000000001</v>
      </c>
      <c r="E278" s="139">
        <v>118893</v>
      </c>
      <c r="F278" s="143">
        <v>2.9392154326874902</v>
      </c>
      <c r="G278" s="143">
        <v>1.1662479586299901</v>
      </c>
      <c r="H278" s="143">
        <v>0.80659562939138496</v>
      </c>
      <c r="I278" s="143">
        <v>0.78104556326527996</v>
      </c>
      <c r="J278" s="143">
        <v>2.6713781324205499</v>
      </c>
      <c r="K278" s="143">
        <v>3.90337904651635</v>
      </c>
      <c r="L278" s="143">
        <v>4.1222716221167</v>
      </c>
      <c r="M278" s="143">
        <v>4.4201084293806296</v>
      </c>
      <c r="N278" s="143">
        <v>4.7052070249581899</v>
      </c>
      <c r="O278" s="143">
        <v>6.5823776078872296</v>
      </c>
      <c r="P278" s="143">
        <v>5.8442807063998199</v>
      </c>
      <c r="Q278" s="143">
        <v>8.0152130259003496</v>
      </c>
      <c r="R278" s="143">
        <v>5.4548846205639103</v>
      </c>
    </row>
    <row r="279" spans="1:18" x14ac:dyDescent="0.25">
      <c r="A279" s="139" t="s">
        <v>263</v>
      </c>
      <c r="B279" s="142">
        <v>43928</v>
      </c>
      <c r="C279" s="143">
        <v>1899.8417999999999</v>
      </c>
      <c r="D279" s="143">
        <v>1899.8417999999999</v>
      </c>
      <c r="E279" s="139">
        <v>115398</v>
      </c>
      <c r="F279" s="143">
        <v>3.8735756381638198</v>
      </c>
      <c r="G279" s="143">
        <v>4.5338293909826097</v>
      </c>
      <c r="H279" s="143">
        <v>5.3769749929631701</v>
      </c>
      <c r="I279" s="143">
        <v>19.680973314459798</v>
      </c>
      <c r="J279" s="143">
        <v>7.3928459480185502</v>
      </c>
      <c r="K279" s="143">
        <v>5.9378321151160502</v>
      </c>
      <c r="L279" s="143">
        <v>5.5802879234562202</v>
      </c>
      <c r="M279" s="143">
        <v>5.7362412327114098</v>
      </c>
      <c r="N279" s="143">
        <v>6.1050081728964303</v>
      </c>
      <c r="O279" s="143">
        <v>5.7310116679183203</v>
      </c>
      <c r="P279" s="143">
        <v>7.0914702899743602</v>
      </c>
      <c r="Q279" s="143">
        <v>10.1993619092024</v>
      </c>
      <c r="R279" s="143">
        <v>4.9545363529955697</v>
      </c>
    </row>
    <row r="280" spans="1:18" x14ac:dyDescent="0.25">
      <c r="A280" s="139" t="s">
        <v>160</v>
      </c>
      <c r="B280" s="142">
        <v>43928</v>
      </c>
      <c r="C280" s="143">
        <v>1913.4229</v>
      </c>
      <c r="D280" s="143">
        <v>1913.4229</v>
      </c>
      <c r="E280" s="139">
        <v>119303</v>
      </c>
      <c r="F280" s="143">
        <v>3.9758218432916999</v>
      </c>
      <c r="G280" s="143">
        <v>4.6339951989535804</v>
      </c>
      <c r="H280" s="143">
        <v>5.4772209642705203</v>
      </c>
      <c r="I280" s="143">
        <v>19.7815999931513</v>
      </c>
      <c r="J280" s="143">
        <v>7.4932720093659597</v>
      </c>
      <c r="K280" s="143">
        <v>6.0390988318550596</v>
      </c>
      <c r="L280" s="143">
        <v>5.6828228099921203</v>
      </c>
      <c r="M280" s="143">
        <v>5.8403066207323997</v>
      </c>
      <c r="N280" s="143">
        <v>6.2108938995634499</v>
      </c>
      <c r="O280" s="143">
        <v>5.8534537433021203</v>
      </c>
      <c r="P280" s="143">
        <v>7.2426291435264201</v>
      </c>
      <c r="Q280" s="143">
        <v>9.1160848577233899</v>
      </c>
      <c r="R280" s="143">
        <v>5.0644603555365997</v>
      </c>
    </row>
    <row r="281" spans="1:18" x14ac:dyDescent="0.25">
      <c r="A281" s="139" t="s">
        <v>161</v>
      </c>
      <c r="B281" s="142">
        <v>43928</v>
      </c>
      <c r="C281" s="143">
        <v>3254.6931</v>
      </c>
      <c r="D281" s="143">
        <v>3254.6931</v>
      </c>
      <c r="E281" s="139">
        <v>120304</v>
      </c>
      <c r="F281" s="143">
        <v>-0.39138447206871202</v>
      </c>
      <c r="G281" s="143">
        <v>3.0335510855558798</v>
      </c>
      <c r="H281" s="143">
        <v>5.21213196725272</v>
      </c>
      <c r="I281" s="143">
        <v>16.9229098876927</v>
      </c>
      <c r="J281" s="143">
        <v>6.2199473471539202</v>
      </c>
      <c r="K281" s="143">
        <v>5.58298809272745</v>
      </c>
      <c r="L281" s="143">
        <v>5.48150007042896</v>
      </c>
      <c r="M281" s="143">
        <v>5.7449257493422499</v>
      </c>
      <c r="N281" s="143">
        <v>6.1573539763451004</v>
      </c>
      <c r="O281" s="143">
        <v>7.3432804504207096</v>
      </c>
      <c r="P281" s="143">
        <v>8.3257117484676399</v>
      </c>
      <c r="Q281" s="143">
        <v>10.006293173576401</v>
      </c>
      <c r="R281" s="143">
        <v>7.1040850992187199</v>
      </c>
    </row>
    <row r="282" spans="1:18" x14ac:dyDescent="0.25">
      <c r="A282" s="139" t="s">
        <v>264</v>
      </c>
      <c r="B282" s="142">
        <v>43928</v>
      </c>
      <c r="C282" s="143">
        <v>3240.5686999999998</v>
      </c>
      <c r="D282" s="143">
        <v>3240.5686999999998</v>
      </c>
      <c r="E282" s="139">
        <v>102012</v>
      </c>
      <c r="F282" s="143">
        <v>-0.53162733664224904</v>
      </c>
      <c r="G282" s="143">
        <v>2.8931430700488399</v>
      </c>
      <c r="H282" s="143">
        <v>5.07187428132496</v>
      </c>
      <c r="I282" s="143">
        <v>16.781912381057499</v>
      </c>
      <c r="J282" s="143">
        <v>6.0791932701195899</v>
      </c>
      <c r="K282" s="143">
        <v>5.4420509457944197</v>
      </c>
      <c r="L282" s="143">
        <v>5.3794951864252996</v>
      </c>
      <c r="M282" s="143">
        <v>5.6550695789898802</v>
      </c>
      <c r="N282" s="143">
        <v>6.0728168547475398</v>
      </c>
      <c r="O282" s="143">
        <v>7.2676553598704601</v>
      </c>
      <c r="P282" s="143">
        <v>8.2500926621206698</v>
      </c>
      <c r="Q282" s="143">
        <v>13.280113508721101</v>
      </c>
      <c r="R282" s="143">
        <v>7.0235925804187502</v>
      </c>
    </row>
    <row r="283" spans="1:18" x14ac:dyDescent="0.25">
      <c r="A283" s="139" t="s">
        <v>162</v>
      </c>
      <c r="B283" s="142">
        <v>43928</v>
      </c>
      <c r="C283" s="143">
        <v>1078.453</v>
      </c>
      <c r="D283" s="143">
        <v>1078.453</v>
      </c>
      <c r="E283" s="139">
        <v>145971</v>
      </c>
      <c r="F283" s="143">
        <v>3.7706975229406798</v>
      </c>
      <c r="G283" s="143">
        <v>2.4044586149731</v>
      </c>
      <c r="H283" s="143">
        <v>2.1887413648823899</v>
      </c>
      <c r="I283" s="143">
        <v>2.6885944428838502</v>
      </c>
      <c r="J283" s="143">
        <v>3.9284782508772498</v>
      </c>
      <c r="K283" s="143">
        <v>4.7974637689927997</v>
      </c>
      <c r="L283" s="143">
        <v>5.1321862359532204</v>
      </c>
      <c r="M283" s="143">
        <v>5.5897519098777702</v>
      </c>
      <c r="N283" s="143">
        <v>6.0563971840012201</v>
      </c>
      <c r="O283" s="143"/>
      <c r="P283" s="143"/>
      <c r="Q283" s="143">
        <v>6.3882516855605997</v>
      </c>
      <c r="R283" s="143"/>
    </row>
    <row r="284" spans="1:18" x14ac:dyDescent="0.25">
      <c r="A284" s="139" t="s">
        <v>265</v>
      </c>
      <c r="B284" s="142">
        <v>43928</v>
      </c>
      <c r="C284" s="143">
        <v>1077.4150999999999</v>
      </c>
      <c r="D284" s="143">
        <v>1077.4150999999999</v>
      </c>
      <c r="E284" s="139">
        <v>145968</v>
      </c>
      <c r="F284" s="143">
        <v>3.69300795752936</v>
      </c>
      <c r="G284" s="143">
        <v>2.3245802521438499</v>
      </c>
      <c r="H284" s="143">
        <v>2.10899358543301</v>
      </c>
      <c r="I284" s="143">
        <v>2.6087461338987001</v>
      </c>
      <c r="J284" s="143">
        <v>3.8507340238780801</v>
      </c>
      <c r="K284" s="143">
        <v>4.7175596551903203</v>
      </c>
      <c r="L284" s="143">
        <v>5.05386667935052</v>
      </c>
      <c r="M284" s="143">
        <v>5.5089987466580297</v>
      </c>
      <c r="N284" s="143">
        <v>5.9736170586050799</v>
      </c>
      <c r="O284" s="143"/>
      <c r="P284" s="143"/>
      <c r="Q284" s="143">
        <v>6.3037301407428599</v>
      </c>
      <c r="R284" s="143"/>
    </row>
    <row r="285" spans="1:18" x14ac:dyDescent="0.25">
      <c r="A285" s="141" t="s">
        <v>389</v>
      </c>
      <c r="B285" s="141"/>
      <c r="C285" s="141"/>
      <c r="D285" s="141"/>
      <c r="E285" s="141"/>
      <c r="F285" s="141"/>
      <c r="G285" s="141"/>
      <c r="H285" s="141"/>
      <c r="I285" s="141"/>
      <c r="J285" s="141"/>
      <c r="K285" s="141"/>
      <c r="L285" s="141"/>
      <c r="M285" s="141"/>
      <c r="N285" s="141"/>
      <c r="O285" s="141"/>
      <c r="P285" s="141"/>
      <c r="Q285" s="141"/>
      <c r="R285" s="141"/>
    </row>
    <row r="286" spans="1:18" x14ac:dyDescent="0.25">
      <c r="A286" s="139" t="s">
        <v>379</v>
      </c>
      <c r="B286" s="142">
        <v>43928</v>
      </c>
      <c r="C286" s="143">
        <v>9.16</v>
      </c>
      <c r="D286" s="143">
        <v>9.16</v>
      </c>
      <c r="E286" s="139">
        <v>147928</v>
      </c>
      <c r="F286" s="143">
        <v>560.39976825028998</v>
      </c>
      <c r="G286" s="143">
        <v>560.39976825028998</v>
      </c>
      <c r="H286" s="143">
        <v>69.216182048041105</v>
      </c>
      <c r="I286" s="143">
        <v>266.67526216262701</v>
      </c>
      <c r="J286" s="143">
        <v>-99.975099601593499</v>
      </c>
      <c r="K286" s="143"/>
      <c r="L286" s="143"/>
      <c r="M286" s="143"/>
      <c r="N286" s="143"/>
      <c r="O286" s="143"/>
      <c r="P286" s="143"/>
      <c r="Q286" s="143">
        <v>-55.7454545454545</v>
      </c>
      <c r="R286" s="143"/>
    </row>
    <row r="287" spans="1:18" x14ac:dyDescent="0.25">
      <c r="A287" s="139" t="s">
        <v>381</v>
      </c>
      <c r="B287" s="142">
        <v>43928</v>
      </c>
      <c r="C287" s="143">
        <v>9.14</v>
      </c>
      <c r="D287" s="143">
        <v>9.14</v>
      </c>
      <c r="E287" s="139">
        <v>147929</v>
      </c>
      <c r="F287" s="143">
        <v>561.70150987224304</v>
      </c>
      <c r="G287" s="143">
        <v>561.70150987224304</v>
      </c>
      <c r="H287" s="143">
        <v>69.369654735509002</v>
      </c>
      <c r="I287" s="143">
        <v>263.85542168674698</v>
      </c>
      <c r="J287" s="143">
        <v>-101.211989032901</v>
      </c>
      <c r="K287" s="143"/>
      <c r="L287" s="143"/>
      <c r="M287" s="143"/>
      <c r="N287" s="143"/>
      <c r="O287" s="143"/>
      <c r="P287" s="143"/>
      <c r="Q287" s="143">
        <v>-57.072727272727199</v>
      </c>
      <c r="R287" s="143"/>
    </row>
    <row r="288" spans="1:18" x14ac:dyDescent="0.25">
      <c r="A288" s="139" t="s">
        <v>49</v>
      </c>
      <c r="B288" s="142">
        <v>43928</v>
      </c>
      <c r="C288" s="143">
        <v>8.11</v>
      </c>
      <c r="D288" s="143">
        <v>8.11</v>
      </c>
      <c r="E288" s="139">
        <v>147372</v>
      </c>
      <c r="F288" s="143">
        <v>612.33552631579005</v>
      </c>
      <c r="G288" s="143">
        <v>612.33552631579005</v>
      </c>
      <c r="H288" s="143">
        <v>51.948051948052203</v>
      </c>
      <c r="I288" s="143">
        <v>219.58556149732601</v>
      </c>
      <c r="J288" s="143">
        <v>-214.65215215215201</v>
      </c>
      <c r="K288" s="143">
        <v>-93.057983682983703</v>
      </c>
      <c r="L288" s="143">
        <v>-36.720321931589503</v>
      </c>
      <c r="M288" s="143"/>
      <c r="N288" s="143"/>
      <c r="O288" s="143"/>
      <c r="P288" s="143"/>
      <c r="Q288" s="143">
        <v>-25.55</v>
      </c>
      <c r="R288" s="143"/>
    </row>
    <row r="289" spans="1:18" x14ac:dyDescent="0.25">
      <c r="A289" s="139" t="s">
        <v>51</v>
      </c>
      <c r="B289" s="142">
        <v>43928</v>
      </c>
      <c r="C289" s="143">
        <v>8.08</v>
      </c>
      <c r="D289" s="143">
        <v>8.08</v>
      </c>
      <c r="E289" s="139">
        <v>147371</v>
      </c>
      <c r="F289" s="143">
        <v>614.76221928665802</v>
      </c>
      <c r="G289" s="143">
        <v>614.76221928665802</v>
      </c>
      <c r="H289" s="143">
        <v>52.142857142857203</v>
      </c>
      <c r="I289" s="143">
        <v>216.67943316736901</v>
      </c>
      <c r="J289" s="143">
        <v>-215.298694779116</v>
      </c>
      <c r="K289" s="143">
        <v>-93.615113539212203</v>
      </c>
      <c r="L289" s="143">
        <v>-37.1590202455439</v>
      </c>
      <c r="M289" s="143"/>
      <c r="N289" s="143"/>
      <c r="O289" s="143"/>
      <c r="P289" s="143"/>
      <c r="Q289" s="143">
        <v>-25.955555555555598</v>
      </c>
      <c r="R289" s="143"/>
    </row>
    <row r="290" spans="1:18" x14ac:dyDescent="0.25">
      <c r="A290" s="139" t="s">
        <v>50</v>
      </c>
      <c r="B290" s="142">
        <v>43928</v>
      </c>
      <c r="C290" s="143">
        <v>86.339500000000001</v>
      </c>
      <c r="D290" s="143">
        <v>86.339500000000001</v>
      </c>
      <c r="E290" s="139">
        <v>119709</v>
      </c>
      <c r="F290" s="143">
        <v>675.72496445307399</v>
      </c>
      <c r="G290" s="143">
        <v>675.72496445307399</v>
      </c>
      <c r="H290" s="143">
        <v>25.665836736688998</v>
      </c>
      <c r="I290" s="143">
        <v>221.75560027131101</v>
      </c>
      <c r="J290" s="143">
        <v>-254.59023385486</v>
      </c>
      <c r="K290" s="143">
        <v>-109.326432224519</v>
      </c>
      <c r="L290" s="143">
        <v>-43.196168602961201</v>
      </c>
      <c r="M290" s="143">
        <v>-31.719217609782401</v>
      </c>
      <c r="N290" s="143">
        <v>-21.338442063239199</v>
      </c>
      <c r="O290" s="143">
        <v>-0.89970665401567695</v>
      </c>
      <c r="P290" s="143">
        <v>2.18258679716546</v>
      </c>
      <c r="Q290" s="143">
        <v>10.871052757240699</v>
      </c>
      <c r="R290" s="143">
        <v>-6.2799133072438096</v>
      </c>
    </row>
    <row r="291" spans="1:18" x14ac:dyDescent="0.25">
      <c r="A291" s="139" t="s">
        <v>52</v>
      </c>
      <c r="B291" s="142">
        <v>43928</v>
      </c>
      <c r="C291" s="143">
        <v>81.697699999999998</v>
      </c>
      <c r="D291" s="143">
        <v>360.51981160520501</v>
      </c>
      <c r="E291" s="139">
        <v>104523</v>
      </c>
      <c r="F291" s="143">
        <v>674.81481359765701</v>
      </c>
      <c r="G291" s="143">
        <v>674.81481359765701</v>
      </c>
      <c r="H291" s="143">
        <v>24.7981735031534</v>
      </c>
      <c r="I291" s="143">
        <v>221.04446659135499</v>
      </c>
      <c r="J291" s="143">
        <v>-255.19183890942799</v>
      </c>
      <c r="K291" s="143">
        <v>-109.901960041387</v>
      </c>
      <c r="L291" s="143">
        <v>-43.824446763285202</v>
      </c>
      <c r="M291" s="143">
        <v>-32.322843192248897</v>
      </c>
      <c r="N291" s="143">
        <v>-21.9071658136765</v>
      </c>
      <c r="O291" s="143">
        <v>-1.7406483862740101</v>
      </c>
      <c r="P291" s="143">
        <v>1.26970286536716</v>
      </c>
      <c r="Q291" s="143">
        <v>119.692891043035</v>
      </c>
      <c r="R291" s="143">
        <v>-7.04896217569173</v>
      </c>
    </row>
    <row r="292" spans="1:18" x14ac:dyDescent="0.25">
      <c r="A292" s="141" t="s">
        <v>390</v>
      </c>
      <c r="B292" s="141"/>
      <c r="C292" s="141"/>
      <c r="D292" s="141"/>
      <c r="E292" s="141"/>
      <c r="F292" s="141"/>
      <c r="G292" s="141"/>
      <c r="H292" s="141"/>
      <c r="I292" s="141"/>
      <c r="J292" s="141"/>
      <c r="K292" s="141"/>
      <c r="L292" s="141"/>
      <c r="M292" s="141"/>
      <c r="N292" s="141"/>
      <c r="O292" s="141"/>
      <c r="P292" s="141"/>
      <c r="Q292" s="141"/>
      <c r="R292" s="141"/>
    </row>
    <row r="293" spans="1:18" x14ac:dyDescent="0.25">
      <c r="A293" s="139" t="s">
        <v>30</v>
      </c>
      <c r="B293" s="142">
        <v>43928</v>
      </c>
      <c r="C293" s="143">
        <v>33.3568</v>
      </c>
      <c r="D293" s="143">
        <v>33.3568</v>
      </c>
      <c r="E293" s="139">
        <v>108167</v>
      </c>
      <c r="F293" s="143">
        <v>532.51725232014098</v>
      </c>
      <c r="G293" s="143">
        <v>532.51725232014098</v>
      </c>
      <c r="H293" s="143">
        <v>172.93740763356001</v>
      </c>
      <c r="I293" s="143">
        <v>316.504690473869</v>
      </c>
      <c r="J293" s="143">
        <v>-229.48419412235199</v>
      </c>
      <c r="K293" s="143">
        <v>-113.112129646312</v>
      </c>
      <c r="L293" s="143">
        <v>-47.469500658955297</v>
      </c>
      <c r="M293" s="143">
        <v>-43.947206106246902</v>
      </c>
      <c r="N293" s="143">
        <v>-35.513381899296299</v>
      </c>
      <c r="O293" s="143">
        <v>-11.941138735033601</v>
      </c>
      <c r="P293" s="143">
        <v>-2.7442487615795002</v>
      </c>
      <c r="Q293" s="143">
        <v>19.401984524351398</v>
      </c>
      <c r="R293" s="143">
        <v>-23.655260900453001</v>
      </c>
    </row>
    <row r="294" spans="1:18" x14ac:dyDescent="0.25">
      <c r="A294" s="139" t="s">
        <v>11</v>
      </c>
      <c r="B294" s="142">
        <v>43928</v>
      </c>
      <c r="C294" s="143">
        <v>35.780799999999999</v>
      </c>
      <c r="D294" s="143">
        <v>35.780799999999999</v>
      </c>
      <c r="E294" s="139">
        <v>119659</v>
      </c>
      <c r="F294" s="143">
        <v>533.58579284761402</v>
      </c>
      <c r="G294" s="143">
        <v>533.58579284761402</v>
      </c>
      <c r="H294" s="143">
        <v>173.96212216229799</v>
      </c>
      <c r="I294" s="143">
        <v>317.45662251996703</v>
      </c>
      <c r="J294" s="143">
        <v>-228.89147097195001</v>
      </c>
      <c r="K294" s="143">
        <v>-112.481020489805</v>
      </c>
      <c r="L294" s="143">
        <v>-46.689702439934898</v>
      </c>
      <c r="M294" s="143">
        <v>-43.224476940814398</v>
      </c>
      <c r="N294" s="143">
        <v>-34.789793721324997</v>
      </c>
      <c r="O294" s="143">
        <v>-11.168402203723399</v>
      </c>
      <c r="P294" s="143">
        <v>-1.78185060942488</v>
      </c>
      <c r="Q294" s="143">
        <v>12.9410864617971</v>
      </c>
      <c r="R294" s="143">
        <v>-23.043836136660001</v>
      </c>
    </row>
    <row r="295" spans="1:18" x14ac:dyDescent="0.25">
      <c r="A295" s="139" t="s">
        <v>31</v>
      </c>
      <c r="B295" s="142">
        <v>43928</v>
      </c>
      <c r="C295" s="143">
        <v>200.82599999999999</v>
      </c>
      <c r="D295" s="143">
        <v>200.82599999999999</v>
      </c>
      <c r="E295" s="139">
        <v>101764</v>
      </c>
      <c r="F295" s="143">
        <v>658.96823278163299</v>
      </c>
      <c r="G295" s="143">
        <v>658.96823278163299</v>
      </c>
      <c r="H295" s="143">
        <v>122.099173204758</v>
      </c>
      <c r="I295" s="143">
        <v>408.153392776928</v>
      </c>
      <c r="J295" s="143">
        <v>-245.89782643085101</v>
      </c>
      <c r="K295" s="143">
        <v>-116.741395955161</v>
      </c>
      <c r="L295" s="143">
        <v>-48.885534830244801</v>
      </c>
      <c r="M295" s="143">
        <v>-40.499300593578099</v>
      </c>
      <c r="N295" s="143">
        <v>-32.978957524940199</v>
      </c>
      <c r="O295" s="143">
        <v>-6.59520639155566</v>
      </c>
      <c r="P295" s="143">
        <v>-0.26764673360993302</v>
      </c>
      <c r="Q295" s="143">
        <v>72.841968207487994</v>
      </c>
      <c r="R295" s="143">
        <v>-15.5554664410197</v>
      </c>
    </row>
    <row r="296" spans="1:18" x14ac:dyDescent="0.25">
      <c r="A296" s="139" t="s">
        <v>12</v>
      </c>
      <c r="B296" s="142">
        <v>43928</v>
      </c>
      <c r="C296" s="143">
        <v>213.999</v>
      </c>
      <c r="D296" s="143">
        <v>213.999</v>
      </c>
      <c r="E296" s="139">
        <v>118935</v>
      </c>
      <c r="F296" s="143">
        <v>660.28091942733602</v>
      </c>
      <c r="G296" s="143">
        <v>660.28091942733602</v>
      </c>
      <c r="H296" s="143">
        <v>123.467293724028</v>
      </c>
      <c r="I296" s="143">
        <v>409.61896162039898</v>
      </c>
      <c r="J296" s="143">
        <v>-245.043205058117</v>
      </c>
      <c r="K296" s="143">
        <v>-116.10589442432</v>
      </c>
      <c r="L296" s="143">
        <v>-48.240668305604402</v>
      </c>
      <c r="M296" s="143">
        <v>-39.901548638102</v>
      </c>
      <c r="N296" s="143">
        <v>-32.372761123915701</v>
      </c>
      <c r="O296" s="143">
        <v>-5.6909342191834202</v>
      </c>
      <c r="P296" s="143">
        <v>0.81946709030117904</v>
      </c>
      <c r="Q296" s="143">
        <v>11.449186362572799</v>
      </c>
      <c r="R296" s="143">
        <v>-14.759002481057101</v>
      </c>
    </row>
    <row r="297" spans="1:18" x14ac:dyDescent="0.25">
      <c r="A297" s="139" t="s">
        <v>32</v>
      </c>
      <c r="B297" s="142">
        <v>43928</v>
      </c>
      <c r="C297" s="143">
        <v>110.5</v>
      </c>
      <c r="D297" s="143">
        <v>110.5</v>
      </c>
      <c r="E297" s="139">
        <v>102594</v>
      </c>
      <c r="F297" s="143">
        <v>716.03552605895095</v>
      </c>
      <c r="G297" s="143">
        <v>716.03552605895095</v>
      </c>
      <c r="H297" s="143">
        <v>235.757526620183</v>
      </c>
      <c r="I297" s="143">
        <v>335.54647599591402</v>
      </c>
      <c r="J297" s="143">
        <v>-170.72070988841901</v>
      </c>
      <c r="K297" s="143">
        <v>-88.866223596762495</v>
      </c>
      <c r="L297" s="143">
        <v>-36.378320789084803</v>
      </c>
      <c r="M297" s="143">
        <v>-31.3519233163202</v>
      </c>
      <c r="N297" s="143">
        <v>-24.4087815289326</v>
      </c>
      <c r="O297" s="143">
        <v>-5.4707261840749801</v>
      </c>
      <c r="P297" s="143">
        <v>-1.23644107384897</v>
      </c>
      <c r="Q297" s="143">
        <v>64.208821984946596</v>
      </c>
      <c r="R297" s="143">
        <v>-10.921382383508501</v>
      </c>
    </row>
    <row r="298" spans="1:18" x14ac:dyDescent="0.25">
      <c r="A298" s="139" t="s">
        <v>13</v>
      </c>
      <c r="B298" s="142">
        <v>43928</v>
      </c>
      <c r="C298" s="143">
        <v>118.01</v>
      </c>
      <c r="D298" s="143">
        <v>118.01</v>
      </c>
      <c r="E298" s="139">
        <v>120323</v>
      </c>
      <c r="F298" s="143">
        <v>717.25619230417794</v>
      </c>
      <c r="G298" s="143">
        <v>717.25619230417794</v>
      </c>
      <c r="H298" s="143">
        <v>236.48811105627499</v>
      </c>
      <c r="I298" s="143">
        <v>336.21243388774201</v>
      </c>
      <c r="J298" s="143">
        <v>-170.287945141292</v>
      </c>
      <c r="K298" s="143">
        <v>-88.438346777735106</v>
      </c>
      <c r="L298" s="143">
        <v>-35.941821025439502</v>
      </c>
      <c r="M298" s="143">
        <v>-30.938618795316501</v>
      </c>
      <c r="N298" s="143">
        <v>-23.985321024036601</v>
      </c>
      <c r="O298" s="143">
        <v>-4.7806934597925599</v>
      </c>
      <c r="P298" s="143">
        <v>-0.30178911863507601</v>
      </c>
      <c r="Q298" s="143">
        <v>14.2155039234935</v>
      </c>
      <c r="R298" s="143">
        <v>-10.368264712818601</v>
      </c>
    </row>
    <row r="299" spans="1:18" x14ac:dyDescent="0.25">
      <c r="A299" s="139" t="s">
        <v>14</v>
      </c>
      <c r="B299" s="142">
        <v>43928</v>
      </c>
      <c r="C299" s="143">
        <v>7.98</v>
      </c>
      <c r="D299" s="143">
        <v>7.98</v>
      </c>
      <c r="E299" s="139">
        <v>144455</v>
      </c>
      <c r="F299" s="143">
        <v>571.07190412783098</v>
      </c>
      <c r="G299" s="143">
        <v>571.07190412783098</v>
      </c>
      <c r="H299" s="143">
        <v>147.827687776142</v>
      </c>
      <c r="I299" s="143">
        <v>266.47592738753002</v>
      </c>
      <c r="J299" s="143">
        <v>-247.37794406280699</v>
      </c>
      <c r="K299" s="143">
        <v>-99.9917298129904</v>
      </c>
      <c r="L299" s="143">
        <v>-40.607309970223497</v>
      </c>
      <c r="M299" s="143">
        <v>-32.849268638924599</v>
      </c>
      <c r="N299" s="143">
        <v>-24.444974750585001</v>
      </c>
      <c r="O299" s="143"/>
      <c r="P299" s="143"/>
      <c r="Q299" s="143">
        <v>-12.370805369127501</v>
      </c>
      <c r="R299" s="143"/>
    </row>
    <row r="300" spans="1:18" x14ac:dyDescent="0.25">
      <c r="A300" s="139" t="s">
        <v>33</v>
      </c>
      <c r="B300" s="142">
        <v>43928</v>
      </c>
      <c r="C300" s="143">
        <v>7.77</v>
      </c>
      <c r="D300" s="143">
        <v>7.77</v>
      </c>
      <c r="E300" s="139">
        <v>144453</v>
      </c>
      <c r="F300" s="143">
        <v>574.21340629274903</v>
      </c>
      <c r="G300" s="143">
        <v>574.21340629274903</v>
      </c>
      <c r="H300" s="143">
        <v>144.841269841269</v>
      </c>
      <c r="I300" s="143">
        <v>266.261398176292</v>
      </c>
      <c r="J300" s="143">
        <v>-247.21207157258101</v>
      </c>
      <c r="K300" s="143">
        <v>-100.564816090371</v>
      </c>
      <c r="L300" s="143">
        <v>-41.315378610460598</v>
      </c>
      <c r="M300" s="143">
        <v>-33.605504809439601</v>
      </c>
      <c r="N300" s="143">
        <v>-25.366223138430801</v>
      </c>
      <c r="O300" s="143"/>
      <c r="P300" s="143"/>
      <c r="Q300" s="143">
        <v>-13.6568791946309</v>
      </c>
      <c r="R300" s="143"/>
    </row>
    <row r="301" spans="1:18" x14ac:dyDescent="0.25">
      <c r="A301" s="139" t="s">
        <v>15</v>
      </c>
      <c r="B301" s="142">
        <v>43928</v>
      </c>
      <c r="C301" s="143">
        <v>32.39</v>
      </c>
      <c r="D301" s="143">
        <v>32.39</v>
      </c>
      <c r="E301" s="139">
        <v>118481</v>
      </c>
      <c r="F301" s="143">
        <v>511.73785458102401</v>
      </c>
      <c r="G301" s="143">
        <v>511.73785458102401</v>
      </c>
      <c r="H301" s="143">
        <v>53.671687015417803</v>
      </c>
      <c r="I301" s="143">
        <v>169.751491520646</v>
      </c>
      <c r="J301" s="143">
        <v>-369.17284401754</v>
      </c>
      <c r="K301" s="143">
        <v>-145.258148704387</v>
      </c>
      <c r="L301" s="143">
        <v>-62.175597249413002</v>
      </c>
      <c r="M301" s="143">
        <v>-51.724009522236102</v>
      </c>
      <c r="N301" s="143">
        <v>-40.7101719662557</v>
      </c>
      <c r="O301" s="143">
        <v>-10.1750491649306</v>
      </c>
      <c r="P301" s="143">
        <v>-3.0928793537285202</v>
      </c>
      <c r="Q301" s="143">
        <v>6.5982035379793897</v>
      </c>
      <c r="R301" s="143">
        <v>-22.632357569964999</v>
      </c>
    </row>
    <row r="302" spans="1:18" x14ac:dyDescent="0.25">
      <c r="A302" s="139" t="s">
        <v>34</v>
      </c>
      <c r="B302" s="142">
        <v>43928</v>
      </c>
      <c r="C302" s="143">
        <v>30.25</v>
      </c>
      <c r="D302" s="143">
        <v>30.25</v>
      </c>
      <c r="E302" s="139">
        <v>108909</v>
      </c>
      <c r="F302" s="143">
        <v>512.96263966480399</v>
      </c>
      <c r="G302" s="143">
        <v>512.96263966480399</v>
      </c>
      <c r="H302" s="143">
        <v>52.229906987836699</v>
      </c>
      <c r="I302" s="143">
        <v>169.831488933602</v>
      </c>
      <c r="J302" s="143">
        <v>-369.76024910634499</v>
      </c>
      <c r="K302" s="143">
        <v>-145.87715607909101</v>
      </c>
      <c r="L302" s="143">
        <v>-62.856994399432899</v>
      </c>
      <c r="M302" s="143">
        <v>-52.350526483118699</v>
      </c>
      <c r="N302" s="143">
        <v>-41.341334104491999</v>
      </c>
      <c r="O302" s="143">
        <v>-10.933653590382599</v>
      </c>
      <c r="P302" s="143">
        <v>-3.9123021182570401</v>
      </c>
      <c r="Q302" s="143">
        <v>16.7450158586316</v>
      </c>
      <c r="R302" s="143">
        <v>-23.225927909784598</v>
      </c>
    </row>
    <row r="303" spans="1:18" x14ac:dyDescent="0.25">
      <c r="A303" s="139" t="s">
        <v>16</v>
      </c>
      <c r="B303" s="142">
        <v>43928</v>
      </c>
      <c r="C303" s="143">
        <v>9.6923999999999992</v>
      </c>
      <c r="D303" s="143">
        <v>9.6923999999999992</v>
      </c>
      <c r="E303" s="139">
        <v>135341</v>
      </c>
      <c r="F303" s="143">
        <v>555.83604242603303</v>
      </c>
      <c r="G303" s="143">
        <v>555.83604242603303</v>
      </c>
      <c r="H303" s="143">
        <v>75.700663467706505</v>
      </c>
      <c r="I303" s="143">
        <v>293.49323323805902</v>
      </c>
      <c r="J303" s="143">
        <v>-217.619243421053</v>
      </c>
      <c r="K303" s="143">
        <v>-94.149125806488897</v>
      </c>
      <c r="L303" s="143">
        <v>-36.274383637276898</v>
      </c>
      <c r="M303" s="143">
        <v>-29.680481911064099</v>
      </c>
      <c r="N303" s="143">
        <v>-23.590020718586199</v>
      </c>
      <c r="O303" s="143">
        <v>-9.0970540178827992</v>
      </c>
      <c r="P303" s="143"/>
      <c r="Q303" s="143">
        <v>-0.67069295101553394</v>
      </c>
      <c r="R303" s="143">
        <v>-15.9614468851516</v>
      </c>
    </row>
    <row r="304" spans="1:18" x14ac:dyDescent="0.25">
      <c r="A304" s="139" t="s">
        <v>35</v>
      </c>
      <c r="B304" s="142">
        <v>43928</v>
      </c>
      <c r="C304" s="143">
        <v>8.8986000000000001</v>
      </c>
      <c r="D304" s="143">
        <v>8.8986000000000001</v>
      </c>
      <c r="E304" s="139">
        <v>135343</v>
      </c>
      <c r="F304" s="143">
        <v>554.19383485713695</v>
      </c>
      <c r="G304" s="143">
        <v>554.19383485713695</v>
      </c>
      <c r="H304" s="143">
        <v>73.988052498668196</v>
      </c>
      <c r="I304" s="143">
        <v>291.542912832083</v>
      </c>
      <c r="J304" s="143">
        <v>-219.03189835202301</v>
      </c>
      <c r="K304" s="143">
        <v>-95.386857406026394</v>
      </c>
      <c r="L304" s="143">
        <v>-37.494799775072003</v>
      </c>
      <c r="M304" s="143">
        <v>-30.8463470491597</v>
      </c>
      <c r="N304" s="143">
        <v>-24.695745193789602</v>
      </c>
      <c r="O304" s="143">
        <v>-10.234788490372599</v>
      </c>
      <c r="P304" s="143"/>
      <c r="Q304" s="143">
        <v>-2.4014994026284402</v>
      </c>
      <c r="R304" s="143">
        <v>-16.897738585331201</v>
      </c>
    </row>
    <row r="305" spans="1:18" x14ac:dyDescent="0.25">
      <c r="A305" s="139" t="s">
        <v>36</v>
      </c>
      <c r="B305" s="142">
        <v>43928</v>
      </c>
      <c r="C305" s="143">
        <v>24.413</v>
      </c>
      <c r="D305" s="143">
        <v>196.89418985944999</v>
      </c>
      <c r="E305" s="139">
        <v>100254</v>
      </c>
      <c r="F305" s="143">
        <v>679.26664495459295</v>
      </c>
      <c r="G305" s="143">
        <v>679.26664495459295</v>
      </c>
      <c r="H305" s="143">
        <v>100.291889654507</v>
      </c>
      <c r="I305" s="143">
        <v>258.58843499129</v>
      </c>
      <c r="J305" s="143">
        <v>-271.328803745524</v>
      </c>
      <c r="K305" s="143">
        <v>-107.145537469899</v>
      </c>
      <c r="L305" s="143">
        <v>-44.464515383019503</v>
      </c>
      <c r="M305" s="143">
        <v>-31.077342026093199</v>
      </c>
      <c r="N305" s="143">
        <v>-25.100568187562398</v>
      </c>
      <c r="O305" s="143">
        <v>-4.45130137441374</v>
      </c>
      <c r="P305" s="143">
        <v>2.1626533024984398</v>
      </c>
      <c r="Q305" s="143">
        <v>81.745211861832502</v>
      </c>
      <c r="R305" s="143">
        <v>-11.906041040124601</v>
      </c>
    </row>
    <row r="306" spans="1:18" x14ac:dyDescent="0.25">
      <c r="A306" s="139" t="s">
        <v>17</v>
      </c>
      <c r="B306" s="142">
        <v>43928</v>
      </c>
      <c r="C306" s="143">
        <v>26.204999999999998</v>
      </c>
      <c r="D306" s="143">
        <v>26.204999999999998</v>
      </c>
      <c r="E306" s="139">
        <v>120486</v>
      </c>
      <c r="F306" s="143">
        <v>679.96828319193696</v>
      </c>
      <c r="G306" s="143">
        <v>679.96828319193696</v>
      </c>
      <c r="H306" s="143">
        <v>100.970600787772</v>
      </c>
      <c r="I306" s="143">
        <v>259.29774666374999</v>
      </c>
      <c r="J306" s="143">
        <v>-270.83230271849499</v>
      </c>
      <c r="K306" s="143">
        <v>-106.66975332973399</v>
      </c>
      <c r="L306" s="143">
        <v>-43.959602241637903</v>
      </c>
      <c r="M306" s="143">
        <v>-30.5802020528246</v>
      </c>
      <c r="N306" s="143">
        <v>-24.614572157342501</v>
      </c>
      <c r="O306" s="143">
        <v>-3.8830222930437102</v>
      </c>
      <c r="P306" s="143">
        <v>3.4672879366114699</v>
      </c>
      <c r="Q306" s="143">
        <v>11.131439210828299</v>
      </c>
      <c r="R306" s="143">
        <v>-11.4085027401527</v>
      </c>
    </row>
    <row r="307" spans="1:18" x14ac:dyDescent="0.25">
      <c r="A307" s="139" t="s">
        <v>18</v>
      </c>
      <c r="B307" s="142">
        <v>43928</v>
      </c>
      <c r="C307" s="143">
        <v>26.823</v>
      </c>
      <c r="D307" s="143">
        <v>26.823</v>
      </c>
      <c r="E307" s="139">
        <v>119404</v>
      </c>
      <c r="F307" s="143">
        <v>676.37253724171001</v>
      </c>
      <c r="G307" s="143">
        <v>676.37253724171001</v>
      </c>
      <c r="H307" s="143">
        <v>110.98026630694901</v>
      </c>
      <c r="I307" s="143">
        <v>266.198948146931</v>
      </c>
      <c r="J307" s="143">
        <v>-286.37442412397002</v>
      </c>
      <c r="K307" s="143">
        <v>-118.43703823894</v>
      </c>
      <c r="L307" s="143">
        <v>-46.733314895331603</v>
      </c>
      <c r="M307" s="143">
        <v>-39.113402600421203</v>
      </c>
      <c r="N307" s="143">
        <v>-29.0534151666753</v>
      </c>
      <c r="O307" s="143">
        <v>-6.6703143793727104</v>
      </c>
      <c r="P307" s="143">
        <v>1.67156827364014</v>
      </c>
      <c r="Q307" s="143">
        <v>16.2958298342283</v>
      </c>
      <c r="R307" s="143">
        <v>-15.217988269873601</v>
      </c>
    </row>
    <row r="308" spans="1:18" x14ac:dyDescent="0.25">
      <c r="A308" s="139" t="s">
        <v>37</v>
      </c>
      <c r="B308" s="142">
        <v>43928</v>
      </c>
      <c r="C308" s="143">
        <v>25.280999999999999</v>
      </c>
      <c r="D308" s="143">
        <v>25.280999999999999</v>
      </c>
      <c r="E308" s="139">
        <v>118102</v>
      </c>
      <c r="F308" s="143">
        <v>675.71055314810098</v>
      </c>
      <c r="G308" s="143">
        <v>675.71055314810098</v>
      </c>
      <c r="H308" s="143">
        <v>110.14910043506799</v>
      </c>
      <c r="I308" s="143">
        <v>265.05422196767802</v>
      </c>
      <c r="J308" s="143">
        <v>-287.13122669152898</v>
      </c>
      <c r="K308" s="143">
        <v>-119.15308381317</v>
      </c>
      <c r="L308" s="143">
        <v>-47.478349347643501</v>
      </c>
      <c r="M308" s="143">
        <v>-39.798800324960602</v>
      </c>
      <c r="N308" s="143">
        <v>-29.730984056485699</v>
      </c>
      <c r="O308" s="143">
        <v>-7.3933609101007098</v>
      </c>
      <c r="P308" s="143">
        <v>0.74002091578707896</v>
      </c>
      <c r="Q308" s="143">
        <v>14.905304649919801</v>
      </c>
      <c r="R308" s="143">
        <v>-15.8685572927581</v>
      </c>
    </row>
    <row r="309" spans="1:18" x14ac:dyDescent="0.25">
      <c r="A309" s="139" t="s">
        <v>38</v>
      </c>
      <c r="B309" s="142">
        <v>43928</v>
      </c>
      <c r="C309" s="143">
        <v>54.100099999999998</v>
      </c>
      <c r="D309" s="143">
        <v>54.100099999999998</v>
      </c>
      <c r="E309" s="139">
        <v>103085</v>
      </c>
      <c r="F309" s="143">
        <v>653.57255339294204</v>
      </c>
      <c r="G309" s="143">
        <v>653.57255339294204</v>
      </c>
      <c r="H309" s="143">
        <v>118.856897624594</v>
      </c>
      <c r="I309" s="143">
        <v>271.47262561492897</v>
      </c>
      <c r="J309" s="143">
        <v>-258.80478872615498</v>
      </c>
      <c r="K309" s="143">
        <v>-110.30170059903099</v>
      </c>
      <c r="L309" s="143">
        <v>-45.729103013095603</v>
      </c>
      <c r="M309" s="143">
        <v>-36.579574302643501</v>
      </c>
      <c r="N309" s="143">
        <v>-27.1957158853862</v>
      </c>
      <c r="O309" s="143">
        <v>-4.3540887615945101</v>
      </c>
      <c r="P309" s="143">
        <v>0.170236421101817</v>
      </c>
      <c r="Q309" s="143">
        <v>29.7148541628207</v>
      </c>
      <c r="R309" s="143">
        <v>-12.830120870029001</v>
      </c>
    </row>
    <row r="310" spans="1:18" x14ac:dyDescent="0.25">
      <c r="A310" s="139" t="s">
        <v>19</v>
      </c>
      <c r="B310" s="142">
        <v>43928</v>
      </c>
      <c r="C310" s="143">
        <v>57.118400000000001</v>
      </c>
      <c r="D310" s="143">
        <v>57.118400000000001</v>
      </c>
      <c r="E310" s="139">
        <v>118784</v>
      </c>
      <c r="F310" s="143">
        <v>654.17163093953798</v>
      </c>
      <c r="G310" s="143">
        <v>654.17163093953798</v>
      </c>
      <c r="H310" s="143">
        <v>119.46173405885401</v>
      </c>
      <c r="I310" s="143">
        <v>272.34396749064302</v>
      </c>
      <c r="J310" s="143">
        <v>-258.11630368821102</v>
      </c>
      <c r="K310" s="143">
        <v>-109.70116037241399</v>
      </c>
      <c r="L310" s="143">
        <v>-45.178767199623202</v>
      </c>
      <c r="M310" s="143">
        <v>-36.0904863665885</v>
      </c>
      <c r="N310" s="143">
        <v>-26.718409882909299</v>
      </c>
      <c r="O310" s="143">
        <v>-3.7249503952743699</v>
      </c>
      <c r="P310" s="143">
        <v>0.94240150799172795</v>
      </c>
      <c r="Q310" s="143">
        <v>9.1342924930733194</v>
      </c>
      <c r="R310" s="143">
        <v>-12.3321150917827</v>
      </c>
    </row>
    <row r="311" spans="1:18" x14ac:dyDescent="0.25">
      <c r="A311" s="139" t="s">
        <v>20</v>
      </c>
      <c r="B311" s="142">
        <v>43928</v>
      </c>
      <c r="C311" s="143">
        <v>37.56</v>
      </c>
      <c r="D311" s="143">
        <v>37.56</v>
      </c>
      <c r="E311" s="139">
        <v>103490</v>
      </c>
      <c r="F311" s="143">
        <v>597.97872340425602</v>
      </c>
      <c r="G311" s="143">
        <v>597.97872340425602</v>
      </c>
      <c r="H311" s="143">
        <v>88.952071486597006</v>
      </c>
      <c r="I311" s="143">
        <v>226.31448412698401</v>
      </c>
      <c r="J311" s="143">
        <v>-240.77465343415199</v>
      </c>
      <c r="K311" s="143">
        <v>-117.757266243255</v>
      </c>
      <c r="L311" s="143">
        <v>-50.072187808160201</v>
      </c>
      <c r="M311" s="143">
        <v>-42.060019277467902</v>
      </c>
      <c r="N311" s="143">
        <v>-33.002859802111701</v>
      </c>
      <c r="O311" s="143">
        <v>-7.570402443401</v>
      </c>
      <c r="P311" s="143">
        <v>-0.74751499308313696</v>
      </c>
      <c r="Q311" s="143">
        <v>19.574625413504599</v>
      </c>
      <c r="R311" s="143">
        <v>-13.9020044823852</v>
      </c>
    </row>
    <row r="312" spans="1:18" x14ac:dyDescent="0.25">
      <c r="A312" s="139" t="s">
        <v>39</v>
      </c>
      <c r="B312" s="142">
        <v>43928</v>
      </c>
      <c r="C312" s="143">
        <v>37.229999999999997</v>
      </c>
      <c r="D312" s="143">
        <v>37.229999999999997</v>
      </c>
      <c r="E312" s="139">
        <v>141068</v>
      </c>
      <c r="F312" s="143">
        <v>598.06096164854</v>
      </c>
      <c r="G312" s="143">
        <v>598.06096164854</v>
      </c>
      <c r="H312" s="143">
        <v>88.305303000741404</v>
      </c>
      <c r="I312" s="143">
        <v>226.013259944959</v>
      </c>
      <c r="J312" s="143">
        <v>-241.12343783096799</v>
      </c>
      <c r="K312" s="143">
        <v>-118.117811693707</v>
      </c>
      <c r="L312" s="143">
        <v>-50.433769899625901</v>
      </c>
      <c r="M312" s="143">
        <v>-42.3946021350216</v>
      </c>
      <c r="N312" s="143">
        <v>-33.3386796036718</v>
      </c>
      <c r="O312" s="143">
        <v>-7.7964868602627497</v>
      </c>
      <c r="P312" s="143">
        <v>-1.00884086320596</v>
      </c>
      <c r="Q312" s="143">
        <v>18.620009646231601</v>
      </c>
      <c r="R312" s="143">
        <v>-14.1562532517287</v>
      </c>
    </row>
    <row r="313" spans="1:18" x14ac:dyDescent="0.25">
      <c r="A313" s="139" t="s">
        <v>40</v>
      </c>
      <c r="B313" s="142">
        <v>43928</v>
      </c>
      <c r="C313" s="143">
        <v>100.85080000000001</v>
      </c>
      <c r="D313" s="143">
        <v>100.85080000000001</v>
      </c>
      <c r="E313" s="139">
        <v>101672</v>
      </c>
      <c r="F313" s="143">
        <v>650.92507412171994</v>
      </c>
      <c r="G313" s="143">
        <v>650.92507412171994</v>
      </c>
      <c r="H313" s="143">
        <v>136.72152785651801</v>
      </c>
      <c r="I313" s="143">
        <v>339.55574429660902</v>
      </c>
      <c r="J313" s="143">
        <v>-214.950326126405</v>
      </c>
      <c r="K313" s="143">
        <v>-105.98951633935501</v>
      </c>
      <c r="L313" s="143">
        <v>-43.5080604182317</v>
      </c>
      <c r="M313" s="143">
        <v>-33.198850811101103</v>
      </c>
      <c r="N313" s="143">
        <v>-25.2089460047447</v>
      </c>
      <c r="O313" s="143">
        <v>-4.98565264208443</v>
      </c>
      <c r="P313" s="143">
        <v>1.96825888092404</v>
      </c>
      <c r="Q313" s="143">
        <v>57.560392293004703</v>
      </c>
      <c r="R313" s="143">
        <v>-13.362350249384599</v>
      </c>
    </row>
    <row r="314" spans="1:18" x14ac:dyDescent="0.25">
      <c r="A314" s="139" t="s">
        <v>21</v>
      </c>
      <c r="B314" s="142">
        <v>43928</v>
      </c>
      <c r="C314" s="143">
        <v>107.48399999999999</v>
      </c>
      <c r="D314" s="143">
        <v>107.48399999999999</v>
      </c>
      <c r="E314" s="139">
        <v>119231</v>
      </c>
      <c r="F314" s="143">
        <v>652.53619504200401</v>
      </c>
      <c r="G314" s="143">
        <v>652.53619504200401</v>
      </c>
      <c r="H314" s="143">
        <v>138.22999808720101</v>
      </c>
      <c r="I314" s="143">
        <v>341.2807762045</v>
      </c>
      <c r="J314" s="143">
        <v>-213.71023531439801</v>
      </c>
      <c r="K314" s="143">
        <v>-104.77503848629399</v>
      </c>
      <c r="L314" s="143">
        <v>-42.275032077103802</v>
      </c>
      <c r="M314" s="143">
        <v>-32.038616504641801</v>
      </c>
      <c r="N314" s="143">
        <v>-24.075034737027799</v>
      </c>
      <c r="O314" s="143">
        <v>-3.8913109378024902</v>
      </c>
      <c r="P314" s="143">
        <v>3.1193764454597201</v>
      </c>
      <c r="Q314" s="143">
        <v>15.3913203956416</v>
      </c>
      <c r="R314" s="143">
        <v>-12.318088615330501</v>
      </c>
    </row>
    <row r="315" spans="1:18" x14ac:dyDescent="0.25">
      <c r="A315" s="139" t="s">
        <v>22</v>
      </c>
      <c r="B315" s="142">
        <v>43928</v>
      </c>
      <c r="C315" s="143">
        <v>8.1426999999999996</v>
      </c>
      <c r="D315" s="143">
        <v>8.1426999999999996</v>
      </c>
      <c r="E315" s="139">
        <v>143835</v>
      </c>
      <c r="F315" s="143">
        <v>601.30182084745798</v>
      </c>
      <c r="G315" s="143">
        <v>601.30182084745798</v>
      </c>
      <c r="H315" s="143">
        <v>121.623635315809</v>
      </c>
      <c r="I315" s="143">
        <v>326.52335020570598</v>
      </c>
      <c r="J315" s="143">
        <v>-211.85756892431101</v>
      </c>
      <c r="K315" s="143">
        <v>-94.184648223082704</v>
      </c>
      <c r="L315" s="143">
        <v>-36.408633013013102</v>
      </c>
      <c r="M315" s="143">
        <v>-25.816919439842199</v>
      </c>
      <c r="N315" s="143">
        <v>-18.202126676336299</v>
      </c>
      <c r="O315" s="143"/>
      <c r="P315" s="143"/>
      <c r="Q315" s="143">
        <v>-10.6926577287066</v>
      </c>
      <c r="R315" s="143"/>
    </row>
    <row r="316" spans="1:18" x14ac:dyDescent="0.25">
      <c r="A316" s="139" t="s">
        <v>41</v>
      </c>
      <c r="B316" s="142">
        <v>43928</v>
      </c>
      <c r="C316" s="143">
        <v>7.9135</v>
      </c>
      <c r="D316" s="143">
        <v>7.9135</v>
      </c>
      <c r="E316" s="139">
        <v>143837</v>
      </c>
      <c r="F316" s="143">
        <v>600.08316274309095</v>
      </c>
      <c r="G316" s="143">
        <v>600.08316274309095</v>
      </c>
      <c r="H316" s="143">
        <v>120.46760835999</v>
      </c>
      <c r="I316" s="143">
        <v>324.27684419699301</v>
      </c>
      <c r="J316" s="143">
        <v>-213.13466527949001</v>
      </c>
      <c r="K316" s="143">
        <v>-95.156024720931995</v>
      </c>
      <c r="L316" s="143">
        <v>-37.379364343501997</v>
      </c>
      <c r="M316" s="143">
        <v>-26.780721968592701</v>
      </c>
      <c r="N316" s="143">
        <v>-19.233393498367501</v>
      </c>
      <c r="O316" s="143"/>
      <c r="P316" s="143"/>
      <c r="Q316" s="143">
        <v>-12.0121845425868</v>
      </c>
      <c r="R316" s="143"/>
    </row>
    <row r="317" spans="1:18" x14ac:dyDescent="0.25">
      <c r="A317" s="139" t="s">
        <v>23</v>
      </c>
      <c r="B317" s="142">
        <v>43928</v>
      </c>
      <c r="C317" s="143">
        <v>8.0338999999999992</v>
      </c>
      <c r="D317" s="143">
        <v>8.0338999999999992</v>
      </c>
      <c r="E317" s="139">
        <v>144213</v>
      </c>
      <c r="F317" s="143">
        <v>591.02310077930201</v>
      </c>
      <c r="G317" s="143">
        <v>591.02310077930201</v>
      </c>
      <c r="H317" s="143">
        <v>126.98473414535</v>
      </c>
      <c r="I317" s="143">
        <v>320.21315465292503</v>
      </c>
      <c r="J317" s="143">
        <v>-198.60713478006099</v>
      </c>
      <c r="K317" s="143">
        <v>-88.994097904768495</v>
      </c>
      <c r="L317" s="143">
        <v>-34.004574544200203</v>
      </c>
      <c r="M317" s="143">
        <v>-24.013836464074501</v>
      </c>
      <c r="N317" s="143">
        <v>-16.642273000980499</v>
      </c>
      <c r="O317" s="143"/>
      <c r="P317" s="143"/>
      <c r="Q317" s="143">
        <v>-11.7067944535073</v>
      </c>
      <c r="R317" s="143"/>
    </row>
    <row r="318" spans="1:18" x14ac:dyDescent="0.25">
      <c r="A318" s="139" t="s">
        <v>42</v>
      </c>
      <c r="B318" s="142">
        <v>43928</v>
      </c>
      <c r="C318" s="143">
        <v>7.7976999999999999</v>
      </c>
      <c r="D318" s="143">
        <v>7.7976999999999999</v>
      </c>
      <c r="E318" s="139">
        <v>144212</v>
      </c>
      <c r="F318" s="143">
        <v>589.78673729912703</v>
      </c>
      <c r="G318" s="143">
        <v>589.78673729912703</v>
      </c>
      <c r="H318" s="143">
        <v>125.803032008706</v>
      </c>
      <c r="I318" s="143">
        <v>317.99640287769699</v>
      </c>
      <c r="J318" s="143">
        <v>-199.89228127049299</v>
      </c>
      <c r="K318" s="143">
        <v>-89.979830870519095</v>
      </c>
      <c r="L318" s="143">
        <v>-34.986892815795301</v>
      </c>
      <c r="M318" s="143">
        <v>-25.033993130196301</v>
      </c>
      <c r="N318" s="143">
        <v>-17.74457923828</v>
      </c>
      <c r="O318" s="143"/>
      <c r="P318" s="143"/>
      <c r="Q318" s="143">
        <v>-13.113205546492701</v>
      </c>
      <c r="R318" s="143"/>
    </row>
    <row r="319" spans="1:18" x14ac:dyDescent="0.25">
      <c r="A319" s="139" t="s">
        <v>43</v>
      </c>
      <c r="B319" s="142">
        <v>43928</v>
      </c>
      <c r="C319" s="143">
        <v>165.23439999999999</v>
      </c>
      <c r="D319" s="143">
        <v>165.23439999999999</v>
      </c>
      <c r="E319" s="139">
        <v>100496</v>
      </c>
      <c r="F319" s="143">
        <v>663.18949214842098</v>
      </c>
      <c r="G319" s="143">
        <v>663.18949214842098</v>
      </c>
      <c r="H319" s="143">
        <v>147.512867620093</v>
      </c>
      <c r="I319" s="143">
        <v>301.10856352799902</v>
      </c>
      <c r="J319" s="143">
        <v>-258.92101215585399</v>
      </c>
      <c r="K319" s="143">
        <v>-126.542605998318</v>
      </c>
      <c r="L319" s="143">
        <v>-51.264256558432599</v>
      </c>
      <c r="M319" s="143">
        <v>-43.642446268627303</v>
      </c>
      <c r="N319" s="143">
        <v>-36.267257582836599</v>
      </c>
      <c r="O319" s="143">
        <v>-9.5482717410254807</v>
      </c>
      <c r="P319" s="143">
        <v>-2.3274754136998999</v>
      </c>
      <c r="Q319" s="143">
        <v>42.319174707572401</v>
      </c>
      <c r="R319" s="143">
        <v>-18.8708352570019</v>
      </c>
    </row>
    <row r="320" spans="1:18" x14ac:dyDescent="0.25">
      <c r="A320" s="139" t="s">
        <v>24</v>
      </c>
      <c r="B320" s="142">
        <v>43928</v>
      </c>
      <c r="C320" s="143">
        <v>174.12450000000001</v>
      </c>
      <c r="D320" s="143">
        <v>174.12450000000001</v>
      </c>
      <c r="E320" s="139">
        <v>118494</v>
      </c>
      <c r="F320" s="143">
        <v>664.36907027595203</v>
      </c>
      <c r="G320" s="143">
        <v>664.36907027595203</v>
      </c>
      <c r="H320" s="143">
        <v>148.64088665760801</v>
      </c>
      <c r="I320" s="143">
        <v>302.29874270699099</v>
      </c>
      <c r="J320" s="143">
        <v>-258.105851738149</v>
      </c>
      <c r="K320" s="143">
        <v>-125.849951081558</v>
      </c>
      <c r="L320" s="143">
        <v>-50.5232803412161</v>
      </c>
      <c r="M320" s="143">
        <v>-43.022512260628901</v>
      </c>
      <c r="N320" s="143">
        <v>-35.699327490185603</v>
      </c>
      <c r="O320" s="143">
        <v>-8.9622345557135805</v>
      </c>
      <c r="P320" s="143">
        <v>-1.6325365025043099</v>
      </c>
      <c r="Q320" s="143">
        <v>5.2657625238940096</v>
      </c>
      <c r="R320" s="143">
        <v>-18.349835510467098</v>
      </c>
    </row>
    <row r="321" spans="1:18" x14ac:dyDescent="0.25">
      <c r="A321" s="139" t="s">
        <v>25</v>
      </c>
      <c r="B321" s="142">
        <v>43928</v>
      </c>
      <c r="C321" s="143">
        <v>8.11</v>
      </c>
      <c r="D321" s="143">
        <v>8.11</v>
      </c>
      <c r="E321" s="139">
        <v>145473</v>
      </c>
      <c r="F321" s="143">
        <v>729.02796271637806</v>
      </c>
      <c r="G321" s="143">
        <v>729.02796271637806</v>
      </c>
      <c r="H321" s="143">
        <v>193.368651808549</v>
      </c>
      <c r="I321" s="143">
        <v>375.07555913761797</v>
      </c>
      <c r="J321" s="143">
        <v>-193.80117707267101</v>
      </c>
      <c r="K321" s="143">
        <v>-100.18196419676499</v>
      </c>
      <c r="L321" s="143">
        <v>-36.883872916495001</v>
      </c>
      <c r="M321" s="143">
        <v>-31.614669152352</v>
      </c>
      <c r="N321" s="143">
        <v>-23.867499185800401</v>
      </c>
      <c r="O321" s="143"/>
      <c r="P321" s="143"/>
      <c r="Q321" s="143">
        <v>-14.107361963190201</v>
      </c>
      <c r="R321" s="143"/>
    </row>
    <row r="322" spans="1:18" x14ac:dyDescent="0.25">
      <c r="A322" s="139" t="s">
        <v>44</v>
      </c>
      <c r="B322" s="142">
        <v>43928</v>
      </c>
      <c r="C322" s="143">
        <v>8.02</v>
      </c>
      <c r="D322" s="143">
        <v>8.02</v>
      </c>
      <c r="E322" s="139">
        <v>145471</v>
      </c>
      <c r="F322" s="143">
        <v>737.87061994608996</v>
      </c>
      <c r="G322" s="143">
        <v>737.87061994608996</v>
      </c>
      <c r="H322" s="143">
        <v>202.627683197631</v>
      </c>
      <c r="I322" s="143">
        <v>375.636845323008</v>
      </c>
      <c r="J322" s="143">
        <v>-193.64648033126301</v>
      </c>
      <c r="K322" s="143">
        <v>-100.46215466776199</v>
      </c>
      <c r="L322" s="143">
        <v>-37.384910946124798</v>
      </c>
      <c r="M322" s="143">
        <v>-32.166030956423498</v>
      </c>
      <c r="N322" s="143">
        <v>-24.423320529584799</v>
      </c>
      <c r="O322" s="143"/>
      <c r="P322" s="143"/>
      <c r="Q322" s="143">
        <v>-14.779141104294499</v>
      </c>
      <c r="R322" s="143"/>
    </row>
    <row r="323" spans="1:18" x14ac:dyDescent="0.25">
      <c r="A323" s="139" t="s">
        <v>26</v>
      </c>
      <c r="B323" s="142">
        <v>43928</v>
      </c>
      <c r="C323" s="143">
        <v>50.6706</v>
      </c>
      <c r="D323" s="143">
        <v>50.6706</v>
      </c>
      <c r="E323" s="139">
        <v>120751</v>
      </c>
      <c r="F323" s="143">
        <v>679.05896821526301</v>
      </c>
      <c r="G323" s="143">
        <v>679.05896821526301</v>
      </c>
      <c r="H323" s="143">
        <v>112.849400484589</v>
      </c>
      <c r="I323" s="143">
        <v>298.43938670789902</v>
      </c>
      <c r="J323" s="143">
        <v>-246.49996074406101</v>
      </c>
      <c r="K323" s="143">
        <v>-99.4943841662745</v>
      </c>
      <c r="L323" s="143">
        <v>-34.852891851672503</v>
      </c>
      <c r="M323" s="143">
        <v>-27.631377273775499</v>
      </c>
      <c r="N323" s="143">
        <v>-21.431531452207199</v>
      </c>
      <c r="O323" s="143">
        <v>-1.64705981425044</v>
      </c>
      <c r="P323" s="143">
        <v>-0.13841029114474099</v>
      </c>
      <c r="Q323" s="143">
        <v>7.7914990524273096</v>
      </c>
      <c r="R323" s="143">
        <v>-8.3372540600560008</v>
      </c>
    </row>
    <row r="324" spans="1:18" x14ac:dyDescent="0.25">
      <c r="A324" s="139" t="s">
        <v>45</v>
      </c>
      <c r="B324" s="142">
        <v>43928</v>
      </c>
      <c r="C324" s="143">
        <v>48.046500000000002</v>
      </c>
      <c r="D324" s="143">
        <v>48.046500000000002</v>
      </c>
      <c r="E324" s="139">
        <v>103098</v>
      </c>
      <c r="F324" s="143">
        <v>678.36910634187404</v>
      </c>
      <c r="G324" s="143">
        <v>678.36910634187404</v>
      </c>
      <c r="H324" s="143">
        <v>112.236501966506</v>
      </c>
      <c r="I324" s="143">
        <v>297.71354628910899</v>
      </c>
      <c r="J324" s="143">
        <v>-247.023855626195</v>
      </c>
      <c r="K324" s="143">
        <v>-99.997415986510205</v>
      </c>
      <c r="L324" s="143">
        <v>-35.3701479732973</v>
      </c>
      <c r="M324" s="143">
        <v>-28.1221489991959</v>
      </c>
      <c r="N324" s="143">
        <v>-21.9265382507546</v>
      </c>
      <c r="O324" s="143">
        <v>-2.3215475465046702</v>
      </c>
      <c r="P324" s="143">
        <v>-0.84162824622862198</v>
      </c>
      <c r="Q324" s="143">
        <v>25.836227906976699</v>
      </c>
      <c r="R324" s="143">
        <v>-8.9046026657608408</v>
      </c>
    </row>
    <row r="325" spans="1:18" x14ac:dyDescent="0.25">
      <c r="A325" s="108"/>
      <c r="B325" s="109"/>
      <c r="C325" s="110"/>
      <c r="D325" s="110"/>
      <c r="E325" s="108"/>
      <c r="F325" s="110"/>
      <c r="G325" s="110"/>
      <c r="H325" s="110"/>
      <c r="I325" s="110"/>
      <c r="J325" s="110"/>
      <c r="K325" s="110"/>
      <c r="L325" s="110"/>
      <c r="M325" s="110"/>
      <c r="N325" s="110"/>
      <c r="O325" s="110"/>
      <c r="P325" s="110"/>
      <c r="Q325" s="110"/>
      <c r="R325" s="110"/>
    </row>
    <row r="326" spans="1:18" x14ac:dyDescent="0.25">
      <c r="A326" s="105"/>
      <c r="B326" s="106"/>
      <c r="C326" s="107"/>
      <c r="D326" s="107"/>
      <c r="E326" s="105"/>
      <c r="F326" s="107"/>
      <c r="G326" s="107"/>
      <c r="H326" s="107"/>
      <c r="I326" s="107"/>
      <c r="J326" s="107"/>
      <c r="K326" s="107"/>
      <c r="L326" s="107"/>
      <c r="M326" s="107"/>
      <c r="N326" s="107"/>
      <c r="O326" s="107"/>
      <c r="P326" s="107"/>
      <c r="Q326" s="107"/>
      <c r="R326" s="107"/>
    </row>
    <row r="327" spans="1:18" x14ac:dyDescent="0.25">
      <c r="A327" s="105"/>
      <c r="B327" s="106"/>
      <c r="C327" s="107"/>
      <c r="D327" s="107"/>
      <c r="E327" s="105"/>
      <c r="F327" s="107"/>
      <c r="G327" s="107"/>
      <c r="H327" s="107"/>
      <c r="I327" s="107"/>
      <c r="J327" s="107"/>
      <c r="K327" s="107"/>
      <c r="L327" s="107"/>
      <c r="M327" s="107"/>
      <c r="N327" s="107"/>
      <c r="O327" s="107"/>
      <c r="P327" s="107"/>
      <c r="Q327" s="107"/>
      <c r="R327" s="107"/>
    </row>
    <row r="328" spans="1:18" x14ac:dyDescent="0.25">
      <c r="A328" s="105"/>
      <c r="B328" s="106"/>
      <c r="C328" s="107"/>
      <c r="D328" s="107"/>
      <c r="E328" s="105"/>
      <c r="F328" s="107"/>
      <c r="G328" s="107"/>
      <c r="H328" s="107"/>
      <c r="I328" s="107"/>
      <c r="J328" s="107"/>
      <c r="K328" s="107"/>
      <c r="L328" s="107"/>
      <c r="M328" s="107"/>
      <c r="N328" s="107"/>
      <c r="O328" s="107"/>
      <c r="P328" s="107"/>
      <c r="Q328" s="107"/>
      <c r="R328" s="107"/>
    </row>
  </sheetData>
  <mergeCells count="2">
    <mergeCell ref="A4:E4"/>
    <mergeCell ref="F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1" customWidth="1"/>
    <col min="2" max="16384" width="9.140625" style="101"/>
  </cols>
  <sheetData>
    <row r="1" spans="2:15" ht="15.75" thickBot="1" x14ac:dyDescent="0.3"/>
    <row r="2" spans="2:15" ht="15" customHeight="1" x14ac:dyDescent="0.25">
      <c r="B2" s="129" t="s">
        <v>349</v>
      </c>
      <c r="C2" s="130"/>
      <c r="D2" s="130"/>
      <c r="E2" s="131"/>
    </row>
    <row r="3" spans="2:15" ht="15.75" customHeight="1" thickBot="1" x14ac:dyDescent="0.3">
      <c r="B3" s="132"/>
      <c r="C3" s="133"/>
      <c r="D3" s="133"/>
      <c r="E3" s="134"/>
    </row>
    <row r="5" spans="2:15" x14ac:dyDescent="0.25">
      <c r="B5" s="135" t="s">
        <v>401</v>
      </c>
      <c r="C5" s="135"/>
      <c r="D5" s="135"/>
      <c r="E5" s="135"/>
      <c r="F5" s="135"/>
      <c r="G5" s="135"/>
      <c r="H5" s="135"/>
      <c r="I5" s="135"/>
      <c r="J5" s="135"/>
      <c r="K5" s="135"/>
      <c r="L5" s="135"/>
      <c r="M5" s="135"/>
      <c r="N5" s="135"/>
    </row>
    <row r="7" spans="2:15" ht="15" customHeight="1" x14ac:dyDescent="0.25">
      <c r="B7" s="136" t="s">
        <v>402</v>
      </c>
      <c r="C7" s="136"/>
      <c r="D7" s="136"/>
      <c r="E7" s="136"/>
      <c r="F7" s="136"/>
      <c r="G7" s="136"/>
      <c r="H7" s="136"/>
      <c r="I7" s="136"/>
      <c r="J7" s="136"/>
      <c r="K7" s="136"/>
      <c r="L7" s="136"/>
      <c r="M7" s="136"/>
      <c r="N7" s="136"/>
      <c r="O7" s="136"/>
    </row>
    <row r="8" spans="2:15" x14ac:dyDescent="0.25">
      <c r="B8" s="136"/>
      <c r="C8" s="136"/>
      <c r="D8" s="136"/>
      <c r="E8" s="136"/>
      <c r="F8" s="136"/>
      <c r="G8" s="136"/>
      <c r="H8" s="136"/>
      <c r="I8" s="136"/>
      <c r="J8" s="136"/>
      <c r="K8" s="136"/>
      <c r="L8" s="136"/>
      <c r="M8" s="136"/>
      <c r="N8" s="136"/>
      <c r="O8" s="136"/>
    </row>
    <row r="9" spans="2:15" x14ac:dyDescent="0.25">
      <c r="B9" s="136"/>
      <c r="C9" s="136"/>
      <c r="D9" s="136"/>
      <c r="E9" s="136"/>
      <c r="F9" s="136"/>
      <c r="G9" s="136"/>
      <c r="H9" s="136"/>
      <c r="I9" s="136"/>
      <c r="J9" s="136"/>
      <c r="K9" s="136"/>
      <c r="L9" s="136"/>
      <c r="M9" s="136"/>
      <c r="N9" s="136"/>
      <c r="O9" s="136"/>
    </row>
    <row r="10" spans="2:15" x14ac:dyDescent="0.25">
      <c r="B10" s="136"/>
      <c r="C10" s="136"/>
      <c r="D10" s="136"/>
      <c r="E10" s="136"/>
      <c r="F10" s="136"/>
      <c r="G10" s="136"/>
      <c r="H10" s="136"/>
      <c r="I10" s="136"/>
      <c r="J10" s="136"/>
      <c r="K10" s="136"/>
      <c r="L10" s="136"/>
      <c r="M10" s="136"/>
      <c r="N10" s="136"/>
      <c r="O10" s="136"/>
    </row>
    <row r="11" spans="2:15" x14ac:dyDescent="0.25">
      <c r="B11" s="136"/>
      <c r="C11" s="136"/>
      <c r="D11" s="136"/>
      <c r="E11" s="136"/>
      <c r="F11" s="136"/>
      <c r="G11" s="136"/>
      <c r="H11" s="136"/>
      <c r="I11" s="136"/>
      <c r="J11" s="136"/>
      <c r="K11" s="136"/>
      <c r="L11" s="136"/>
      <c r="M11" s="136"/>
      <c r="N11" s="136"/>
      <c r="O11" s="136"/>
    </row>
    <row r="12" spans="2:15" x14ac:dyDescent="0.25">
      <c r="B12" s="136"/>
      <c r="C12" s="136"/>
      <c r="D12" s="136"/>
      <c r="E12" s="136"/>
      <c r="F12" s="136"/>
      <c r="G12" s="136"/>
      <c r="H12" s="136"/>
      <c r="I12" s="136"/>
      <c r="J12" s="136"/>
      <c r="K12" s="136"/>
      <c r="L12" s="136"/>
      <c r="M12" s="136"/>
      <c r="N12" s="136"/>
      <c r="O12" s="136"/>
    </row>
    <row r="13" spans="2:15" x14ac:dyDescent="0.25">
      <c r="B13" s="136"/>
      <c r="C13" s="136"/>
      <c r="D13" s="136"/>
      <c r="E13" s="136"/>
      <c r="F13" s="136"/>
      <c r="G13" s="136"/>
      <c r="H13" s="136"/>
      <c r="I13" s="136"/>
      <c r="J13" s="136"/>
      <c r="K13" s="136"/>
      <c r="L13" s="136"/>
      <c r="M13" s="136"/>
      <c r="N13" s="136"/>
      <c r="O13" s="136"/>
    </row>
    <row r="14" spans="2:15" x14ac:dyDescent="0.25">
      <c r="B14" s="136"/>
      <c r="C14" s="136"/>
      <c r="D14" s="136"/>
      <c r="E14" s="136"/>
      <c r="F14" s="136"/>
      <c r="G14" s="136"/>
      <c r="H14" s="136"/>
      <c r="I14" s="136"/>
      <c r="J14" s="136"/>
      <c r="K14" s="136"/>
      <c r="L14" s="136"/>
      <c r="M14" s="136"/>
      <c r="N14" s="136"/>
      <c r="O14" s="136"/>
    </row>
    <row r="15" spans="2:15" x14ac:dyDescent="0.25">
      <c r="B15" s="136"/>
      <c r="C15" s="136"/>
      <c r="D15" s="136"/>
      <c r="E15" s="136"/>
      <c r="F15" s="136"/>
      <c r="G15" s="136"/>
      <c r="H15" s="136"/>
      <c r="I15" s="136"/>
      <c r="J15" s="136"/>
      <c r="K15" s="136"/>
      <c r="L15" s="136"/>
      <c r="M15" s="136"/>
      <c r="N15" s="136"/>
      <c r="O15" s="136"/>
    </row>
    <row r="16" spans="2:15" x14ac:dyDescent="0.25">
      <c r="B16" s="136"/>
      <c r="C16" s="136"/>
      <c r="D16" s="136"/>
      <c r="E16" s="136"/>
      <c r="F16" s="136"/>
      <c r="G16" s="136"/>
      <c r="H16" s="136"/>
      <c r="I16" s="136"/>
      <c r="J16" s="136"/>
      <c r="K16" s="136"/>
      <c r="L16" s="136"/>
      <c r="M16" s="136"/>
      <c r="N16" s="136"/>
      <c r="O16" s="136"/>
    </row>
    <row r="17" spans="2:15" x14ac:dyDescent="0.25">
      <c r="B17" s="136"/>
      <c r="C17" s="136"/>
      <c r="D17" s="136"/>
      <c r="E17" s="136"/>
      <c r="F17" s="136"/>
      <c r="G17" s="136"/>
      <c r="H17" s="136"/>
      <c r="I17" s="136"/>
      <c r="J17" s="136"/>
      <c r="K17" s="136"/>
      <c r="L17" s="136"/>
      <c r="M17" s="136"/>
      <c r="N17" s="136"/>
      <c r="O17" s="136"/>
    </row>
    <row r="18" spans="2:15" x14ac:dyDescent="0.25">
      <c r="B18" s="136"/>
      <c r="C18" s="136"/>
      <c r="D18" s="136"/>
      <c r="E18" s="136"/>
      <c r="F18" s="136"/>
      <c r="G18" s="136"/>
      <c r="H18" s="136"/>
      <c r="I18" s="136"/>
      <c r="J18" s="136"/>
      <c r="K18" s="136"/>
      <c r="L18" s="136"/>
      <c r="M18" s="136"/>
      <c r="N18" s="136"/>
      <c r="O18" s="136"/>
    </row>
    <row r="19" spans="2:15" x14ac:dyDescent="0.25">
      <c r="B19" s="136"/>
      <c r="C19" s="136"/>
      <c r="D19" s="136"/>
      <c r="E19" s="136"/>
      <c r="F19" s="136"/>
      <c r="G19" s="136"/>
      <c r="H19" s="136"/>
      <c r="I19" s="136"/>
      <c r="J19" s="136"/>
      <c r="K19" s="136"/>
      <c r="L19" s="136"/>
      <c r="M19" s="136"/>
      <c r="N19" s="136"/>
      <c r="O19" s="136"/>
    </row>
    <row r="20" spans="2:15" x14ac:dyDescent="0.25">
      <c r="B20" s="136"/>
      <c r="C20" s="136"/>
      <c r="D20" s="136"/>
      <c r="E20" s="136"/>
      <c r="F20" s="136"/>
      <c r="G20" s="136"/>
      <c r="H20" s="136"/>
      <c r="I20" s="136"/>
      <c r="J20" s="136"/>
      <c r="K20" s="136"/>
      <c r="L20" s="136"/>
      <c r="M20" s="136"/>
      <c r="N20" s="136"/>
      <c r="O20" s="136"/>
    </row>
    <row r="21" spans="2:15" x14ac:dyDescent="0.25">
      <c r="B21" s="102"/>
      <c r="C21" s="102"/>
      <c r="D21" s="102"/>
      <c r="E21" s="102"/>
      <c r="F21" s="102"/>
      <c r="G21" s="102"/>
      <c r="H21" s="102"/>
      <c r="I21" s="102"/>
      <c r="J21" s="102"/>
      <c r="K21" s="102"/>
      <c r="L21" s="102"/>
      <c r="M21" s="102"/>
      <c r="N21" s="102"/>
      <c r="O21" s="102"/>
    </row>
    <row r="22" spans="2:15" ht="15" customHeight="1" x14ac:dyDescent="0.25">
      <c r="B22" s="137" t="s">
        <v>403</v>
      </c>
      <c r="C22" s="137"/>
      <c r="D22" s="137"/>
      <c r="E22" s="137"/>
      <c r="F22" s="137"/>
      <c r="G22" s="137"/>
      <c r="H22" s="137"/>
      <c r="I22" s="137"/>
      <c r="J22" s="137"/>
      <c r="K22" s="137"/>
      <c r="L22" s="137"/>
      <c r="M22" s="137"/>
      <c r="N22" s="137"/>
      <c r="O22" s="137"/>
    </row>
    <row r="23" spans="2:15" x14ac:dyDescent="0.25">
      <c r="B23" s="137"/>
      <c r="C23" s="137"/>
      <c r="D23" s="137"/>
      <c r="E23" s="137"/>
      <c r="F23" s="137"/>
      <c r="G23" s="137"/>
      <c r="H23" s="137"/>
      <c r="I23" s="137"/>
      <c r="J23" s="137"/>
      <c r="K23" s="137"/>
      <c r="L23" s="137"/>
      <c r="M23" s="137"/>
      <c r="N23" s="137"/>
      <c r="O23" s="137"/>
    </row>
    <row r="24" spans="2:15" x14ac:dyDescent="0.25">
      <c r="B24" s="137"/>
      <c r="C24" s="137"/>
      <c r="D24" s="137"/>
      <c r="E24" s="137"/>
      <c r="F24" s="137"/>
      <c r="G24" s="137"/>
      <c r="H24" s="137"/>
      <c r="I24" s="137"/>
      <c r="J24" s="137"/>
      <c r="K24" s="137"/>
      <c r="L24" s="137"/>
      <c r="M24" s="137"/>
      <c r="N24" s="137"/>
      <c r="O24" s="137"/>
    </row>
    <row r="25" spans="2:15" x14ac:dyDescent="0.25">
      <c r="B25" s="102"/>
      <c r="C25" s="102"/>
      <c r="D25" s="102"/>
      <c r="E25" s="102"/>
      <c r="F25" s="102"/>
      <c r="G25" s="102"/>
      <c r="H25" s="102"/>
      <c r="I25" s="102"/>
      <c r="J25" s="102"/>
      <c r="K25" s="102"/>
      <c r="L25" s="102"/>
      <c r="M25" s="102"/>
      <c r="N25" s="102"/>
      <c r="O25" s="102"/>
    </row>
  </sheetData>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0" t="s">
        <v>349</v>
      </c>
    </row>
    <row r="3" spans="1:19" ht="15.75" thickBot="1" x14ac:dyDescent="0.3">
      <c r="A3" s="121"/>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18" t="s">
        <v>8</v>
      </c>
      <c r="C5" s="118" t="s">
        <v>9</v>
      </c>
      <c r="D5" s="124" t="s">
        <v>1</v>
      </c>
      <c r="E5" s="124"/>
      <c r="F5" s="124" t="s">
        <v>2</v>
      </c>
      <c r="G5" s="124"/>
      <c r="H5" s="124" t="s">
        <v>3</v>
      </c>
      <c r="I5" s="124"/>
      <c r="J5" s="124" t="s">
        <v>4</v>
      </c>
      <c r="K5" s="124"/>
      <c r="L5" s="124" t="s">
        <v>385</v>
      </c>
      <c r="M5" s="124"/>
      <c r="N5" s="124" t="s">
        <v>5</v>
      </c>
      <c r="O5" s="124"/>
      <c r="P5" s="124" t="s">
        <v>6</v>
      </c>
      <c r="Q5" s="124"/>
      <c r="R5" s="122" t="s">
        <v>46</v>
      </c>
      <c r="S5" s="123"/>
    </row>
    <row r="6" spans="1:19" s="13" customFormat="1"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Data'!$A$7:$R$328,2,0)</f>
        <v>43928</v>
      </c>
      <c r="C8" s="69">
        <f>VLOOKUP($A8,'Return Data'!$A$7:$R$328,3,0)</f>
        <v>35.780799999999999</v>
      </c>
      <c r="D8" s="69">
        <f>VLOOKUP($A8,'Return Data'!$A$7:$R$328,11,0)</f>
        <v>-112.481020489805</v>
      </c>
      <c r="E8" s="70">
        <f>RANK(D8,D$8:D$23,0)</f>
        <v>11</v>
      </c>
      <c r="F8" s="69">
        <f>VLOOKUP($A8,'Return Data'!$A$7:$R$328,12,0)</f>
        <v>-46.689702439934898</v>
      </c>
      <c r="G8" s="70">
        <f>RANK(F8,F$8:F$23,0)</f>
        <v>11</v>
      </c>
      <c r="H8" s="69">
        <f>VLOOKUP($A8,'Return Data'!$A$7:$R$328,13,0)</f>
        <v>-43.224476940814398</v>
      </c>
      <c r="I8" s="70">
        <f>RANK(H8,H$8:H$23,0)</f>
        <v>15</v>
      </c>
      <c r="J8" s="69">
        <f>VLOOKUP($A8,'Return Data'!$A$7:$R$328,14,0)</f>
        <v>-34.789793721324997</v>
      </c>
      <c r="K8" s="70">
        <f>RANK(J8,J$8:J$23,0)</f>
        <v>14</v>
      </c>
      <c r="L8" s="69">
        <f>VLOOKUP($A8,'Return Data'!$A$7:$R$328,18,0)</f>
        <v>-23.043836136660001</v>
      </c>
      <c r="M8" s="70">
        <f>RANK(L8,L$8:L$23,0)</f>
        <v>12</v>
      </c>
      <c r="N8" s="69">
        <f>VLOOKUP($A8,'Return Data'!$A$7:$R$328,15,0)</f>
        <v>-11.168402203723399</v>
      </c>
      <c r="O8" s="70">
        <f>RANK(N8,N$8:N$23,0)</f>
        <v>12</v>
      </c>
      <c r="P8" s="69">
        <f>VLOOKUP($A8,'Return Data'!$A$7:$R$328,16,0)</f>
        <v>-1.78185060942488</v>
      </c>
      <c r="Q8" s="70">
        <f>RANK(P8,P$8:P$23,0)</f>
        <v>10</v>
      </c>
      <c r="R8" s="69">
        <f>VLOOKUP($A8,'Return Data'!$A$7:$R$328,17,0)</f>
        <v>12.9410864617971</v>
      </c>
      <c r="S8" s="71">
        <f>RANK(R8,R$8:R$23,0)</f>
        <v>5</v>
      </c>
    </row>
    <row r="9" spans="1:19" s="72" customFormat="1" x14ac:dyDescent="0.25">
      <c r="A9" s="67" t="s">
        <v>12</v>
      </c>
      <c r="B9" s="68">
        <f>VLOOKUP($A9,'Return Data'!$A$7:$R$328,2,0)</f>
        <v>43928</v>
      </c>
      <c r="C9" s="69">
        <f>VLOOKUP($A9,'Return Data'!$A$7:$R$328,3,0)</f>
        <v>213.999</v>
      </c>
      <c r="D9" s="69">
        <f>VLOOKUP($A9,'Return Data'!$A$7:$R$328,11,0)</f>
        <v>-116.10589442432</v>
      </c>
      <c r="E9" s="70">
        <f t="shared" ref="E9:E23" si="0">RANK(D9,D$8:D$23,0)</f>
        <v>12</v>
      </c>
      <c r="F9" s="69">
        <f>VLOOKUP($A9,'Return Data'!$A$7:$R$328,12,0)</f>
        <v>-48.240668305604402</v>
      </c>
      <c r="G9" s="70">
        <f t="shared" ref="G9:I9" si="1">RANK(F9,F$8:F$23,0)</f>
        <v>13</v>
      </c>
      <c r="H9" s="69">
        <f>VLOOKUP($A9,'Return Data'!$A$7:$R$328,13,0)</f>
        <v>-39.901548638102</v>
      </c>
      <c r="I9" s="70">
        <f t="shared" si="1"/>
        <v>12</v>
      </c>
      <c r="J9" s="69">
        <f>VLOOKUP($A9,'Return Data'!$A$7:$R$328,14,0)</f>
        <v>-32.372761123915701</v>
      </c>
      <c r="K9" s="70">
        <f t="shared" ref="K9" si="2">RANK(J9,J$8:J$23,0)</f>
        <v>12</v>
      </c>
      <c r="L9" s="69">
        <f>VLOOKUP($A9,'Return Data'!$A$7:$R$328,18,0)</f>
        <v>-14.759002481057101</v>
      </c>
      <c r="M9" s="70">
        <f t="shared" ref="M9" si="3">RANK(L9,L$8:L$23,0)</f>
        <v>7</v>
      </c>
      <c r="N9" s="69">
        <f>VLOOKUP($A9,'Return Data'!$A$7:$R$328,15,0)</f>
        <v>-5.6909342191834202</v>
      </c>
      <c r="O9" s="70">
        <f t="shared" ref="O9:O23" si="4">RANK(N9,N$8:N$23,0)</f>
        <v>6</v>
      </c>
      <c r="P9" s="69">
        <f>VLOOKUP($A9,'Return Data'!$A$7:$R$328,16,0)</f>
        <v>0.81946709030117904</v>
      </c>
      <c r="Q9" s="70">
        <f t="shared" ref="Q9:S23" si="5">RANK(P9,P$8:P$23,0)</f>
        <v>5</v>
      </c>
      <c r="R9" s="69">
        <f>VLOOKUP($A9,'Return Data'!$A$7:$R$328,17,0)</f>
        <v>11.449186362572799</v>
      </c>
      <c r="S9" s="71">
        <f t="shared" si="5"/>
        <v>6</v>
      </c>
    </row>
    <row r="10" spans="1:19" s="72" customFormat="1" x14ac:dyDescent="0.25">
      <c r="A10" s="67" t="s">
        <v>13</v>
      </c>
      <c r="B10" s="68">
        <f>VLOOKUP($A10,'Return Data'!$A$7:$R$328,2,0)</f>
        <v>43928</v>
      </c>
      <c r="C10" s="69">
        <f>VLOOKUP($A10,'Return Data'!$A$7:$R$328,3,0)</f>
        <v>118.01</v>
      </c>
      <c r="D10" s="69">
        <f>VLOOKUP($A10,'Return Data'!$A$7:$R$328,11,0)</f>
        <v>-88.438346777735106</v>
      </c>
      <c r="E10" s="70">
        <f t="shared" si="0"/>
        <v>1</v>
      </c>
      <c r="F10" s="69">
        <f>VLOOKUP($A10,'Return Data'!$A$7:$R$328,12,0)</f>
        <v>-35.941821025439502</v>
      </c>
      <c r="G10" s="70">
        <f t="shared" ref="G10:I10" si="6">RANK(F10,F$8:F$23,0)</f>
        <v>3</v>
      </c>
      <c r="H10" s="69">
        <f>VLOOKUP($A10,'Return Data'!$A$7:$R$328,13,0)</f>
        <v>-30.938618795316501</v>
      </c>
      <c r="I10" s="70">
        <f t="shared" si="6"/>
        <v>6</v>
      </c>
      <c r="J10" s="69">
        <f>VLOOKUP($A10,'Return Data'!$A$7:$R$328,14,0)</f>
        <v>-23.985321024036601</v>
      </c>
      <c r="K10" s="70">
        <f t="shared" ref="K10" si="7">RANK(J10,J$8:J$23,0)</f>
        <v>6</v>
      </c>
      <c r="L10" s="69">
        <f>VLOOKUP($A10,'Return Data'!$A$7:$R$328,18,0)</f>
        <v>-10.368264712818601</v>
      </c>
      <c r="M10" s="70">
        <f t="shared" ref="M10" si="8">RANK(L10,L$8:L$23,0)</f>
        <v>2</v>
      </c>
      <c r="N10" s="69">
        <f>VLOOKUP($A10,'Return Data'!$A$7:$R$328,15,0)</f>
        <v>-4.7806934597925599</v>
      </c>
      <c r="O10" s="70">
        <f t="shared" si="4"/>
        <v>5</v>
      </c>
      <c r="P10" s="69">
        <f>VLOOKUP($A10,'Return Data'!$A$7:$R$328,16,0)</f>
        <v>-0.30178911863507601</v>
      </c>
      <c r="Q10" s="70">
        <f t="shared" si="5"/>
        <v>7</v>
      </c>
      <c r="R10" s="69">
        <f>VLOOKUP($A10,'Return Data'!$A$7:$R$328,17,0)</f>
        <v>14.2155039234935</v>
      </c>
      <c r="S10" s="71">
        <f t="shared" si="5"/>
        <v>4</v>
      </c>
    </row>
    <row r="11" spans="1:19" s="72" customFormat="1" x14ac:dyDescent="0.25">
      <c r="A11" s="67" t="s">
        <v>14</v>
      </c>
      <c r="B11" s="68">
        <f>VLOOKUP($A11,'Return Data'!$A$7:$R$328,2,0)</f>
        <v>43928</v>
      </c>
      <c r="C11" s="69">
        <f>VLOOKUP($A11,'Return Data'!$A$7:$R$328,3,0)</f>
        <v>7.98</v>
      </c>
      <c r="D11" s="69">
        <f>VLOOKUP($A11,'Return Data'!$A$7:$R$328,11,0)</f>
        <v>-99.9917298129904</v>
      </c>
      <c r="E11" s="70">
        <f t="shared" si="0"/>
        <v>6</v>
      </c>
      <c r="F11" s="69">
        <f>VLOOKUP($A11,'Return Data'!$A$7:$R$328,12,0)</f>
        <v>-40.607309970223497</v>
      </c>
      <c r="G11" s="70">
        <f t="shared" ref="G11:I11" si="9">RANK(F11,F$8:F$23,0)</f>
        <v>7</v>
      </c>
      <c r="H11" s="69">
        <f>VLOOKUP($A11,'Return Data'!$A$7:$R$328,13,0)</f>
        <v>-32.849268638924599</v>
      </c>
      <c r="I11" s="70">
        <f t="shared" si="9"/>
        <v>9</v>
      </c>
      <c r="J11" s="69">
        <f>VLOOKUP($A11,'Return Data'!$A$7:$R$328,14,0)</f>
        <v>-24.444974750585001</v>
      </c>
      <c r="K11" s="70">
        <f t="shared" ref="K11" si="10">RANK(J11,J$8:J$23,0)</f>
        <v>8</v>
      </c>
      <c r="L11" s="69"/>
      <c r="M11" s="70"/>
      <c r="N11" s="69"/>
      <c r="O11" s="70"/>
      <c r="P11" s="69"/>
      <c r="Q11" s="70"/>
      <c r="R11" s="69">
        <f>VLOOKUP($A11,'Return Data'!$A$7:$R$328,17,0)</f>
        <v>-12.370805369127501</v>
      </c>
      <c r="S11" s="71">
        <f t="shared" si="5"/>
        <v>15</v>
      </c>
    </row>
    <row r="12" spans="1:19" s="72" customFormat="1" x14ac:dyDescent="0.25">
      <c r="A12" s="67" t="s">
        <v>15</v>
      </c>
      <c r="B12" s="68">
        <f>VLOOKUP($A12,'Return Data'!$A$7:$R$328,2,0)</f>
        <v>43928</v>
      </c>
      <c r="C12" s="69">
        <f>VLOOKUP($A12,'Return Data'!$A$7:$R$328,3,0)</f>
        <v>32.39</v>
      </c>
      <c r="D12" s="69">
        <f>VLOOKUP($A12,'Return Data'!$A$7:$R$328,11,0)</f>
        <v>-145.258148704387</v>
      </c>
      <c r="E12" s="70">
        <f t="shared" si="0"/>
        <v>16</v>
      </c>
      <c r="F12" s="69">
        <f>VLOOKUP($A12,'Return Data'!$A$7:$R$328,12,0)</f>
        <v>-62.175597249413002</v>
      </c>
      <c r="G12" s="70">
        <f t="shared" ref="G12:I12" si="11">RANK(F12,F$8:F$23,0)</f>
        <v>16</v>
      </c>
      <c r="H12" s="69">
        <f>VLOOKUP($A12,'Return Data'!$A$7:$R$328,13,0)</f>
        <v>-51.724009522236102</v>
      </c>
      <c r="I12" s="70">
        <f t="shared" si="11"/>
        <v>16</v>
      </c>
      <c r="J12" s="69">
        <f>VLOOKUP($A12,'Return Data'!$A$7:$R$328,14,0)</f>
        <v>-40.7101719662557</v>
      </c>
      <c r="K12" s="70">
        <f t="shared" ref="K12" si="12">RANK(J12,J$8:J$23,0)</f>
        <v>16</v>
      </c>
      <c r="L12" s="69">
        <f>VLOOKUP($A12,'Return Data'!$A$7:$R$328,18,0)</f>
        <v>-22.632357569964999</v>
      </c>
      <c r="M12" s="70">
        <f t="shared" ref="M12" si="13">RANK(L12,L$8:L$23,0)</f>
        <v>11</v>
      </c>
      <c r="N12" s="69">
        <f>VLOOKUP($A12,'Return Data'!$A$7:$R$328,15,0)</f>
        <v>-10.1750491649306</v>
      </c>
      <c r="O12" s="70">
        <f t="shared" si="4"/>
        <v>11</v>
      </c>
      <c r="P12" s="69">
        <f>VLOOKUP($A12,'Return Data'!$A$7:$R$328,16,0)</f>
        <v>-3.0928793537285202</v>
      </c>
      <c r="Q12" s="70">
        <f t="shared" si="5"/>
        <v>11</v>
      </c>
      <c r="R12" s="69">
        <f>VLOOKUP($A12,'Return Data'!$A$7:$R$328,17,0)</f>
        <v>6.5982035379793897</v>
      </c>
      <c r="S12" s="71">
        <f t="shared" si="5"/>
        <v>10</v>
      </c>
    </row>
    <row r="13" spans="1:19" s="72" customFormat="1" x14ac:dyDescent="0.25">
      <c r="A13" s="67" t="s">
        <v>16</v>
      </c>
      <c r="B13" s="68">
        <f>VLOOKUP($A13,'Return Data'!$A$7:$R$328,2,0)</f>
        <v>43928</v>
      </c>
      <c r="C13" s="69">
        <f>VLOOKUP($A13,'Return Data'!$A$7:$R$328,3,0)</f>
        <v>9.6923999999999992</v>
      </c>
      <c r="D13" s="69">
        <f>VLOOKUP($A13,'Return Data'!$A$7:$R$328,11,0)</f>
        <v>-94.149125806488897</v>
      </c>
      <c r="E13" s="70">
        <f t="shared" si="0"/>
        <v>3</v>
      </c>
      <c r="F13" s="69">
        <f>VLOOKUP($A13,'Return Data'!$A$7:$R$328,12,0)</f>
        <v>-36.274383637276898</v>
      </c>
      <c r="G13" s="70">
        <f t="shared" ref="G13:I13" si="14">RANK(F13,F$8:F$23,0)</f>
        <v>4</v>
      </c>
      <c r="H13" s="69">
        <f>VLOOKUP($A13,'Return Data'!$A$7:$R$328,13,0)</f>
        <v>-29.680481911064099</v>
      </c>
      <c r="I13" s="70">
        <f t="shared" si="14"/>
        <v>4</v>
      </c>
      <c r="J13" s="69">
        <f>VLOOKUP($A13,'Return Data'!$A$7:$R$328,14,0)</f>
        <v>-23.590020718586199</v>
      </c>
      <c r="K13" s="70">
        <f t="shared" ref="K13" si="15">RANK(J13,J$8:J$23,0)</f>
        <v>4</v>
      </c>
      <c r="L13" s="69">
        <f>VLOOKUP($A13,'Return Data'!$A$7:$R$328,18,0)</f>
        <v>-15.9614468851516</v>
      </c>
      <c r="M13" s="70">
        <f t="shared" ref="M13" si="16">RANK(L13,L$8:L$23,0)</f>
        <v>9</v>
      </c>
      <c r="N13" s="69">
        <f>VLOOKUP($A13,'Return Data'!$A$7:$R$328,15,0)</f>
        <v>-9.0970540178827992</v>
      </c>
      <c r="O13" s="70">
        <f t="shared" si="4"/>
        <v>10</v>
      </c>
      <c r="P13" s="69"/>
      <c r="Q13" s="70"/>
      <c r="R13" s="69">
        <f>VLOOKUP($A13,'Return Data'!$A$7:$R$328,17,0)</f>
        <v>-0.67069295101553394</v>
      </c>
      <c r="S13" s="71">
        <f t="shared" si="5"/>
        <v>12</v>
      </c>
    </row>
    <row r="14" spans="1:19" s="72" customFormat="1" x14ac:dyDescent="0.25">
      <c r="A14" s="67" t="s">
        <v>17</v>
      </c>
      <c r="B14" s="68">
        <f>VLOOKUP($A14,'Return Data'!$A$7:$R$328,2,0)</f>
        <v>43928</v>
      </c>
      <c r="C14" s="69">
        <f>VLOOKUP($A14,'Return Data'!$A$7:$R$328,3,0)</f>
        <v>26.204999999999998</v>
      </c>
      <c r="D14" s="69">
        <f>VLOOKUP($A14,'Return Data'!$A$7:$R$328,11,0)</f>
        <v>-106.66975332973399</v>
      </c>
      <c r="E14" s="70">
        <f t="shared" si="0"/>
        <v>9</v>
      </c>
      <c r="F14" s="69">
        <f>VLOOKUP($A14,'Return Data'!$A$7:$R$328,12,0)</f>
        <v>-43.959602241637903</v>
      </c>
      <c r="G14" s="70">
        <f t="shared" ref="G14:I14" si="17">RANK(F14,F$8:F$23,0)</f>
        <v>9</v>
      </c>
      <c r="H14" s="69">
        <f>VLOOKUP($A14,'Return Data'!$A$7:$R$328,13,0)</f>
        <v>-30.5802020528246</v>
      </c>
      <c r="I14" s="70">
        <f t="shared" si="17"/>
        <v>5</v>
      </c>
      <c r="J14" s="69">
        <f>VLOOKUP($A14,'Return Data'!$A$7:$R$328,14,0)</f>
        <v>-24.614572157342501</v>
      </c>
      <c r="K14" s="70">
        <f t="shared" ref="K14" si="18">RANK(J14,J$8:J$23,0)</f>
        <v>9</v>
      </c>
      <c r="L14" s="69">
        <f>VLOOKUP($A14,'Return Data'!$A$7:$R$328,18,0)</f>
        <v>-11.4085027401527</v>
      </c>
      <c r="M14" s="70">
        <f t="shared" ref="M14" si="19">RANK(L14,L$8:L$23,0)</f>
        <v>3</v>
      </c>
      <c r="N14" s="69">
        <f>VLOOKUP($A14,'Return Data'!$A$7:$R$328,15,0)</f>
        <v>-3.8830222930437102</v>
      </c>
      <c r="O14" s="70">
        <f t="shared" si="4"/>
        <v>3</v>
      </c>
      <c r="P14" s="69">
        <f>VLOOKUP($A14,'Return Data'!$A$7:$R$328,16,0)</f>
        <v>3.4672879366114699</v>
      </c>
      <c r="Q14" s="70">
        <f t="shared" si="5"/>
        <v>1</v>
      </c>
      <c r="R14" s="69">
        <f>VLOOKUP($A14,'Return Data'!$A$7:$R$328,17,0)</f>
        <v>11.131439210828299</v>
      </c>
      <c r="S14" s="71">
        <f t="shared" si="5"/>
        <v>7</v>
      </c>
    </row>
    <row r="15" spans="1:19" s="72" customFormat="1" x14ac:dyDescent="0.25">
      <c r="A15" s="67" t="s">
        <v>18</v>
      </c>
      <c r="B15" s="68">
        <f>VLOOKUP($A15,'Return Data'!$A$7:$R$328,2,0)</f>
        <v>43928</v>
      </c>
      <c r="C15" s="69">
        <f>VLOOKUP($A15,'Return Data'!$A$7:$R$328,3,0)</f>
        <v>26.823</v>
      </c>
      <c r="D15" s="69">
        <f>VLOOKUP($A15,'Return Data'!$A$7:$R$328,11,0)</f>
        <v>-118.43703823894</v>
      </c>
      <c r="E15" s="70">
        <f t="shared" si="0"/>
        <v>14</v>
      </c>
      <c r="F15" s="69">
        <f>VLOOKUP($A15,'Return Data'!$A$7:$R$328,12,0)</f>
        <v>-46.733314895331603</v>
      </c>
      <c r="G15" s="70">
        <f t="shared" ref="G15:I15" si="20">RANK(F15,F$8:F$23,0)</f>
        <v>12</v>
      </c>
      <c r="H15" s="69">
        <f>VLOOKUP($A15,'Return Data'!$A$7:$R$328,13,0)</f>
        <v>-39.113402600421203</v>
      </c>
      <c r="I15" s="70">
        <f t="shared" si="20"/>
        <v>11</v>
      </c>
      <c r="J15" s="69">
        <f>VLOOKUP($A15,'Return Data'!$A$7:$R$328,14,0)</f>
        <v>-29.0534151666753</v>
      </c>
      <c r="K15" s="70">
        <f t="shared" ref="K15" si="21">RANK(J15,J$8:J$23,0)</f>
        <v>11</v>
      </c>
      <c r="L15" s="69">
        <f>VLOOKUP($A15,'Return Data'!$A$7:$R$328,18,0)</f>
        <v>-15.217988269873601</v>
      </c>
      <c r="M15" s="70">
        <f t="shared" ref="M15" si="22">RANK(L15,L$8:L$23,0)</f>
        <v>8</v>
      </c>
      <c r="N15" s="69">
        <f>VLOOKUP($A15,'Return Data'!$A$7:$R$328,15,0)</f>
        <v>-6.6703143793727104</v>
      </c>
      <c r="O15" s="70">
        <f t="shared" si="4"/>
        <v>7</v>
      </c>
      <c r="P15" s="69">
        <f>VLOOKUP($A15,'Return Data'!$A$7:$R$328,16,0)</f>
        <v>1.67156827364014</v>
      </c>
      <c r="Q15" s="70">
        <f t="shared" si="5"/>
        <v>3</v>
      </c>
      <c r="R15" s="69">
        <f>VLOOKUP($A15,'Return Data'!$A$7:$R$328,17,0)</f>
        <v>16.2958298342283</v>
      </c>
      <c r="S15" s="71">
        <f t="shared" si="5"/>
        <v>2</v>
      </c>
    </row>
    <row r="16" spans="1:19" s="72" customFormat="1" x14ac:dyDescent="0.25">
      <c r="A16" s="67" t="s">
        <v>19</v>
      </c>
      <c r="B16" s="68">
        <f>VLOOKUP($A16,'Return Data'!$A$7:$R$328,2,0)</f>
        <v>43928</v>
      </c>
      <c r="C16" s="69">
        <f>VLOOKUP($A16,'Return Data'!$A$7:$R$328,3,0)</f>
        <v>57.118400000000001</v>
      </c>
      <c r="D16" s="69">
        <f>VLOOKUP($A16,'Return Data'!$A$7:$R$328,11,0)</f>
        <v>-109.70116037241399</v>
      </c>
      <c r="E16" s="70">
        <f t="shared" si="0"/>
        <v>10</v>
      </c>
      <c r="F16" s="69">
        <f>VLOOKUP($A16,'Return Data'!$A$7:$R$328,12,0)</f>
        <v>-45.178767199623202</v>
      </c>
      <c r="G16" s="70">
        <f t="shared" ref="G16:I16" si="23">RANK(F16,F$8:F$23,0)</f>
        <v>10</v>
      </c>
      <c r="H16" s="69">
        <f>VLOOKUP($A16,'Return Data'!$A$7:$R$328,13,0)</f>
        <v>-36.0904863665885</v>
      </c>
      <c r="I16" s="70">
        <f t="shared" si="23"/>
        <v>10</v>
      </c>
      <c r="J16" s="69">
        <f>VLOOKUP($A16,'Return Data'!$A$7:$R$328,14,0)</f>
        <v>-26.718409882909299</v>
      </c>
      <c r="K16" s="70">
        <f t="shared" ref="K16" si="24">RANK(J16,J$8:J$23,0)</f>
        <v>10</v>
      </c>
      <c r="L16" s="69">
        <f>VLOOKUP($A16,'Return Data'!$A$7:$R$328,18,0)</f>
        <v>-12.3321150917827</v>
      </c>
      <c r="M16" s="70">
        <f t="shared" ref="M16" si="25">RANK(L16,L$8:L$23,0)</f>
        <v>5</v>
      </c>
      <c r="N16" s="69">
        <f>VLOOKUP($A16,'Return Data'!$A$7:$R$328,15,0)</f>
        <v>-3.7249503952743699</v>
      </c>
      <c r="O16" s="70">
        <f t="shared" si="4"/>
        <v>2</v>
      </c>
      <c r="P16" s="69">
        <f>VLOOKUP($A16,'Return Data'!$A$7:$R$328,16,0)</f>
        <v>0.94240150799172795</v>
      </c>
      <c r="Q16" s="70">
        <f t="shared" si="5"/>
        <v>4</v>
      </c>
      <c r="R16" s="69">
        <f>VLOOKUP($A16,'Return Data'!$A$7:$R$328,17,0)</f>
        <v>9.1342924930733194</v>
      </c>
      <c r="S16" s="71">
        <f t="shared" si="5"/>
        <v>8</v>
      </c>
    </row>
    <row r="17" spans="1:19" s="72" customFormat="1" x14ac:dyDescent="0.25">
      <c r="A17" s="67" t="s">
        <v>20</v>
      </c>
      <c r="B17" s="68">
        <f>VLOOKUP($A17,'Return Data'!$A$7:$R$328,2,0)</f>
        <v>43928</v>
      </c>
      <c r="C17" s="69">
        <f>VLOOKUP($A17,'Return Data'!$A$7:$R$328,3,0)</f>
        <v>37.56</v>
      </c>
      <c r="D17" s="69">
        <f>VLOOKUP($A17,'Return Data'!$A$7:$R$328,11,0)</f>
        <v>-117.757266243255</v>
      </c>
      <c r="E17" s="70">
        <f t="shared" si="0"/>
        <v>13</v>
      </c>
      <c r="F17" s="69">
        <f>VLOOKUP($A17,'Return Data'!$A$7:$R$328,12,0)</f>
        <v>-50.072187808160201</v>
      </c>
      <c r="G17" s="70">
        <f t="shared" ref="G17:I17" si="26">RANK(F17,F$8:F$23,0)</f>
        <v>14</v>
      </c>
      <c r="H17" s="69">
        <f>VLOOKUP($A17,'Return Data'!$A$7:$R$328,13,0)</f>
        <v>-42.060019277467902</v>
      </c>
      <c r="I17" s="70">
        <f t="shared" si="26"/>
        <v>13</v>
      </c>
      <c r="J17" s="69">
        <f>VLOOKUP($A17,'Return Data'!$A$7:$R$328,14,0)</f>
        <v>-33.002859802111701</v>
      </c>
      <c r="K17" s="70">
        <f t="shared" ref="K17" si="27">RANK(J17,J$8:J$23,0)</f>
        <v>13</v>
      </c>
      <c r="L17" s="69">
        <f>VLOOKUP($A17,'Return Data'!$A$7:$R$328,18,0)</f>
        <v>-13.9020044823852</v>
      </c>
      <c r="M17" s="70">
        <f t="shared" ref="M17" si="28">RANK(L17,L$8:L$23,0)</f>
        <v>6</v>
      </c>
      <c r="N17" s="69">
        <f>VLOOKUP($A17,'Return Data'!$A$7:$R$328,15,0)</f>
        <v>-7.570402443401</v>
      </c>
      <c r="O17" s="70">
        <f t="shared" si="4"/>
        <v>8</v>
      </c>
      <c r="P17" s="69">
        <f>VLOOKUP($A17,'Return Data'!$A$7:$R$328,16,0)</f>
        <v>-0.74751499308313696</v>
      </c>
      <c r="Q17" s="70">
        <f t="shared" si="5"/>
        <v>8</v>
      </c>
      <c r="R17" s="69">
        <f>VLOOKUP($A17,'Return Data'!$A$7:$R$328,17,0)</f>
        <v>19.574625413504599</v>
      </c>
      <c r="S17" s="71">
        <f t="shared" si="5"/>
        <v>1</v>
      </c>
    </row>
    <row r="18" spans="1:19" s="72" customFormat="1" x14ac:dyDescent="0.25">
      <c r="A18" s="67" t="s">
        <v>21</v>
      </c>
      <c r="B18" s="68">
        <f>VLOOKUP($A18,'Return Data'!$A$7:$R$328,2,0)</f>
        <v>43928</v>
      </c>
      <c r="C18" s="69">
        <f>VLOOKUP($A18,'Return Data'!$A$7:$R$328,3,0)</f>
        <v>107.48399999999999</v>
      </c>
      <c r="D18" s="69">
        <f>VLOOKUP($A18,'Return Data'!$A$7:$R$328,11,0)</f>
        <v>-104.77503848629399</v>
      </c>
      <c r="E18" s="70">
        <f t="shared" si="0"/>
        <v>8</v>
      </c>
      <c r="F18" s="69">
        <f>VLOOKUP($A18,'Return Data'!$A$7:$R$328,12,0)</f>
        <v>-42.275032077103802</v>
      </c>
      <c r="G18" s="70">
        <f t="shared" ref="G18:I18" si="29">RANK(F18,F$8:F$23,0)</f>
        <v>8</v>
      </c>
      <c r="H18" s="69">
        <f>VLOOKUP($A18,'Return Data'!$A$7:$R$328,13,0)</f>
        <v>-32.038616504641801</v>
      </c>
      <c r="I18" s="70">
        <f t="shared" si="29"/>
        <v>8</v>
      </c>
      <c r="J18" s="69">
        <f>VLOOKUP($A18,'Return Data'!$A$7:$R$328,14,0)</f>
        <v>-24.075034737027799</v>
      </c>
      <c r="K18" s="70">
        <f t="shared" ref="K18" si="30">RANK(J18,J$8:J$23,0)</f>
        <v>7</v>
      </c>
      <c r="L18" s="69">
        <f>VLOOKUP($A18,'Return Data'!$A$7:$R$328,18,0)</f>
        <v>-12.318088615330501</v>
      </c>
      <c r="M18" s="70">
        <f t="shared" ref="M18" si="31">RANK(L18,L$8:L$23,0)</f>
        <v>4</v>
      </c>
      <c r="N18" s="69">
        <f>VLOOKUP($A18,'Return Data'!$A$7:$R$328,15,0)</f>
        <v>-3.8913109378024902</v>
      </c>
      <c r="O18" s="70">
        <f t="shared" si="4"/>
        <v>4</v>
      </c>
      <c r="P18" s="69">
        <f>VLOOKUP($A18,'Return Data'!$A$7:$R$328,16,0)</f>
        <v>3.1193764454597201</v>
      </c>
      <c r="Q18" s="70">
        <f t="shared" si="5"/>
        <v>2</v>
      </c>
      <c r="R18" s="69">
        <f>VLOOKUP($A18,'Return Data'!$A$7:$R$328,17,0)</f>
        <v>15.3913203956416</v>
      </c>
      <c r="S18" s="71">
        <f t="shared" si="5"/>
        <v>3</v>
      </c>
    </row>
    <row r="19" spans="1:19" s="72" customFormat="1" x14ac:dyDescent="0.25">
      <c r="A19" s="67" t="s">
        <v>22</v>
      </c>
      <c r="B19" s="68">
        <f>VLOOKUP($A19,'Return Data'!$A$7:$R$328,2,0)</f>
        <v>43928</v>
      </c>
      <c r="C19" s="69">
        <f>VLOOKUP($A19,'Return Data'!$A$7:$R$328,3,0)</f>
        <v>8.1426999999999996</v>
      </c>
      <c r="D19" s="69">
        <f>VLOOKUP($A19,'Return Data'!$A$7:$R$328,11,0)</f>
        <v>-94.184648223082704</v>
      </c>
      <c r="E19" s="70">
        <f t="shared" si="0"/>
        <v>4</v>
      </c>
      <c r="F19" s="69">
        <f>VLOOKUP($A19,'Return Data'!$A$7:$R$328,12,0)</f>
        <v>-36.408633013013102</v>
      </c>
      <c r="G19" s="70">
        <f t="shared" ref="G19:I19" si="32">RANK(F19,F$8:F$23,0)</f>
        <v>5</v>
      </c>
      <c r="H19" s="69">
        <f>VLOOKUP($A19,'Return Data'!$A$7:$R$328,13,0)</f>
        <v>-25.816919439842199</v>
      </c>
      <c r="I19" s="70">
        <f t="shared" si="32"/>
        <v>2</v>
      </c>
      <c r="J19" s="69">
        <f>VLOOKUP($A19,'Return Data'!$A$7:$R$328,14,0)</f>
        <v>-18.202126676336299</v>
      </c>
      <c r="K19" s="70">
        <f t="shared" ref="K19" si="33">RANK(J19,J$8:J$23,0)</f>
        <v>2</v>
      </c>
      <c r="L19" s="69"/>
      <c r="M19" s="70"/>
      <c r="N19" s="69"/>
      <c r="O19" s="70"/>
      <c r="P19" s="69"/>
      <c r="Q19" s="70"/>
      <c r="R19" s="69">
        <f>VLOOKUP($A19,'Return Data'!$A$7:$R$328,17,0)</f>
        <v>-10.6926577287066</v>
      </c>
      <c r="S19" s="71">
        <f t="shared" si="5"/>
        <v>13</v>
      </c>
    </row>
    <row r="20" spans="1:19" s="72" customFormat="1" x14ac:dyDescent="0.25">
      <c r="A20" s="67" t="s">
        <v>23</v>
      </c>
      <c r="B20" s="68">
        <f>VLOOKUP($A20,'Return Data'!$A$7:$R$328,2,0)</f>
        <v>43928</v>
      </c>
      <c r="C20" s="69">
        <f>VLOOKUP($A20,'Return Data'!$A$7:$R$328,3,0)</f>
        <v>8.0338999999999992</v>
      </c>
      <c r="D20" s="69">
        <f>VLOOKUP($A20,'Return Data'!$A$7:$R$328,11,0)</f>
        <v>-88.994097904768495</v>
      </c>
      <c r="E20" s="70">
        <f t="shared" si="0"/>
        <v>2</v>
      </c>
      <c r="F20" s="69">
        <f>VLOOKUP($A20,'Return Data'!$A$7:$R$328,12,0)</f>
        <v>-34.004574544200203</v>
      </c>
      <c r="G20" s="70">
        <f t="shared" ref="G20:I20" si="34">RANK(F20,F$8:F$23,0)</f>
        <v>1</v>
      </c>
      <c r="H20" s="69">
        <f>VLOOKUP($A20,'Return Data'!$A$7:$R$328,13,0)</f>
        <v>-24.013836464074501</v>
      </c>
      <c r="I20" s="70">
        <f t="shared" si="34"/>
        <v>1</v>
      </c>
      <c r="J20" s="69">
        <f>VLOOKUP($A20,'Return Data'!$A$7:$R$328,14,0)</f>
        <v>-16.642273000980499</v>
      </c>
      <c r="K20" s="70">
        <f t="shared" ref="K20" si="35">RANK(J20,J$8:J$23,0)</f>
        <v>1</v>
      </c>
      <c r="L20" s="69"/>
      <c r="M20" s="70"/>
      <c r="N20" s="69"/>
      <c r="O20" s="70"/>
      <c r="P20" s="69"/>
      <c r="Q20" s="70"/>
      <c r="R20" s="69">
        <f>VLOOKUP($A20,'Return Data'!$A$7:$R$328,17,0)</f>
        <v>-11.7067944535073</v>
      </c>
      <c r="S20" s="71">
        <f t="shared" si="5"/>
        <v>14</v>
      </c>
    </row>
    <row r="21" spans="1:19" s="72" customFormat="1" x14ac:dyDescent="0.25">
      <c r="A21" s="67" t="s">
        <v>24</v>
      </c>
      <c r="B21" s="68">
        <f>VLOOKUP($A21,'Return Data'!$A$7:$R$328,2,0)</f>
        <v>43928</v>
      </c>
      <c r="C21" s="69">
        <f>VLOOKUP($A21,'Return Data'!$A$7:$R$328,3,0)</f>
        <v>174.12450000000001</v>
      </c>
      <c r="D21" s="69">
        <f>VLOOKUP($A21,'Return Data'!$A$7:$R$328,11,0)</f>
        <v>-125.849951081558</v>
      </c>
      <c r="E21" s="70">
        <f t="shared" si="0"/>
        <v>15</v>
      </c>
      <c r="F21" s="69">
        <f>VLOOKUP($A21,'Return Data'!$A$7:$R$328,12,0)</f>
        <v>-50.5232803412161</v>
      </c>
      <c r="G21" s="70">
        <f t="shared" ref="G21:I21" si="36">RANK(F21,F$8:F$23,0)</f>
        <v>15</v>
      </c>
      <c r="H21" s="69">
        <f>VLOOKUP($A21,'Return Data'!$A$7:$R$328,13,0)</f>
        <v>-43.022512260628901</v>
      </c>
      <c r="I21" s="70">
        <f t="shared" si="36"/>
        <v>14</v>
      </c>
      <c r="J21" s="69">
        <f>VLOOKUP($A21,'Return Data'!$A$7:$R$328,14,0)</f>
        <v>-35.699327490185603</v>
      </c>
      <c r="K21" s="70">
        <f t="shared" ref="K21" si="37">RANK(J21,J$8:J$23,0)</f>
        <v>15</v>
      </c>
      <c r="L21" s="69">
        <f>VLOOKUP($A21,'Return Data'!$A$7:$R$328,18,0)</f>
        <v>-18.349835510467098</v>
      </c>
      <c r="M21" s="70">
        <f t="shared" ref="M21" si="38">RANK(L21,L$8:L$23,0)</f>
        <v>10</v>
      </c>
      <c r="N21" s="69">
        <f>VLOOKUP($A21,'Return Data'!$A$7:$R$328,15,0)</f>
        <v>-8.9622345557135805</v>
      </c>
      <c r="O21" s="70">
        <f t="shared" si="4"/>
        <v>9</v>
      </c>
      <c r="P21" s="69">
        <f>VLOOKUP($A21,'Return Data'!$A$7:$R$328,16,0)</f>
        <v>-1.6325365025043099</v>
      </c>
      <c r="Q21" s="70">
        <f t="shared" si="5"/>
        <v>9</v>
      </c>
      <c r="R21" s="69">
        <f>VLOOKUP($A21,'Return Data'!$A$7:$R$328,17,0)</f>
        <v>5.2657625238940096</v>
      </c>
      <c r="S21" s="71">
        <f t="shared" si="5"/>
        <v>11</v>
      </c>
    </row>
    <row r="22" spans="1:19" s="72" customFormat="1" x14ac:dyDescent="0.25">
      <c r="A22" s="67" t="s">
        <v>25</v>
      </c>
      <c r="B22" s="68">
        <f>VLOOKUP($A22,'Return Data'!$A$7:$R$328,2,0)</f>
        <v>43928</v>
      </c>
      <c r="C22" s="69">
        <f>VLOOKUP($A22,'Return Data'!$A$7:$R$328,3,0)</f>
        <v>8.11</v>
      </c>
      <c r="D22" s="69">
        <f>VLOOKUP($A22,'Return Data'!$A$7:$R$328,11,0)</f>
        <v>-100.18196419676499</v>
      </c>
      <c r="E22" s="70">
        <f t="shared" si="0"/>
        <v>7</v>
      </c>
      <c r="F22" s="69">
        <f>VLOOKUP($A22,'Return Data'!$A$7:$R$328,12,0)</f>
        <v>-36.883872916495001</v>
      </c>
      <c r="G22" s="70">
        <f t="shared" ref="G22:I22" si="39">RANK(F22,F$8:F$23,0)</f>
        <v>6</v>
      </c>
      <c r="H22" s="69">
        <f>VLOOKUP($A22,'Return Data'!$A$7:$R$328,13,0)</f>
        <v>-31.614669152352</v>
      </c>
      <c r="I22" s="70">
        <f t="shared" si="39"/>
        <v>7</v>
      </c>
      <c r="J22" s="69">
        <f>VLOOKUP($A22,'Return Data'!$A$7:$R$328,14,0)</f>
        <v>-23.867499185800401</v>
      </c>
      <c r="K22" s="70">
        <f t="shared" ref="K22" si="40">RANK(J22,J$8:J$23,0)</f>
        <v>5</v>
      </c>
      <c r="L22" s="69"/>
      <c r="M22" s="70"/>
      <c r="N22" s="69"/>
      <c r="O22" s="70"/>
      <c r="P22" s="69"/>
      <c r="Q22" s="70"/>
      <c r="R22" s="69">
        <f>VLOOKUP($A22,'Return Data'!$A$7:$R$328,17,0)</f>
        <v>-14.107361963190201</v>
      </c>
      <c r="S22" s="71">
        <f t="shared" si="5"/>
        <v>16</v>
      </c>
    </row>
    <row r="23" spans="1:19" s="72" customFormat="1" x14ac:dyDescent="0.25">
      <c r="A23" s="67" t="s">
        <v>26</v>
      </c>
      <c r="B23" s="68">
        <f>VLOOKUP($A23,'Return Data'!$A$7:$R$328,2,0)</f>
        <v>43928</v>
      </c>
      <c r="C23" s="69">
        <f>VLOOKUP($A23,'Return Data'!$A$7:$R$328,3,0)</f>
        <v>50.6706</v>
      </c>
      <c r="D23" s="69">
        <f>VLOOKUP($A23,'Return Data'!$A$7:$R$328,11,0)</f>
        <v>-99.4943841662745</v>
      </c>
      <c r="E23" s="70">
        <f t="shared" si="0"/>
        <v>5</v>
      </c>
      <c r="F23" s="69">
        <f>VLOOKUP($A23,'Return Data'!$A$7:$R$328,12,0)</f>
        <v>-34.852891851672503</v>
      </c>
      <c r="G23" s="70">
        <f t="shared" ref="G23:I23" si="41">RANK(F23,F$8:F$23,0)</f>
        <v>2</v>
      </c>
      <c r="H23" s="69">
        <f>VLOOKUP($A23,'Return Data'!$A$7:$R$328,13,0)</f>
        <v>-27.631377273775499</v>
      </c>
      <c r="I23" s="70">
        <f t="shared" si="41"/>
        <v>3</v>
      </c>
      <c r="J23" s="69">
        <f>VLOOKUP($A23,'Return Data'!$A$7:$R$328,14,0)</f>
        <v>-21.431531452207199</v>
      </c>
      <c r="K23" s="70">
        <f t="shared" ref="K23" si="42">RANK(J23,J$8:J$23,0)</f>
        <v>3</v>
      </c>
      <c r="L23" s="69">
        <f>VLOOKUP($A23,'Return Data'!$A$7:$R$328,18,0)</f>
        <v>-8.3372540600560008</v>
      </c>
      <c r="M23" s="70">
        <f t="shared" ref="M23" si="43">RANK(L23,L$8:L$23,0)</f>
        <v>1</v>
      </c>
      <c r="N23" s="69">
        <f>VLOOKUP($A23,'Return Data'!$A$7:$R$328,15,0)</f>
        <v>-1.64705981425044</v>
      </c>
      <c r="O23" s="70">
        <f t="shared" si="4"/>
        <v>1</v>
      </c>
      <c r="P23" s="69">
        <f>VLOOKUP($A23,'Return Data'!$A$7:$R$328,16,0)</f>
        <v>-0.13841029114474099</v>
      </c>
      <c r="Q23" s="70">
        <f t="shared" si="5"/>
        <v>6</v>
      </c>
      <c r="R23" s="69">
        <f>VLOOKUP($A23,'Return Data'!$A$7:$R$328,17,0)</f>
        <v>7.7914990524273096</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-107.65434801617576</v>
      </c>
      <c r="E25" s="78"/>
      <c r="F25" s="79">
        <f>AVERAGE(F8:F23)</f>
        <v>-43.176352469771622</v>
      </c>
      <c r="G25" s="78"/>
      <c r="H25" s="79">
        <f>AVERAGE(H8:H23)</f>
        <v>-35.018777864942173</v>
      </c>
      <c r="I25" s="78"/>
      <c r="J25" s="79">
        <f>AVERAGE(J8:J23)</f>
        <v>-27.075005803517552</v>
      </c>
      <c r="K25" s="78"/>
      <c r="L25" s="79">
        <f>AVERAGE(L8:L23)</f>
        <v>-14.885891379641677</v>
      </c>
      <c r="M25" s="78"/>
      <c r="N25" s="79">
        <f>AVERAGE(N8:N23)</f>
        <v>-6.4384523236975895</v>
      </c>
      <c r="O25" s="78"/>
      <c r="P25" s="79">
        <f>AVERAGE(P8:P23)</f>
        <v>0.2113745804985066</v>
      </c>
      <c r="Q25" s="78"/>
      <c r="R25" s="79">
        <f>AVERAGE(R8:R23)</f>
        <v>5.0150272964933196</v>
      </c>
      <c r="S25" s="80"/>
    </row>
    <row r="26" spans="1:19" s="72" customFormat="1" x14ac:dyDescent="0.25">
      <c r="A26" s="77" t="s">
        <v>28</v>
      </c>
      <c r="B26" s="78"/>
      <c r="C26" s="78"/>
      <c r="D26" s="79">
        <f>MIN(D8:D23)</f>
        <v>-145.258148704387</v>
      </c>
      <c r="E26" s="78"/>
      <c r="F26" s="79">
        <f>MIN(F8:F23)</f>
        <v>-62.175597249413002</v>
      </c>
      <c r="G26" s="78"/>
      <c r="H26" s="79">
        <f>MIN(H8:H23)</f>
        <v>-51.724009522236102</v>
      </c>
      <c r="I26" s="78"/>
      <c r="J26" s="79">
        <f>MIN(J8:J23)</f>
        <v>-40.7101719662557</v>
      </c>
      <c r="K26" s="78"/>
      <c r="L26" s="79">
        <f>MIN(L8:L23)</f>
        <v>-23.043836136660001</v>
      </c>
      <c r="M26" s="78"/>
      <c r="N26" s="79">
        <f>MIN(N8:N23)</f>
        <v>-11.168402203723399</v>
      </c>
      <c r="O26" s="78"/>
      <c r="P26" s="79">
        <f>MIN(P8:P23)</f>
        <v>-3.0928793537285202</v>
      </c>
      <c r="Q26" s="78"/>
      <c r="R26" s="79">
        <f>MIN(R8:R23)</f>
        <v>-14.107361963190201</v>
      </c>
      <c r="S26" s="80"/>
    </row>
    <row r="27" spans="1:19" s="72" customFormat="1" ht="15.75" thickBot="1" x14ac:dyDescent="0.3">
      <c r="A27" s="81" t="s">
        <v>29</v>
      </c>
      <c r="B27" s="82"/>
      <c r="C27" s="82"/>
      <c r="D27" s="83">
        <f>MAX(D8:D23)</f>
        <v>-88.438346777735106</v>
      </c>
      <c r="E27" s="82"/>
      <c r="F27" s="83">
        <f>MAX(F8:F23)</f>
        <v>-34.004574544200203</v>
      </c>
      <c r="G27" s="82"/>
      <c r="H27" s="83">
        <f>MAX(H8:H23)</f>
        <v>-24.013836464074501</v>
      </c>
      <c r="I27" s="82"/>
      <c r="J27" s="83">
        <f>MAX(J8:J23)</f>
        <v>-16.642273000980499</v>
      </c>
      <c r="K27" s="82"/>
      <c r="L27" s="83">
        <f>MAX(L8:L23)</f>
        <v>-8.3372540600560008</v>
      </c>
      <c r="M27" s="82"/>
      <c r="N27" s="83">
        <f>MAX(N8:N23)</f>
        <v>-1.64705981425044</v>
      </c>
      <c r="O27" s="82"/>
      <c r="P27" s="83">
        <f>MAX(P8:P23)</f>
        <v>3.4672879366114699</v>
      </c>
      <c r="Q27" s="82"/>
      <c r="R27" s="83">
        <f>MAX(R8:R23)</f>
        <v>19.574625413504599</v>
      </c>
      <c r="S27" s="84"/>
    </row>
    <row r="29" spans="1:19" x14ac:dyDescent="0.25">
      <c r="A29" s="15" t="s">
        <v>342</v>
      </c>
    </row>
  </sheetData>
  <sheetProtection password="F4C3"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0" t="s">
        <v>349</v>
      </c>
    </row>
    <row r="3" spans="1:20" ht="15.75" thickBot="1" x14ac:dyDescent="0.3">
      <c r="A3" s="121"/>
    </row>
    <row r="4" spans="1:20" ht="15.75" thickBot="1" x14ac:dyDescent="0.3"/>
    <row r="5" spans="1:20" x14ac:dyDescent="0.25">
      <c r="A5" s="32" t="s">
        <v>344</v>
      </c>
      <c r="B5" s="118" t="s">
        <v>8</v>
      </c>
      <c r="C5" s="118" t="s">
        <v>9</v>
      </c>
      <c r="D5" s="124" t="s">
        <v>1</v>
      </c>
      <c r="E5" s="124"/>
      <c r="F5" s="124" t="s">
        <v>2</v>
      </c>
      <c r="G5" s="124"/>
      <c r="H5" s="124" t="s">
        <v>3</v>
      </c>
      <c r="I5" s="124"/>
      <c r="J5" s="124" t="s">
        <v>4</v>
      </c>
      <c r="K5" s="124"/>
      <c r="L5" s="124" t="s">
        <v>385</v>
      </c>
      <c r="M5" s="124"/>
      <c r="N5" s="124" t="s">
        <v>5</v>
      </c>
      <c r="O5" s="124"/>
      <c r="P5" s="124" t="s">
        <v>6</v>
      </c>
      <c r="Q5" s="124"/>
      <c r="R5" s="122" t="s">
        <v>46</v>
      </c>
      <c r="S5" s="123"/>
      <c r="T5" s="13"/>
    </row>
    <row r="6" spans="1:20"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Data'!$A$7:$R$328,2,0)</f>
        <v>43928</v>
      </c>
      <c r="C8" s="69">
        <f>VLOOKUP($A8,'Return Data'!$A$7:$R$328,3,0)</f>
        <v>33.3568</v>
      </c>
      <c r="D8" s="69">
        <f>VLOOKUP($A8,'Return Data'!$A$7:$R$328,11,0)</f>
        <v>-113.112129646312</v>
      </c>
      <c r="E8" s="70">
        <f>RANK(D8,D$8:D$23,0)</f>
        <v>11</v>
      </c>
      <c r="F8" s="69">
        <f>VLOOKUP($A8,'Return Data'!$A$7:$R$328,12,0)</f>
        <v>-47.469500658955297</v>
      </c>
      <c r="G8" s="70">
        <f>RANK(F8,F$8:F$23,0)</f>
        <v>11</v>
      </c>
      <c r="H8" s="69">
        <f>VLOOKUP($A8,'Return Data'!$A$7:$R$328,13,0)</f>
        <v>-43.947206106246902</v>
      </c>
      <c r="I8" s="70">
        <f>RANK(H8,H$8:H$23,0)</f>
        <v>15</v>
      </c>
      <c r="J8" s="69">
        <f>VLOOKUP($A8,'Return Data'!$A$7:$R$328,14,0)</f>
        <v>-35.513381899296299</v>
      </c>
      <c r="K8" s="70">
        <f>RANK(J8,J$8:J$23,0)</f>
        <v>14</v>
      </c>
      <c r="L8" s="69">
        <f>VLOOKUP($A8,'Return Data'!$A$7:$R$328,18,0)</f>
        <v>-23.655260900453001</v>
      </c>
      <c r="M8" s="70">
        <f>RANK(L8,L$8:L$23,0)</f>
        <v>12</v>
      </c>
      <c r="N8" s="69">
        <f>VLOOKUP($A8,'Return Data'!$A$7:$R$328,15,0)</f>
        <v>-11.941138735033601</v>
      </c>
      <c r="O8" s="70">
        <f>RANK(N8,N$8:N$23,0)</f>
        <v>12</v>
      </c>
      <c r="P8" s="69">
        <f>VLOOKUP($A8,'Return Data'!$A$7:$R$328,16,0)</f>
        <v>-2.7442487615795002</v>
      </c>
      <c r="Q8" s="70">
        <f>RANK(P8,P$8:P$23,0)</f>
        <v>10</v>
      </c>
      <c r="R8" s="69">
        <f>VLOOKUP($A8,'Return Data'!$A$7:$R$328,17,0)</f>
        <v>19.401984524351398</v>
      </c>
      <c r="S8" s="71">
        <f>RANK(R8,R$8:R$23,0)</f>
        <v>8</v>
      </c>
    </row>
    <row r="9" spans="1:20" x14ac:dyDescent="0.25">
      <c r="A9" s="67" t="s">
        <v>31</v>
      </c>
      <c r="B9" s="68">
        <f>VLOOKUP($A9,'Return Data'!$A$7:$R$328,2,0)</f>
        <v>43928</v>
      </c>
      <c r="C9" s="69">
        <f>VLOOKUP($A9,'Return Data'!$A$7:$R$328,3,0)</f>
        <v>200.82599999999999</v>
      </c>
      <c r="D9" s="69">
        <f>VLOOKUP($A9,'Return Data'!$A$7:$R$328,11,0)</f>
        <v>-116.741395955161</v>
      </c>
      <c r="E9" s="70">
        <f t="shared" ref="E9:E23" si="0">RANK(D9,D$8:D$23,0)</f>
        <v>12</v>
      </c>
      <c r="F9" s="69">
        <f>VLOOKUP($A9,'Return Data'!$A$7:$R$328,12,0)</f>
        <v>-48.885534830244801</v>
      </c>
      <c r="G9" s="70">
        <f t="shared" ref="G9:G23" si="1">RANK(F9,F$8:F$23,0)</f>
        <v>13</v>
      </c>
      <c r="H9" s="69">
        <f>VLOOKUP($A9,'Return Data'!$A$7:$R$328,13,0)</f>
        <v>-40.499300593578099</v>
      </c>
      <c r="I9" s="70">
        <f t="shared" ref="I9:I23" si="2">RANK(H9,H$8:H$23,0)</f>
        <v>12</v>
      </c>
      <c r="J9" s="69">
        <f>VLOOKUP($A9,'Return Data'!$A$7:$R$328,14,0)</f>
        <v>-32.978957524940199</v>
      </c>
      <c r="K9" s="70">
        <f t="shared" ref="K9:K23" si="3">RANK(J9,J$8:J$23,0)</f>
        <v>12</v>
      </c>
      <c r="L9" s="69">
        <f>VLOOKUP($A9,'Return Data'!$A$7:$R$328,18,0)</f>
        <v>-15.5554664410197</v>
      </c>
      <c r="M9" s="70">
        <f t="shared" ref="M9:M23" si="4">RANK(L9,L$8:L$23,0)</f>
        <v>7</v>
      </c>
      <c r="N9" s="69">
        <f>VLOOKUP($A9,'Return Data'!$A$7:$R$328,15,0)</f>
        <v>-6.59520639155566</v>
      </c>
      <c r="O9" s="70">
        <f t="shared" ref="O9:O23" si="5">RANK(N9,N$8:N$23,0)</f>
        <v>6</v>
      </c>
      <c r="P9" s="69">
        <f>VLOOKUP($A9,'Return Data'!$A$7:$R$328,16,0)</f>
        <v>-0.26764673360993302</v>
      </c>
      <c r="Q9" s="70">
        <f t="shared" ref="Q9:Q23" si="6">RANK(P9,P$8:P$23,0)</f>
        <v>5</v>
      </c>
      <c r="R9" s="69">
        <f>VLOOKUP($A9,'Return Data'!$A$7:$R$328,17,0)</f>
        <v>72.841968207487994</v>
      </c>
      <c r="S9" s="71">
        <f t="shared" ref="S9:S23" si="7">RANK(R9,R$8:R$23,0)</f>
        <v>2</v>
      </c>
    </row>
    <row r="10" spans="1:20" x14ac:dyDescent="0.25">
      <c r="A10" s="67" t="s">
        <v>32</v>
      </c>
      <c r="B10" s="68">
        <f>VLOOKUP($A10,'Return Data'!$A$7:$R$328,2,0)</f>
        <v>43928</v>
      </c>
      <c r="C10" s="69">
        <f>VLOOKUP($A10,'Return Data'!$A$7:$R$328,3,0)</f>
        <v>110.5</v>
      </c>
      <c r="D10" s="69">
        <f>VLOOKUP($A10,'Return Data'!$A$7:$R$328,11,0)</f>
        <v>-88.866223596762495</v>
      </c>
      <c r="E10" s="70">
        <f t="shared" si="0"/>
        <v>1</v>
      </c>
      <c r="F10" s="69">
        <f>VLOOKUP($A10,'Return Data'!$A$7:$R$328,12,0)</f>
        <v>-36.378320789084803</v>
      </c>
      <c r="G10" s="70">
        <f t="shared" si="1"/>
        <v>3</v>
      </c>
      <c r="H10" s="69">
        <f>VLOOKUP($A10,'Return Data'!$A$7:$R$328,13,0)</f>
        <v>-31.3519233163202</v>
      </c>
      <c r="I10" s="70">
        <f t="shared" si="2"/>
        <v>6</v>
      </c>
      <c r="J10" s="69">
        <f>VLOOKUP($A10,'Return Data'!$A$7:$R$328,14,0)</f>
        <v>-24.4087815289326</v>
      </c>
      <c r="K10" s="70">
        <f t="shared" si="3"/>
        <v>4</v>
      </c>
      <c r="L10" s="69">
        <f>VLOOKUP($A10,'Return Data'!$A$7:$R$328,18,0)</f>
        <v>-10.921382383508501</v>
      </c>
      <c r="M10" s="70">
        <f t="shared" si="4"/>
        <v>2</v>
      </c>
      <c r="N10" s="69">
        <f>VLOOKUP($A10,'Return Data'!$A$7:$R$328,15,0)</f>
        <v>-5.4707261840749801</v>
      </c>
      <c r="O10" s="70">
        <f t="shared" si="5"/>
        <v>5</v>
      </c>
      <c r="P10" s="69">
        <f>VLOOKUP($A10,'Return Data'!$A$7:$R$328,16,0)</f>
        <v>-1.23644107384897</v>
      </c>
      <c r="Q10" s="70">
        <f t="shared" si="6"/>
        <v>8</v>
      </c>
      <c r="R10" s="69">
        <f>VLOOKUP($A10,'Return Data'!$A$7:$R$328,17,0)</f>
        <v>64.208821984946596</v>
      </c>
      <c r="S10" s="71">
        <f t="shared" si="7"/>
        <v>3</v>
      </c>
    </row>
    <row r="11" spans="1:20" x14ac:dyDescent="0.25">
      <c r="A11" s="67" t="s">
        <v>33</v>
      </c>
      <c r="B11" s="68">
        <f>VLOOKUP($A11,'Return Data'!$A$7:$R$328,2,0)</f>
        <v>43928</v>
      </c>
      <c r="C11" s="69">
        <f>VLOOKUP($A11,'Return Data'!$A$7:$R$328,3,0)</f>
        <v>7.77</v>
      </c>
      <c r="D11" s="69">
        <f>VLOOKUP($A11,'Return Data'!$A$7:$R$328,11,0)</f>
        <v>-100.564816090371</v>
      </c>
      <c r="E11" s="70">
        <f t="shared" si="0"/>
        <v>7</v>
      </c>
      <c r="F11" s="69">
        <f>VLOOKUP($A11,'Return Data'!$A$7:$R$328,12,0)</f>
        <v>-41.315378610460598</v>
      </c>
      <c r="G11" s="70">
        <f t="shared" si="1"/>
        <v>7</v>
      </c>
      <c r="H11" s="69">
        <f>VLOOKUP($A11,'Return Data'!$A$7:$R$328,13,0)</f>
        <v>-33.605504809439601</v>
      </c>
      <c r="I11" s="70">
        <f t="shared" si="2"/>
        <v>9</v>
      </c>
      <c r="J11" s="69">
        <f>VLOOKUP($A11,'Return Data'!$A$7:$R$328,14,0)</f>
        <v>-25.366223138430801</v>
      </c>
      <c r="K11" s="70">
        <f t="shared" si="3"/>
        <v>9</v>
      </c>
      <c r="L11" s="69"/>
      <c r="M11" s="70"/>
      <c r="N11" s="69"/>
      <c r="O11" s="70"/>
      <c r="P11" s="69"/>
      <c r="Q11" s="70"/>
      <c r="R11" s="69">
        <f>VLOOKUP($A11,'Return Data'!$A$7:$R$328,17,0)</f>
        <v>-13.6568791946309</v>
      </c>
      <c r="S11" s="71">
        <f t="shared" si="7"/>
        <v>15</v>
      </c>
    </row>
    <row r="12" spans="1:20" x14ac:dyDescent="0.25">
      <c r="A12" s="67" t="s">
        <v>34</v>
      </c>
      <c r="B12" s="68">
        <f>VLOOKUP($A12,'Return Data'!$A$7:$R$328,2,0)</f>
        <v>43928</v>
      </c>
      <c r="C12" s="69">
        <f>VLOOKUP($A12,'Return Data'!$A$7:$R$328,3,0)</f>
        <v>30.25</v>
      </c>
      <c r="D12" s="69">
        <f>VLOOKUP($A12,'Return Data'!$A$7:$R$328,11,0)</f>
        <v>-145.87715607909101</v>
      </c>
      <c r="E12" s="70">
        <f t="shared" si="0"/>
        <v>16</v>
      </c>
      <c r="F12" s="69">
        <f>VLOOKUP($A12,'Return Data'!$A$7:$R$328,12,0)</f>
        <v>-62.856994399432899</v>
      </c>
      <c r="G12" s="70">
        <f t="shared" si="1"/>
        <v>16</v>
      </c>
      <c r="H12" s="69">
        <f>VLOOKUP($A12,'Return Data'!$A$7:$R$328,13,0)</f>
        <v>-52.350526483118699</v>
      </c>
      <c r="I12" s="70">
        <f t="shared" si="2"/>
        <v>16</v>
      </c>
      <c r="J12" s="69">
        <f>VLOOKUP($A12,'Return Data'!$A$7:$R$328,14,0)</f>
        <v>-41.341334104491999</v>
      </c>
      <c r="K12" s="70">
        <f t="shared" si="3"/>
        <v>16</v>
      </c>
      <c r="L12" s="69">
        <f>VLOOKUP($A12,'Return Data'!$A$7:$R$328,18,0)</f>
        <v>-23.225927909784598</v>
      </c>
      <c r="M12" s="70">
        <f t="shared" si="4"/>
        <v>11</v>
      </c>
      <c r="N12" s="69">
        <f>VLOOKUP($A12,'Return Data'!$A$7:$R$328,15,0)</f>
        <v>-10.933653590382599</v>
      </c>
      <c r="O12" s="70">
        <f t="shared" si="5"/>
        <v>11</v>
      </c>
      <c r="P12" s="69">
        <f>VLOOKUP($A12,'Return Data'!$A$7:$R$328,16,0)</f>
        <v>-3.9123021182570401</v>
      </c>
      <c r="Q12" s="70">
        <f t="shared" si="6"/>
        <v>11</v>
      </c>
      <c r="R12" s="69">
        <f>VLOOKUP($A12,'Return Data'!$A$7:$R$328,17,0)</f>
        <v>16.7450158586316</v>
      </c>
      <c r="S12" s="71">
        <f t="shared" si="7"/>
        <v>10</v>
      </c>
    </row>
    <row r="13" spans="1:20" x14ac:dyDescent="0.25">
      <c r="A13" s="67" t="s">
        <v>35</v>
      </c>
      <c r="B13" s="68">
        <f>VLOOKUP($A13,'Return Data'!$A$7:$R$328,2,0)</f>
        <v>43928</v>
      </c>
      <c r="C13" s="69">
        <f>VLOOKUP($A13,'Return Data'!$A$7:$R$328,3,0)</f>
        <v>8.8986000000000001</v>
      </c>
      <c r="D13" s="69">
        <f>VLOOKUP($A13,'Return Data'!$A$7:$R$328,11,0)</f>
        <v>-95.386857406026394</v>
      </c>
      <c r="E13" s="70">
        <f t="shared" si="0"/>
        <v>4</v>
      </c>
      <c r="F13" s="69">
        <f>VLOOKUP($A13,'Return Data'!$A$7:$R$328,12,0)</f>
        <v>-37.494799775072003</v>
      </c>
      <c r="G13" s="70">
        <f t="shared" si="1"/>
        <v>6</v>
      </c>
      <c r="H13" s="69">
        <f>VLOOKUP($A13,'Return Data'!$A$7:$R$328,13,0)</f>
        <v>-30.8463470491597</v>
      </c>
      <c r="I13" s="70">
        <f t="shared" si="2"/>
        <v>4</v>
      </c>
      <c r="J13" s="69">
        <f>VLOOKUP($A13,'Return Data'!$A$7:$R$328,14,0)</f>
        <v>-24.695745193789602</v>
      </c>
      <c r="K13" s="70">
        <f t="shared" si="3"/>
        <v>6</v>
      </c>
      <c r="L13" s="69">
        <f>VLOOKUP($A13,'Return Data'!$A$7:$R$328,18,0)</f>
        <v>-16.897738585331201</v>
      </c>
      <c r="M13" s="70">
        <f t="shared" si="4"/>
        <v>9</v>
      </c>
      <c r="N13" s="69">
        <f>VLOOKUP($A13,'Return Data'!$A$7:$R$328,15,0)</f>
        <v>-10.234788490372599</v>
      </c>
      <c r="O13" s="70">
        <f t="shared" si="5"/>
        <v>10</v>
      </c>
      <c r="P13" s="69"/>
      <c r="Q13" s="70"/>
      <c r="R13" s="69">
        <f>VLOOKUP($A13,'Return Data'!$A$7:$R$328,17,0)</f>
        <v>-2.4014994026284402</v>
      </c>
      <c r="S13" s="71">
        <f t="shared" si="7"/>
        <v>12</v>
      </c>
    </row>
    <row r="14" spans="1:20" x14ac:dyDescent="0.25">
      <c r="A14" s="67" t="s">
        <v>36</v>
      </c>
      <c r="B14" s="68">
        <f>VLOOKUP($A14,'Return Data'!$A$7:$R$328,2,0)</f>
        <v>43928</v>
      </c>
      <c r="C14" s="69">
        <f>VLOOKUP($A14,'Return Data'!$A$7:$R$328,3,0)</f>
        <v>24.413</v>
      </c>
      <c r="D14" s="69">
        <f>VLOOKUP($A14,'Return Data'!$A$7:$R$328,11,0)</f>
        <v>-107.145537469899</v>
      </c>
      <c r="E14" s="70">
        <f t="shared" si="0"/>
        <v>9</v>
      </c>
      <c r="F14" s="69">
        <f>VLOOKUP($A14,'Return Data'!$A$7:$R$328,12,0)</f>
        <v>-44.464515383019503</v>
      </c>
      <c r="G14" s="70">
        <f t="shared" si="1"/>
        <v>9</v>
      </c>
      <c r="H14" s="69">
        <f>VLOOKUP($A14,'Return Data'!$A$7:$R$328,13,0)</f>
        <v>-31.077342026093199</v>
      </c>
      <c r="I14" s="70">
        <f t="shared" si="2"/>
        <v>5</v>
      </c>
      <c r="J14" s="69">
        <f>VLOOKUP($A14,'Return Data'!$A$7:$R$328,14,0)</f>
        <v>-25.100568187562398</v>
      </c>
      <c r="K14" s="70">
        <f t="shared" si="3"/>
        <v>7</v>
      </c>
      <c r="L14" s="69">
        <f>VLOOKUP($A14,'Return Data'!$A$7:$R$328,18,0)</f>
        <v>-11.906041040124601</v>
      </c>
      <c r="M14" s="70">
        <f t="shared" si="4"/>
        <v>3</v>
      </c>
      <c r="N14" s="69">
        <f>VLOOKUP($A14,'Return Data'!$A$7:$R$328,15,0)</f>
        <v>-4.45130137441374</v>
      </c>
      <c r="O14" s="70">
        <f t="shared" si="5"/>
        <v>3</v>
      </c>
      <c r="P14" s="69">
        <f>VLOOKUP($A14,'Return Data'!$A$7:$R$328,16,0)</f>
        <v>2.1626533024984398</v>
      </c>
      <c r="Q14" s="70">
        <f t="shared" si="6"/>
        <v>1</v>
      </c>
      <c r="R14" s="69">
        <f>VLOOKUP($A14,'Return Data'!$A$7:$R$328,17,0)</f>
        <v>81.745211861832502</v>
      </c>
      <c r="S14" s="71">
        <f t="shared" si="7"/>
        <v>1</v>
      </c>
    </row>
    <row r="15" spans="1:20" x14ac:dyDescent="0.25">
      <c r="A15" s="67" t="s">
        <v>37</v>
      </c>
      <c r="B15" s="68">
        <f>VLOOKUP($A15,'Return Data'!$A$7:$R$328,2,0)</f>
        <v>43928</v>
      </c>
      <c r="C15" s="69">
        <f>VLOOKUP($A15,'Return Data'!$A$7:$R$328,3,0)</f>
        <v>25.280999999999999</v>
      </c>
      <c r="D15" s="69">
        <f>VLOOKUP($A15,'Return Data'!$A$7:$R$328,11,0)</f>
        <v>-119.15308381317</v>
      </c>
      <c r="E15" s="70">
        <f t="shared" si="0"/>
        <v>14</v>
      </c>
      <c r="F15" s="69">
        <f>VLOOKUP($A15,'Return Data'!$A$7:$R$328,12,0)</f>
        <v>-47.478349347643501</v>
      </c>
      <c r="G15" s="70">
        <f t="shared" si="1"/>
        <v>12</v>
      </c>
      <c r="H15" s="69">
        <f>VLOOKUP($A15,'Return Data'!$A$7:$R$328,13,0)</f>
        <v>-39.798800324960602</v>
      </c>
      <c r="I15" s="70">
        <f t="shared" si="2"/>
        <v>11</v>
      </c>
      <c r="J15" s="69">
        <f>VLOOKUP($A15,'Return Data'!$A$7:$R$328,14,0)</f>
        <v>-29.730984056485699</v>
      </c>
      <c r="K15" s="70">
        <f t="shared" si="3"/>
        <v>11</v>
      </c>
      <c r="L15" s="69">
        <f>VLOOKUP($A15,'Return Data'!$A$7:$R$328,18,0)</f>
        <v>-15.8685572927581</v>
      </c>
      <c r="M15" s="70">
        <f t="shared" si="4"/>
        <v>8</v>
      </c>
      <c r="N15" s="69">
        <f>VLOOKUP($A15,'Return Data'!$A$7:$R$328,15,0)</f>
        <v>-7.3933609101007098</v>
      </c>
      <c r="O15" s="70">
        <f t="shared" si="5"/>
        <v>7</v>
      </c>
      <c r="P15" s="69">
        <f>VLOOKUP($A15,'Return Data'!$A$7:$R$328,16,0)</f>
        <v>0.74002091578707896</v>
      </c>
      <c r="Q15" s="70">
        <f t="shared" si="6"/>
        <v>3</v>
      </c>
      <c r="R15" s="69">
        <f>VLOOKUP($A15,'Return Data'!$A$7:$R$328,17,0)</f>
        <v>14.905304649919801</v>
      </c>
      <c r="S15" s="71">
        <f t="shared" si="7"/>
        <v>11</v>
      </c>
    </row>
    <row r="16" spans="1:20" x14ac:dyDescent="0.25">
      <c r="A16" s="67" t="s">
        <v>38</v>
      </c>
      <c r="B16" s="68">
        <f>VLOOKUP($A16,'Return Data'!$A$7:$R$328,2,0)</f>
        <v>43928</v>
      </c>
      <c r="C16" s="69">
        <f>VLOOKUP($A16,'Return Data'!$A$7:$R$328,3,0)</f>
        <v>54.100099999999998</v>
      </c>
      <c r="D16" s="69">
        <f>VLOOKUP($A16,'Return Data'!$A$7:$R$328,11,0)</f>
        <v>-110.30170059903099</v>
      </c>
      <c r="E16" s="70">
        <f t="shared" si="0"/>
        <v>10</v>
      </c>
      <c r="F16" s="69">
        <f>VLOOKUP($A16,'Return Data'!$A$7:$R$328,12,0)</f>
        <v>-45.729103013095603</v>
      </c>
      <c r="G16" s="70">
        <f t="shared" si="1"/>
        <v>10</v>
      </c>
      <c r="H16" s="69">
        <f>VLOOKUP($A16,'Return Data'!$A$7:$R$328,13,0)</f>
        <v>-36.579574302643501</v>
      </c>
      <c r="I16" s="70">
        <f t="shared" si="2"/>
        <v>10</v>
      </c>
      <c r="J16" s="69">
        <f>VLOOKUP($A16,'Return Data'!$A$7:$R$328,14,0)</f>
        <v>-27.1957158853862</v>
      </c>
      <c r="K16" s="70">
        <f t="shared" si="3"/>
        <v>10</v>
      </c>
      <c r="L16" s="69">
        <f>VLOOKUP($A16,'Return Data'!$A$7:$R$328,18,0)</f>
        <v>-12.830120870029001</v>
      </c>
      <c r="M16" s="70">
        <f t="shared" si="4"/>
        <v>4</v>
      </c>
      <c r="N16" s="69">
        <f>VLOOKUP($A16,'Return Data'!$A$7:$R$328,15,0)</f>
        <v>-4.3540887615945101</v>
      </c>
      <c r="O16" s="70">
        <f t="shared" si="5"/>
        <v>2</v>
      </c>
      <c r="P16" s="69">
        <f>VLOOKUP($A16,'Return Data'!$A$7:$R$328,16,0)</f>
        <v>0.170236421101817</v>
      </c>
      <c r="Q16" s="70">
        <f t="shared" si="6"/>
        <v>4</v>
      </c>
      <c r="R16" s="69">
        <f>VLOOKUP($A16,'Return Data'!$A$7:$R$328,17,0)</f>
        <v>29.7148541628207</v>
      </c>
      <c r="S16" s="71">
        <f t="shared" si="7"/>
        <v>6</v>
      </c>
    </row>
    <row r="17" spans="1:19" x14ac:dyDescent="0.25">
      <c r="A17" s="67" t="s">
        <v>39</v>
      </c>
      <c r="B17" s="68">
        <f>VLOOKUP($A17,'Return Data'!$A$7:$R$328,2,0)</f>
        <v>43928</v>
      </c>
      <c r="C17" s="69">
        <f>VLOOKUP($A17,'Return Data'!$A$7:$R$328,3,0)</f>
        <v>37.229999999999997</v>
      </c>
      <c r="D17" s="69">
        <f>VLOOKUP($A17,'Return Data'!$A$7:$R$328,11,0)</f>
        <v>-118.117811693707</v>
      </c>
      <c r="E17" s="70">
        <f t="shared" si="0"/>
        <v>13</v>
      </c>
      <c r="F17" s="69">
        <f>VLOOKUP($A17,'Return Data'!$A$7:$R$328,12,0)</f>
        <v>-50.433769899625901</v>
      </c>
      <c r="G17" s="70">
        <f t="shared" si="1"/>
        <v>14</v>
      </c>
      <c r="H17" s="69">
        <f>VLOOKUP($A17,'Return Data'!$A$7:$R$328,13,0)</f>
        <v>-42.3946021350216</v>
      </c>
      <c r="I17" s="70">
        <f t="shared" si="2"/>
        <v>13</v>
      </c>
      <c r="J17" s="69">
        <f>VLOOKUP($A17,'Return Data'!$A$7:$R$328,14,0)</f>
        <v>-33.3386796036718</v>
      </c>
      <c r="K17" s="70">
        <f t="shared" si="3"/>
        <v>13</v>
      </c>
      <c r="L17" s="69">
        <f>VLOOKUP($A17,'Return Data'!$A$7:$R$328,18,0)</f>
        <v>-14.1562532517287</v>
      </c>
      <c r="M17" s="70">
        <f t="shared" si="4"/>
        <v>6</v>
      </c>
      <c r="N17" s="69">
        <f>VLOOKUP($A17,'Return Data'!$A$7:$R$328,15,0)</f>
        <v>-7.7964868602627497</v>
      </c>
      <c r="O17" s="70">
        <f t="shared" si="5"/>
        <v>8</v>
      </c>
      <c r="P17" s="69">
        <f>VLOOKUP($A17,'Return Data'!$A$7:$R$328,16,0)</f>
        <v>-1.00884086320596</v>
      </c>
      <c r="Q17" s="70">
        <f t="shared" si="6"/>
        <v>7</v>
      </c>
      <c r="R17" s="69">
        <f>VLOOKUP($A17,'Return Data'!$A$7:$R$328,17,0)</f>
        <v>18.620009646231601</v>
      </c>
      <c r="S17" s="71">
        <f t="shared" si="7"/>
        <v>9</v>
      </c>
    </row>
    <row r="18" spans="1:19" x14ac:dyDescent="0.25">
      <c r="A18" s="67" t="s">
        <v>40</v>
      </c>
      <c r="B18" s="68">
        <f>VLOOKUP($A18,'Return Data'!$A$7:$R$328,2,0)</f>
        <v>43928</v>
      </c>
      <c r="C18" s="69">
        <f>VLOOKUP($A18,'Return Data'!$A$7:$R$328,3,0)</f>
        <v>100.85080000000001</v>
      </c>
      <c r="D18" s="69">
        <f>VLOOKUP($A18,'Return Data'!$A$7:$R$328,11,0)</f>
        <v>-105.98951633935501</v>
      </c>
      <c r="E18" s="70">
        <f t="shared" si="0"/>
        <v>8</v>
      </c>
      <c r="F18" s="69">
        <f>VLOOKUP($A18,'Return Data'!$A$7:$R$328,12,0)</f>
        <v>-43.5080604182317</v>
      </c>
      <c r="G18" s="70">
        <f t="shared" si="1"/>
        <v>8</v>
      </c>
      <c r="H18" s="69">
        <f>VLOOKUP($A18,'Return Data'!$A$7:$R$328,13,0)</f>
        <v>-33.198850811101103</v>
      </c>
      <c r="I18" s="70">
        <f t="shared" si="2"/>
        <v>8</v>
      </c>
      <c r="J18" s="69">
        <f>VLOOKUP($A18,'Return Data'!$A$7:$R$328,14,0)</f>
        <v>-25.2089460047447</v>
      </c>
      <c r="K18" s="70">
        <f t="shared" si="3"/>
        <v>8</v>
      </c>
      <c r="L18" s="69">
        <f>VLOOKUP($A18,'Return Data'!$A$7:$R$328,18,0)</f>
        <v>-13.362350249384599</v>
      </c>
      <c r="M18" s="70">
        <f t="shared" si="4"/>
        <v>5</v>
      </c>
      <c r="N18" s="69">
        <f>VLOOKUP($A18,'Return Data'!$A$7:$R$328,15,0)</f>
        <v>-4.98565264208443</v>
      </c>
      <c r="O18" s="70">
        <f t="shared" si="5"/>
        <v>4</v>
      </c>
      <c r="P18" s="69">
        <f>VLOOKUP($A18,'Return Data'!$A$7:$R$328,16,0)</f>
        <v>1.96825888092404</v>
      </c>
      <c r="Q18" s="70">
        <f t="shared" si="6"/>
        <v>2</v>
      </c>
      <c r="R18" s="69">
        <f>VLOOKUP($A18,'Return Data'!$A$7:$R$328,17,0)</f>
        <v>57.560392293004703</v>
      </c>
      <c r="S18" s="71">
        <f t="shared" si="7"/>
        <v>4</v>
      </c>
    </row>
    <row r="19" spans="1:19" x14ac:dyDescent="0.25">
      <c r="A19" s="67" t="s">
        <v>41</v>
      </c>
      <c r="B19" s="68">
        <f>VLOOKUP($A19,'Return Data'!$A$7:$R$328,2,0)</f>
        <v>43928</v>
      </c>
      <c r="C19" s="69">
        <f>VLOOKUP($A19,'Return Data'!$A$7:$R$328,3,0)</f>
        <v>7.9135</v>
      </c>
      <c r="D19" s="69">
        <f>VLOOKUP($A19,'Return Data'!$A$7:$R$328,11,0)</f>
        <v>-95.156024720931995</v>
      </c>
      <c r="E19" s="70">
        <f t="shared" si="0"/>
        <v>3</v>
      </c>
      <c r="F19" s="69">
        <f>VLOOKUP($A19,'Return Data'!$A$7:$R$328,12,0)</f>
        <v>-37.379364343501997</v>
      </c>
      <c r="G19" s="70">
        <f t="shared" si="1"/>
        <v>4</v>
      </c>
      <c r="H19" s="69">
        <f>VLOOKUP($A19,'Return Data'!$A$7:$R$328,13,0)</f>
        <v>-26.780721968592701</v>
      </c>
      <c r="I19" s="70">
        <f t="shared" si="2"/>
        <v>2</v>
      </c>
      <c r="J19" s="69">
        <f>VLOOKUP($A19,'Return Data'!$A$7:$R$328,14,0)</f>
        <v>-19.233393498367501</v>
      </c>
      <c r="K19" s="70">
        <f t="shared" si="3"/>
        <v>2</v>
      </c>
      <c r="L19" s="69"/>
      <c r="M19" s="70"/>
      <c r="N19" s="69"/>
      <c r="O19" s="70"/>
      <c r="P19" s="69"/>
      <c r="Q19" s="70"/>
      <c r="R19" s="69">
        <f>VLOOKUP($A19,'Return Data'!$A$7:$R$328,17,0)</f>
        <v>-12.0121845425868</v>
      </c>
      <c r="S19" s="71">
        <f t="shared" si="7"/>
        <v>13</v>
      </c>
    </row>
    <row r="20" spans="1:19" x14ac:dyDescent="0.25">
      <c r="A20" s="67" t="s">
        <v>42</v>
      </c>
      <c r="B20" s="68">
        <f>VLOOKUP($A20,'Return Data'!$A$7:$R$328,2,0)</f>
        <v>43928</v>
      </c>
      <c r="C20" s="69">
        <f>VLOOKUP($A20,'Return Data'!$A$7:$R$328,3,0)</f>
        <v>7.7976999999999999</v>
      </c>
      <c r="D20" s="69">
        <f>VLOOKUP($A20,'Return Data'!$A$7:$R$328,11,0)</f>
        <v>-89.979830870519095</v>
      </c>
      <c r="E20" s="70">
        <f t="shared" si="0"/>
        <v>2</v>
      </c>
      <c r="F20" s="69">
        <f>VLOOKUP($A20,'Return Data'!$A$7:$R$328,12,0)</f>
        <v>-34.986892815795301</v>
      </c>
      <c r="G20" s="70">
        <f t="shared" si="1"/>
        <v>1</v>
      </c>
      <c r="H20" s="69">
        <f>VLOOKUP($A20,'Return Data'!$A$7:$R$328,13,0)</f>
        <v>-25.033993130196301</v>
      </c>
      <c r="I20" s="70">
        <f t="shared" si="2"/>
        <v>1</v>
      </c>
      <c r="J20" s="69">
        <f>VLOOKUP($A20,'Return Data'!$A$7:$R$328,14,0)</f>
        <v>-17.74457923828</v>
      </c>
      <c r="K20" s="70">
        <f t="shared" si="3"/>
        <v>1</v>
      </c>
      <c r="L20" s="69"/>
      <c r="M20" s="70"/>
      <c r="N20" s="69"/>
      <c r="O20" s="70"/>
      <c r="P20" s="69"/>
      <c r="Q20" s="70"/>
      <c r="R20" s="69">
        <f>VLOOKUP($A20,'Return Data'!$A$7:$R$328,17,0)</f>
        <v>-13.113205546492701</v>
      </c>
      <c r="S20" s="71">
        <f t="shared" si="7"/>
        <v>14</v>
      </c>
    </row>
    <row r="21" spans="1:19" x14ac:dyDescent="0.25">
      <c r="A21" s="67" t="s">
        <v>43</v>
      </c>
      <c r="B21" s="68">
        <f>VLOOKUP($A21,'Return Data'!$A$7:$R$328,2,0)</f>
        <v>43928</v>
      </c>
      <c r="C21" s="69">
        <f>VLOOKUP($A21,'Return Data'!$A$7:$R$328,3,0)</f>
        <v>165.23439999999999</v>
      </c>
      <c r="D21" s="69">
        <f>VLOOKUP($A21,'Return Data'!$A$7:$R$328,11,0)</f>
        <v>-126.542605998318</v>
      </c>
      <c r="E21" s="70">
        <f t="shared" si="0"/>
        <v>15</v>
      </c>
      <c r="F21" s="69">
        <f>VLOOKUP($A21,'Return Data'!$A$7:$R$328,12,0)</f>
        <v>-51.264256558432599</v>
      </c>
      <c r="G21" s="70">
        <f t="shared" si="1"/>
        <v>15</v>
      </c>
      <c r="H21" s="69">
        <f>VLOOKUP($A21,'Return Data'!$A$7:$R$328,13,0)</f>
        <v>-43.642446268627303</v>
      </c>
      <c r="I21" s="70">
        <f t="shared" si="2"/>
        <v>14</v>
      </c>
      <c r="J21" s="69">
        <f>VLOOKUP($A21,'Return Data'!$A$7:$R$328,14,0)</f>
        <v>-36.267257582836599</v>
      </c>
      <c r="K21" s="70">
        <f t="shared" si="3"/>
        <v>15</v>
      </c>
      <c r="L21" s="69">
        <f>VLOOKUP($A21,'Return Data'!$A$7:$R$328,18,0)</f>
        <v>-18.8708352570019</v>
      </c>
      <c r="M21" s="70">
        <f t="shared" si="4"/>
        <v>10</v>
      </c>
      <c r="N21" s="69">
        <f>VLOOKUP($A21,'Return Data'!$A$7:$R$328,15,0)</f>
        <v>-9.5482717410254807</v>
      </c>
      <c r="O21" s="70">
        <f t="shared" si="5"/>
        <v>9</v>
      </c>
      <c r="P21" s="69">
        <f>VLOOKUP($A21,'Return Data'!$A$7:$R$328,16,0)</f>
        <v>-2.3274754136998999</v>
      </c>
      <c r="Q21" s="70">
        <f t="shared" si="6"/>
        <v>9</v>
      </c>
      <c r="R21" s="69">
        <f>VLOOKUP($A21,'Return Data'!$A$7:$R$328,17,0)</f>
        <v>42.319174707572401</v>
      </c>
      <c r="S21" s="71">
        <f t="shared" si="7"/>
        <v>5</v>
      </c>
    </row>
    <row r="22" spans="1:19" x14ac:dyDescent="0.25">
      <c r="A22" s="67" t="s">
        <v>44</v>
      </c>
      <c r="B22" s="68">
        <f>VLOOKUP($A22,'Return Data'!$A$7:$R$328,2,0)</f>
        <v>43928</v>
      </c>
      <c r="C22" s="69">
        <f>VLOOKUP($A22,'Return Data'!$A$7:$R$328,3,0)</f>
        <v>8.02</v>
      </c>
      <c r="D22" s="69">
        <f>VLOOKUP($A22,'Return Data'!$A$7:$R$328,11,0)</f>
        <v>-100.46215466776199</v>
      </c>
      <c r="E22" s="70">
        <f t="shared" si="0"/>
        <v>6</v>
      </c>
      <c r="F22" s="69">
        <f>VLOOKUP($A22,'Return Data'!$A$7:$R$328,12,0)</f>
        <v>-37.384910946124798</v>
      </c>
      <c r="G22" s="70">
        <f t="shared" si="1"/>
        <v>5</v>
      </c>
      <c r="H22" s="69">
        <f>VLOOKUP($A22,'Return Data'!$A$7:$R$328,13,0)</f>
        <v>-32.166030956423498</v>
      </c>
      <c r="I22" s="70">
        <f t="shared" si="2"/>
        <v>7</v>
      </c>
      <c r="J22" s="69">
        <f>VLOOKUP($A22,'Return Data'!$A$7:$R$328,14,0)</f>
        <v>-24.423320529584799</v>
      </c>
      <c r="K22" s="70">
        <f t="shared" si="3"/>
        <v>5</v>
      </c>
      <c r="L22" s="69"/>
      <c r="M22" s="70"/>
      <c r="N22" s="69"/>
      <c r="O22" s="70"/>
      <c r="P22" s="69"/>
      <c r="Q22" s="70"/>
      <c r="R22" s="69">
        <f>VLOOKUP($A22,'Return Data'!$A$7:$R$328,17,0)</f>
        <v>-14.779141104294499</v>
      </c>
      <c r="S22" s="71">
        <f t="shared" si="7"/>
        <v>16</v>
      </c>
    </row>
    <row r="23" spans="1:19" x14ac:dyDescent="0.25">
      <c r="A23" s="67" t="s">
        <v>45</v>
      </c>
      <c r="B23" s="68">
        <f>VLOOKUP($A23,'Return Data'!$A$7:$R$328,2,0)</f>
        <v>43928</v>
      </c>
      <c r="C23" s="69">
        <f>VLOOKUP($A23,'Return Data'!$A$7:$R$328,3,0)</f>
        <v>48.046500000000002</v>
      </c>
      <c r="D23" s="69">
        <f>VLOOKUP($A23,'Return Data'!$A$7:$R$328,11,0)</f>
        <v>-99.997415986510205</v>
      </c>
      <c r="E23" s="70">
        <f t="shared" si="0"/>
        <v>5</v>
      </c>
      <c r="F23" s="69">
        <f>VLOOKUP($A23,'Return Data'!$A$7:$R$328,12,0)</f>
        <v>-35.3701479732973</v>
      </c>
      <c r="G23" s="70">
        <f t="shared" si="1"/>
        <v>2</v>
      </c>
      <c r="H23" s="69">
        <f>VLOOKUP($A23,'Return Data'!$A$7:$R$328,13,0)</f>
        <v>-28.1221489991959</v>
      </c>
      <c r="I23" s="70">
        <f t="shared" si="2"/>
        <v>3</v>
      </c>
      <c r="J23" s="69">
        <f>VLOOKUP($A23,'Return Data'!$A$7:$R$328,14,0)</f>
        <v>-21.9265382507546</v>
      </c>
      <c r="K23" s="70">
        <f t="shared" si="3"/>
        <v>3</v>
      </c>
      <c r="L23" s="69">
        <f>VLOOKUP($A23,'Return Data'!$A$7:$R$328,18,0)</f>
        <v>-8.9046026657608408</v>
      </c>
      <c r="M23" s="70">
        <f t="shared" si="4"/>
        <v>1</v>
      </c>
      <c r="N23" s="69">
        <f>VLOOKUP($A23,'Return Data'!$A$7:$R$328,15,0)</f>
        <v>-2.3215475465046702</v>
      </c>
      <c r="O23" s="70">
        <f t="shared" si="5"/>
        <v>1</v>
      </c>
      <c r="P23" s="69">
        <f>VLOOKUP($A23,'Return Data'!$A$7:$R$328,16,0)</f>
        <v>-0.84162824622862198</v>
      </c>
      <c r="Q23" s="70">
        <f t="shared" si="6"/>
        <v>6</v>
      </c>
      <c r="R23" s="69">
        <f>VLOOKUP($A23,'Return Data'!$A$7:$R$328,17,0)</f>
        <v>25.836227906976699</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-108.33714130830795</v>
      </c>
      <c r="E25" s="78"/>
      <c r="F25" s="79">
        <f>AVERAGE(F8:F23)</f>
        <v>-43.899993735126159</v>
      </c>
      <c r="G25" s="78"/>
      <c r="H25" s="79">
        <f>AVERAGE(H8:H23)</f>
        <v>-35.712207455044933</v>
      </c>
      <c r="I25" s="78"/>
      <c r="J25" s="79">
        <f>AVERAGE(J8:J23)</f>
        <v>-27.779650389222237</v>
      </c>
      <c r="K25" s="78"/>
      <c r="L25" s="79">
        <f>AVERAGE(L8:L23)</f>
        <v>-15.512878070573732</v>
      </c>
      <c r="M25" s="78"/>
      <c r="N25" s="79">
        <f>AVERAGE(N8:N23)</f>
        <v>-7.1688519356171447</v>
      </c>
      <c r="O25" s="78"/>
      <c r="P25" s="79">
        <f>AVERAGE(P8:P23)</f>
        <v>-0.66340124455623173</v>
      </c>
      <c r="Q25" s="78"/>
      <c r="R25" s="79">
        <f>AVERAGE(R8:R23)</f>
        <v>24.24600350082142</v>
      </c>
      <c r="S25" s="80"/>
    </row>
    <row r="26" spans="1:19" x14ac:dyDescent="0.25">
      <c r="A26" s="77" t="s">
        <v>28</v>
      </c>
      <c r="B26" s="78"/>
      <c r="C26" s="78"/>
      <c r="D26" s="79">
        <f>MIN(D8:D23)</f>
        <v>-145.87715607909101</v>
      </c>
      <c r="E26" s="78"/>
      <c r="F26" s="79">
        <f>MIN(F8:F23)</f>
        <v>-62.856994399432899</v>
      </c>
      <c r="G26" s="78"/>
      <c r="H26" s="79">
        <f>MIN(H8:H23)</f>
        <v>-52.350526483118699</v>
      </c>
      <c r="I26" s="78"/>
      <c r="J26" s="79">
        <f>MIN(J8:J23)</f>
        <v>-41.341334104491999</v>
      </c>
      <c r="K26" s="78"/>
      <c r="L26" s="79">
        <f>MIN(L8:L23)</f>
        <v>-23.655260900453001</v>
      </c>
      <c r="M26" s="78"/>
      <c r="N26" s="79">
        <f>MIN(N8:N23)</f>
        <v>-11.941138735033601</v>
      </c>
      <c r="O26" s="78"/>
      <c r="P26" s="79">
        <f>MIN(P8:P23)</f>
        <v>-3.9123021182570401</v>
      </c>
      <c r="Q26" s="78"/>
      <c r="R26" s="79">
        <f>MIN(R8:R23)</f>
        <v>-14.779141104294499</v>
      </c>
      <c r="S26" s="80"/>
    </row>
    <row r="27" spans="1:19" ht="15.75" thickBot="1" x14ac:dyDescent="0.3">
      <c r="A27" s="81" t="s">
        <v>29</v>
      </c>
      <c r="B27" s="82"/>
      <c r="C27" s="82"/>
      <c r="D27" s="83">
        <f>MAX(D8:D23)</f>
        <v>-88.866223596762495</v>
      </c>
      <c r="E27" s="82"/>
      <c r="F27" s="83">
        <f>MAX(F8:F23)</f>
        <v>-34.986892815795301</v>
      </c>
      <c r="G27" s="82"/>
      <c r="H27" s="83">
        <f>MAX(H8:H23)</f>
        <v>-25.033993130196301</v>
      </c>
      <c r="I27" s="82"/>
      <c r="J27" s="83">
        <f>MAX(J8:J23)</f>
        <v>-17.74457923828</v>
      </c>
      <c r="K27" s="82"/>
      <c r="L27" s="83">
        <f>MAX(L8:L23)</f>
        <v>-8.9046026657608408</v>
      </c>
      <c r="M27" s="82"/>
      <c r="N27" s="83">
        <f>MAX(N8:N23)</f>
        <v>-2.3215475465046702</v>
      </c>
      <c r="O27" s="82"/>
      <c r="P27" s="83">
        <f>MAX(P8:P23)</f>
        <v>2.1626533024984398</v>
      </c>
      <c r="Q27" s="82"/>
      <c r="R27" s="83">
        <f>MAX(R8:R23)</f>
        <v>81.745211861832502</v>
      </c>
      <c r="S27" s="84"/>
    </row>
    <row r="29" spans="1:19" x14ac:dyDescent="0.25">
      <c r="A29" s="15" t="s">
        <v>342</v>
      </c>
    </row>
  </sheetData>
  <sheetProtection password="F4C3"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8"/>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0" t="s">
        <v>349</v>
      </c>
    </row>
    <row r="3" spans="1:20" ht="15.75" thickBot="1" x14ac:dyDescent="0.3">
      <c r="A3" s="121"/>
    </row>
    <row r="4" spans="1:20" ht="15.75" thickBot="1" x14ac:dyDescent="0.3"/>
    <row r="5" spans="1:20" x14ac:dyDescent="0.25">
      <c r="A5" s="32" t="s">
        <v>345</v>
      </c>
      <c r="B5" s="118" t="s">
        <v>8</v>
      </c>
      <c r="C5" s="118" t="s">
        <v>9</v>
      </c>
      <c r="D5" s="124" t="s">
        <v>1</v>
      </c>
      <c r="E5" s="124"/>
      <c r="F5" s="124" t="s">
        <v>2</v>
      </c>
      <c r="G5" s="124"/>
      <c r="H5" s="124" t="s">
        <v>3</v>
      </c>
      <c r="I5" s="124"/>
      <c r="J5" s="124" t="s">
        <v>4</v>
      </c>
      <c r="K5" s="124"/>
      <c r="L5" s="124" t="s">
        <v>385</v>
      </c>
      <c r="M5" s="124"/>
      <c r="N5" s="124" t="s">
        <v>5</v>
      </c>
      <c r="O5" s="124"/>
      <c r="P5" s="124" t="s">
        <v>6</v>
      </c>
      <c r="Q5" s="124"/>
      <c r="R5" s="122" t="s">
        <v>46</v>
      </c>
      <c r="S5" s="123"/>
      <c r="T5" s="13"/>
    </row>
    <row r="6" spans="1:20"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Data'!$A$7:$R$328,2,0)</f>
        <v>43928</v>
      </c>
      <c r="C8" s="69">
        <f>VLOOKUP($A8,'Return Data'!$A$7:$R$328,3,0)</f>
        <v>32.99</v>
      </c>
      <c r="D8" s="69">
        <f>VLOOKUP($A8,'Return Data'!$A$7:$R$328,11,0)</f>
        <v>-88.722773921074193</v>
      </c>
      <c r="E8" s="70">
        <f t="shared" ref="E8:E39" si="0">RANK(D8,D$8:D$72,0)</f>
        <v>15</v>
      </c>
      <c r="F8" s="69">
        <f>VLOOKUP($A8,'Return Data'!$A$7:$R$328,12,0)</f>
        <v>-30.084885822590699</v>
      </c>
      <c r="G8" s="70">
        <f t="shared" ref="G8:G29" si="1">RANK(F8,F$8:F$72,0)</f>
        <v>10</v>
      </c>
      <c r="H8" s="69">
        <f>VLOOKUP($A8,'Return Data'!$A$7:$R$328,13,0)</f>
        <v>-25.066504326990401</v>
      </c>
      <c r="I8" s="70">
        <f t="shared" ref="I8:I29" si="2">RANK(H8,H$8:H$72,0)</f>
        <v>13</v>
      </c>
      <c r="J8" s="69">
        <f>VLOOKUP($A8,'Return Data'!$A$7:$R$328,14,0)</f>
        <v>-21.370133898568</v>
      </c>
      <c r="K8" s="70">
        <f t="shared" ref="K8:K29" si="3">RANK(J8,J$8:J$72,0)</f>
        <v>28</v>
      </c>
      <c r="L8" s="69">
        <f>VLOOKUP($A8,'Return Data'!$A$7:$R$328,18,0)</f>
        <v>-10.2345474722662</v>
      </c>
      <c r="M8" s="70">
        <f t="shared" ref="M8:M13" si="4">RANK(L8,L$8:L$72,0)</f>
        <v>24</v>
      </c>
      <c r="N8" s="69">
        <f>VLOOKUP($A8,'Return Data'!$A$7:$R$328,15,0)</f>
        <v>-0.89397218095299402</v>
      </c>
      <c r="O8" s="70">
        <f>RANK(N8,N$8:N$72,0)</f>
        <v>12</v>
      </c>
      <c r="P8" s="69">
        <f>VLOOKUP($A8,'Return Data'!$A$7:$R$328,16,0)</f>
        <v>3.0183251842659402</v>
      </c>
      <c r="Q8" s="70">
        <f>RANK(P8,P$8:P$72,0)</f>
        <v>14</v>
      </c>
      <c r="R8" s="69">
        <f>VLOOKUP($A8,'Return Data'!$A$7:$R$328,17,0)</f>
        <v>15.562193255940601</v>
      </c>
      <c r="S8" s="71">
        <f t="shared" ref="S8:S39" si="5">RANK(R8,R$8:R$72,0)</f>
        <v>8</v>
      </c>
    </row>
    <row r="9" spans="1:20" x14ac:dyDescent="0.25">
      <c r="A9" s="67" t="s">
        <v>164</v>
      </c>
      <c r="B9" s="68">
        <f>VLOOKUP($A9,'Return Data'!$A$7:$R$328,2,0)</f>
        <v>43928</v>
      </c>
      <c r="C9" s="69">
        <f>VLOOKUP($A9,'Return Data'!$A$7:$R$328,3,0)</f>
        <v>26.85</v>
      </c>
      <c r="D9" s="69">
        <f>VLOOKUP($A9,'Return Data'!$A$7:$R$328,11,0)</f>
        <v>-85.924610946559994</v>
      </c>
      <c r="E9" s="70">
        <f t="shared" si="0"/>
        <v>14</v>
      </c>
      <c r="F9" s="69">
        <f>VLOOKUP($A9,'Return Data'!$A$7:$R$328,12,0)</f>
        <v>-28.520648342429201</v>
      </c>
      <c r="G9" s="70">
        <f t="shared" si="1"/>
        <v>7</v>
      </c>
      <c r="H9" s="69">
        <f>VLOOKUP($A9,'Return Data'!$A$7:$R$328,13,0)</f>
        <v>-23.4739916394002</v>
      </c>
      <c r="I9" s="70">
        <f t="shared" si="2"/>
        <v>11</v>
      </c>
      <c r="J9" s="69">
        <f>VLOOKUP($A9,'Return Data'!$A$7:$R$328,14,0)</f>
        <v>-19.925514363354001</v>
      </c>
      <c r="K9" s="70">
        <f t="shared" si="3"/>
        <v>19</v>
      </c>
      <c r="L9" s="69">
        <f>VLOOKUP($A9,'Return Data'!$A$7:$R$328,18,0)</f>
        <v>-9.2064803798088004</v>
      </c>
      <c r="M9" s="70">
        <f t="shared" si="4"/>
        <v>19</v>
      </c>
      <c r="N9" s="69">
        <f>VLOOKUP($A9,'Return Data'!$A$7:$R$328,15,0)</f>
        <v>2.4825135824099499E-2</v>
      </c>
      <c r="O9" s="70">
        <f>RANK(N9,N$8:N$72,0)</f>
        <v>10</v>
      </c>
      <c r="P9" s="69">
        <f>VLOOKUP($A9,'Return Data'!$A$7:$R$328,16,0)</f>
        <v>3.7884933306075199</v>
      </c>
      <c r="Q9" s="70">
        <f>RANK(P9,P$8:P$72,0)</f>
        <v>11</v>
      </c>
      <c r="R9" s="69">
        <f>VLOOKUP($A9,'Return Data'!$A$7:$R$328,17,0)</f>
        <v>17.102688874466601</v>
      </c>
      <c r="S9" s="71">
        <f t="shared" si="5"/>
        <v>6</v>
      </c>
    </row>
    <row r="10" spans="1:20" x14ac:dyDescent="0.25">
      <c r="A10" s="67" t="s">
        <v>165</v>
      </c>
      <c r="B10" s="68">
        <f>VLOOKUP($A10,'Return Data'!$A$7:$R$328,2,0)</f>
        <v>43928</v>
      </c>
      <c r="C10" s="69">
        <f>VLOOKUP($A10,'Return Data'!$A$7:$R$328,3,0)</f>
        <v>41.833500000000001</v>
      </c>
      <c r="D10" s="69">
        <f>VLOOKUP($A10,'Return Data'!$A$7:$R$328,11,0)</f>
        <v>-82.699933389317707</v>
      </c>
      <c r="E10" s="70">
        <f t="shared" si="0"/>
        <v>9</v>
      </c>
      <c r="F10" s="69">
        <f>VLOOKUP($A10,'Return Data'!$A$7:$R$328,12,0)</f>
        <v>-31.4112069290743</v>
      </c>
      <c r="G10" s="70">
        <f t="shared" si="1"/>
        <v>14</v>
      </c>
      <c r="H10" s="69">
        <f>VLOOKUP($A10,'Return Data'!$A$7:$R$328,13,0)</f>
        <v>-20.5515625901593</v>
      </c>
      <c r="I10" s="70">
        <f t="shared" si="2"/>
        <v>8</v>
      </c>
      <c r="J10" s="69">
        <f>VLOOKUP($A10,'Return Data'!$A$7:$R$328,14,0)</f>
        <v>-11.811436880956901</v>
      </c>
      <c r="K10" s="70">
        <f t="shared" si="3"/>
        <v>4</v>
      </c>
      <c r="L10" s="69">
        <f>VLOOKUP($A10,'Return Data'!$A$7:$R$328,18,0)</f>
        <v>-3.0076766610444299</v>
      </c>
      <c r="M10" s="70">
        <f t="shared" si="4"/>
        <v>3</v>
      </c>
      <c r="N10" s="69">
        <f>VLOOKUP($A10,'Return Data'!$A$7:$R$328,15,0)</f>
        <v>4.7148858448052398</v>
      </c>
      <c r="O10" s="70">
        <f>RANK(N10,N$8:N$72,0)</f>
        <v>2</v>
      </c>
      <c r="P10" s="69">
        <f>VLOOKUP($A10,'Return Data'!$A$7:$R$328,16,0)</f>
        <v>5.5913050587617299</v>
      </c>
      <c r="Q10" s="70">
        <f>RANK(P10,P$8:P$72,0)</f>
        <v>3</v>
      </c>
      <c r="R10" s="69">
        <f>VLOOKUP($A10,'Return Data'!$A$7:$R$328,17,0)</f>
        <v>24.830629947795</v>
      </c>
      <c r="S10" s="71">
        <f t="shared" si="5"/>
        <v>1</v>
      </c>
    </row>
    <row r="11" spans="1:20" x14ac:dyDescent="0.25">
      <c r="A11" s="67" t="s">
        <v>166</v>
      </c>
      <c r="B11" s="68">
        <f>VLOOKUP($A11,'Return Data'!$A$7:$R$328,2,0)</f>
        <v>43928</v>
      </c>
      <c r="C11" s="69">
        <f>VLOOKUP($A11,'Return Data'!$A$7:$R$328,3,0)</f>
        <v>36.36</v>
      </c>
      <c r="D11" s="69">
        <f>VLOOKUP($A11,'Return Data'!$A$7:$R$328,11,0)</f>
        <v>-96.949661391788595</v>
      </c>
      <c r="E11" s="70">
        <f t="shared" si="0"/>
        <v>21</v>
      </c>
      <c r="F11" s="69">
        <f>VLOOKUP($A11,'Return Data'!$A$7:$R$328,12,0)</f>
        <v>-39.468307095868902</v>
      </c>
      <c r="G11" s="70">
        <f t="shared" si="1"/>
        <v>37</v>
      </c>
      <c r="H11" s="69">
        <f>VLOOKUP($A11,'Return Data'!$A$7:$R$328,13,0)</f>
        <v>-30.455374435181</v>
      </c>
      <c r="I11" s="70">
        <f t="shared" si="2"/>
        <v>30</v>
      </c>
      <c r="J11" s="69">
        <f>VLOOKUP($A11,'Return Data'!$A$7:$R$328,14,0)</f>
        <v>-23.1493894893161</v>
      </c>
      <c r="K11" s="70">
        <f t="shared" si="3"/>
        <v>33</v>
      </c>
      <c r="L11" s="69">
        <f>VLOOKUP($A11,'Return Data'!$A$7:$R$328,18,0)</f>
        <v>-13.566435287746801</v>
      </c>
      <c r="M11" s="70">
        <f t="shared" si="4"/>
        <v>41</v>
      </c>
      <c r="N11" s="69">
        <f>VLOOKUP($A11,'Return Data'!$A$7:$R$328,15,0)</f>
        <v>-5.8325440142011198</v>
      </c>
      <c r="O11" s="70">
        <f>RANK(N11,N$8:N$72,0)</f>
        <v>39</v>
      </c>
      <c r="P11" s="69">
        <f>VLOOKUP($A11,'Return Data'!$A$7:$R$328,16,0)</f>
        <v>-1.4142436527589499</v>
      </c>
      <c r="Q11" s="70">
        <f>RANK(P11,P$8:P$72,0)</f>
        <v>34</v>
      </c>
      <c r="R11" s="69">
        <f>VLOOKUP($A11,'Return Data'!$A$7:$R$328,17,0)</f>
        <v>-1.84697460018361</v>
      </c>
      <c r="S11" s="71">
        <f t="shared" si="5"/>
        <v>46</v>
      </c>
    </row>
    <row r="12" spans="1:20" x14ac:dyDescent="0.25">
      <c r="A12" s="67" t="s">
        <v>167</v>
      </c>
      <c r="B12" s="68">
        <f>VLOOKUP($A12,'Return Data'!$A$7:$R$328,2,0)</f>
        <v>43928</v>
      </c>
      <c r="C12" s="69">
        <f>VLOOKUP($A12,'Return Data'!$A$7:$R$328,3,0)</f>
        <v>34.429000000000002</v>
      </c>
      <c r="D12" s="69">
        <f>VLOOKUP($A12,'Return Data'!$A$7:$R$328,11,0)</f>
        <v>-81.065666662422103</v>
      </c>
      <c r="E12" s="70">
        <f t="shared" si="0"/>
        <v>8</v>
      </c>
      <c r="F12" s="69">
        <f>VLOOKUP($A12,'Return Data'!$A$7:$R$328,12,0)</f>
        <v>-29.314399294996502</v>
      </c>
      <c r="G12" s="70">
        <f t="shared" si="1"/>
        <v>8</v>
      </c>
      <c r="H12" s="69">
        <f>VLOOKUP($A12,'Return Data'!$A$7:$R$328,13,0)</f>
        <v>-20.635905074898599</v>
      </c>
      <c r="I12" s="70">
        <f t="shared" si="2"/>
        <v>9</v>
      </c>
      <c r="J12" s="69">
        <f>VLOOKUP($A12,'Return Data'!$A$7:$R$328,14,0)</f>
        <v>-12.2623959968038</v>
      </c>
      <c r="K12" s="70">
        <f t="shared" si="3"/>
        <v>7</v>
      </c>
      <c r="L12" s="69">
        <f>VLOOKUP($A12,'Return Data'!$A$7:$R$328,18,0)</f>
        <v>-4.9411934863204996</v>
      </c>
      <c r="M12" s="70">
        <f t="shared" si="4"/>
        <v>4</v>
      </c>
      <c r="N12" s="69">
        <f>VLOOKUP($A12,'Return Data'!$A$7:$R$328,15,0)</f>
        <v>1.0558415705581199</v>
      </c>
      <c r="O12" s="70">
        <f>RANK(N12,N$8:N$72,0)</f>
        <v>7</v>
      </c>
      <c r="P12" s="69">
        <f>VLOOKUP($A12,'Return Data'!$A$7:$R$328,16,0)</f>
        <v>2.0951975550395998</v>
      </c>
      <c r="Q12" s="70">
        <f>RANK(P12,P$8:P$72,0)</f>
        <v>18</v>
      </c>
      <c r="R12" s="69">
        <f>VLOOKUP($A12,'Return Data'!$A$7:$R$328,17,0)</f>
        <v>14.0581463372645</v>
      </c>
      <c r="S12" s="71">
        <f t="shared" si="5"/>
        <v>11</v>
      </c>
    </row>
    <row r="13" spans="1:20" x14ac:dyDescent="0.25">
      <c r="A13" s="67" t="s">
        <v>168</v>
      </c>
      <c r="B13" s="68">
        <f>VLOOKUP($A13,'Return Data'!$A$7:$R$328,2,0)</f>
        <v>43928</v>
      </c>
      <c r="C13" s="69">
        <f>VLOOKUP($A13,'Return Data'!$A$7:$R$328,3,0)</f>
        <v>7.69</v>
      </c>
      <c r="D13" s="69">
        <f>VLOOKUP($A13,'Return Data'!$A$7:$R$328,11,0)</f>
        <v>-62.520355604878098</v>
      </c>
      <c r="E13" s="70">
        <f t="shared" si="0"/>
        <v>3</v>
      </c>
      <c r="F13" s="69">
        <f>VLOOKUP($A13,'Return Data'!$A$7:$R$328,12,0)</f>
        <v>-19.006750241079999</v>
      </c>
      <c r="G13" s="70">
        <f t="shared" si="1"/>
        <v>3</v>
      </c>
      <c r="H13" s="69">
        <f>VLOOKUP($A13,'Return Data'!$A$7:$R$328,13,0)</f>
        <v>-12.2756453920033</v>
      </c>
      <c r="I13" s="70">
        <f t="shared" si="2"/>
        <v>3</v>
      </c>
      <c r="J13" s="69">
        <f>VLOOKUP($A13,'Return Data'!$A$7:$R$328,14,0)</f>
        <v>-11.8158274814483</v>
      </c>
      <c r="K13" s="70">
        <f t="shared" si="3"/>
        <v>5</v>
      </c>
      <c r="L13" s="69">
        <f>VLOOKUP($A13,'Return Data'!$A$7:$R$328,18,0)</f>
        <v>-12.707433176600199</v>
      </c>
      <c r="M13" s="70">
        <f t="shared" si="4"/>
        <v>36</v>
      </c>
      <c r="N13" s="69"/>
      <c r="O13" s="70"/>
      <c r="P13" s="69"/>
      <c r="Q13" s="70"/>
      <c r="R13" s="69">
        <f>VLOOKUP($A13,'Return Data'!$A$7:$R$328,17,0)</f>
        <v>-10.837403598971701</v>
      </c>
      <c r="S13" s="71">
        <f t="shared" si="5"/>
        <v>56</v>
      </c>
    </row>
    <row r="14" spans="1:20" x14ac:dyDescent="0.25">
      <c r="A14" s="67" t="s">
        <v>169</v>
      </c>
      <c r="B14" s="68">
        <f>VLOOKUP($A14,'Return Data'!$A$7:$R$328,2,0)</f>
        <v>43928</v>
      </c>
      <c r="C14" s="69">
        <f>VLOOKUP($A14,'Return Data'!$A$7:$R$328,3,0)</f>
        <v>9.34</v>
      </c>
      <c r="D14" s="69">
        <f>VLOOKUP($A14,'Return Data'!$A$7:$R$328,11,0)</f>
        <v>-76.747062461348193</v>
      </c>
      <c r="E14" s="70">
        <f t="shared" si="0"/>
        <v>6</v>
      </c>
      <c r="F14" s="69">
        <f>VLOOKUP($A14,'Return Data'!$A$7:$R$328,12,0)</f>
        <v>-26.643146081085199</v>
      </c>
      <c r="G14" s="70">
        <f t="shared" si="1"/>
        <v>6</v>
      </c>
      <c r="H14" s="69">
        <f>VLOOKUP($A14,'Return Data'!$A$7:$R$328,13,0)</f>
        <v>-16.640606795378801</v>
      </c>
      <c r="I14" s="70">
        <f t="shared" si="2"/>
        <v>4</v>
      </c>
      <c r="J14" s="69">
        <f>VLOOKUP($A14,'Return Data'!$A$7:$R$328,14,0)</f>
        <v>-14.4285273877243</v>
      </c>
      <c r="K14" s="70">
        <f t="shared" si="3"/>
        <v>9</v>
      </c>
      <c r="L14" s="69"/>
      <c r="M14" s="70"/>
      <c r="N14" s="69"/>
      <c r="O14" s="70"/>
      <c r="P14" s="69"/>
      <c r="Q14" s="70"/>
      <c r="R14" s="69">
        <f>VLOOKUP($A14,'Return Data'!$A$7:$R$328,17,0)</f>
        <v>-4.4944029850746299</v>
      </c>
      <c r="S14" s="71">
        <f t="shared" si="5"/>
        <v>47</v>
      </c>
    </row>
    <row r="15" spans="1:20" x14ac:dyDescent="0.25">
      <c r="A15" s="67" t="s">
        <v>170</v>
      </c>
      <c r="B15" s="68">
        <f>VLOOKUP($A15,'Return Data'!$A$7:$R$328,2,0)</f>
        <v>43928</v>
      </c>
      <c r="C15" s="69">
        <f>VLOOKUP($A15,'Return Data'!$A$7:$R$328,3,0)</f>
        <v>50.83</v>
      </c>
      <c r="D15" s="69">
        <f>VLOOKUP($A15,'Return Data'!$A$7:$R$328,11,0)</f>
        <v>-61.584210959731401</v>
      </c>
      <c r="E15" s="70">
        <f t="shared" si="0"/>
        <v>2</v>
      </c>
      <c r="F15" s="69">
        <f>VLOOKUP($A15,'Return Data'!$A$7:$R$328,12,0)</f>
        <v>-17.7975038259199</v>
      </c>
      <c r="G15" s="70">
        <f t="shared" si="1"/>
        <v>2</v>
      </c>
      <c r="H15" s="69">
        <f>VLOOKUP($A15,'Return Data'!$A$7:$R$328,13,0)</f>
        <v>-11.2829684584727</v>
      </c>
      <c r="I15" s="70">
        <f t="shared" si="2"/>
        <v>2</v>
      </c>
      <c r="J15" s="69">
        <f>VLOOKUP($A15,'Return Data'!$A$7:$R$328,14,0)</f>
        <v>-7.3363129420897204</v>
      </c>
      <c r="K15" s="70">
        <f t="shared" si="3"/>
        <v>2</v>
      </c>
      <c r="L15" s="69">
        <f>VLOOKUP($A15,'Return Data'!$A$7:$R$328,18,0)</f>
        <v>-8.4828816772610693</v>
      </c>
      <c r="M15" s="70">
        <f t="shared" ref="M15:M24" si="6">RANK(L15,L$8:L$72,0)</f>
        <v>13</v>
      </c>
      <c r="N15" s="69">
        <f>VLOOKUP($A15,'Return Data'!$A$7:$R$328,15,0)</f>
        <v>3.97493558285661</v>
      </c>
      <c r="O15" s="70">
        <f t="shared" ref="O15:O24" si="7">RANK(N15,N$8:N$72,0)</f>
        <v>3</v>
      </c>
      <c r="P15" s="69">
        <f>VLOOKUP($A15,'Return Data'!$A$7:$R$328,16,0)</f>
        <v>4.9663088821475698</v>
      </c>
      <c r="Q15" s="70">
        <f>RANK(P15,P$8:P$72,0)</f>
        <v>5</v>
      </c>
      <c r="R15" s="69">
        <f>VLOOKUP($A15,'Return Data'!$A$7:$R$328,17,0)</f>
        <v>16.1530097953896</v>
      </c>
      <c r="S15" s="71">
        <f t="shared" si="5"/>
        <v>7</v>
      </c>
    </row>
    <row r="16" spans="1:20" x14ac:dyDescent="0.25">
      <c r="A16" s="67" t="s">
        <v>171</v>
      </c>
      <c r="B16" s="68">
        <f>VLOOKUP($A16,'Return Data'!$A$7:$R$328,2,0)</f>
        <v>43928</v>
      </c>
      <c r="C16" s="69">
        <f>VLOOKUP($A16,'Return Data'!$A$7:$R$328,3,0)</f>
        <v>58.39</v>
      </c>
      <c r="D16" s="69">
        <f>VLOOKUP($A16,'Return Data'!$A$7:$R$328,11,0)</f>
        <v>-70.445719746863304</v>
      </c>
      <c r="E16" s="70">
        <f t="shared" si="0"/>
        <v>4</v>
      </c>
      <c r="F16" s="69">
        <f>VLOOKUP($A16,'Return Data'!$A$7:$R$328,12,0)</f>
        <v>-23.2645519704372</v>
      </c>
      <c r="G16" s="70">
        <f t="shared" si="1"/>
        <v>5</v>
      </c>
      <c r="H16" s="69">
        <f>VLOOKUP($A16,'Return Data'!$A$7:$R$328,13,0)</f>
        <v>-21.571457083557799</v>
      </c>
      <c r="I16" s="70">
        <f t="shared" si="2"/>
        <v>10</v>
      </c>
      <c r="J16" s="69">
        <f>VLOOKUP($A16,'Return Data'!$A$7:$R$328,14,0)</f>
        <v>-13.7533110565237</v>
      </c>
      <c r="K16" s="70">
        <f t="shared" si="3"/>
        <v>8</v>
      </c>
      <c r="L16" s="69">
        <f>VLOOKUP($A16,'Return Data'!$A$7:$R$328,18,0)</f>
        <v>-2.41353100220147</v>
      </c>
      <c r="M16" s="70">
        <f t="shared" si="6"/>
        <v>2</v>
      </c>
      <c r="N16" s="69">
        <f>VLOOKUP($A16,'Return Data'!$A$7:$R$328,15,0)</f>
        <v>3.5817062736063301</v>
      </c>
      <c r="O16" s="70">
        <f t="shared" si="7"/>
        <v>4</v>
      </c>
      <c r="P16" s="69">
        <f>VLOOKUP($A16,'Return Data'!$A$7:$R$328,16,0)</f>
        <v>3.87714167066822</v>
      </c>
      <c r="Q16" s="70">
        <f>RANK(P16,P$8:P$72,0)</f>
        <v>10</v>
      </c>
      <c r="R16" s="69">
        <f>VLOOKUP($A16,'Return Data'!$A$7:$R$328,17,0)</f>
        <v>13.1362048711902</v>
      </c>
      <c r="S16" s="71">
        <f t="shared" si="5"/>
        <v>12</v>
      </c>
    </row>
    <row r="17" spans="1:19" x14ac:dyDescent="0.25">
      <c r="A17" s="67" t="s">
        <v>172</v>
      </c>
      <c r="B17" s="68">
        <f>VLOOKUP($A17,'Return Data'!$A$7:$R$328,2,0)</f>
        <v>43928</v>
      </c>
      <c r="C17" s="69">
        <f>VLOOKUP($A17,'Return Data'!$A$7:$R$328,3,0)</f>
        <v>40.046999999999997</v>
      </c>
      <c r="D17" s="69">
        <f>VLOOKUP($A17,'Return Data'!$A$7:$R$328,11,0)</f>
        <v>-102.96040615100701</v>
      </c>
      <c r="E17" s="70">
        <f t="shared" si="0"/>
        <v>35</v>
      </c>
      <c r="F17" s="69">
        <f>VLOOKUP($A17,'Return Data'!$A$7:$R$328,12,0)</f>
        <v>-40.047541027228199</v>
      </c>
      <c r="G17" s="70">
        <f t="shared" si="1"/>
        <v>38</v>
      </c>
      <c r="H17" s="69">
        <f>VLOOKUP($A17,'Return Data'!$A$7:$R$328,13,0)</f>
        <v>-29.150450384230901</v>
      </c>
      <c r="I17" s="70">
        <f t="shared" si="2"/>
        <v>21</v>
      </c>
      <c r="J17" s="69">
        <f>VLOOKUP($A17,'Return Data'!$A$7:$R$328,14,0)</f>
        <v>-20.4101561657939</v>
      </c>
      <c r="K17" s="70">
        <f t="shared" si="3"/>
        <v>22</v>
      </c>
      <c r="L17" s="69">
        <f>VLOOKUP($A17,'Return Data'!$A$7:$R$328,18,0)</f>
        <v>-8.0386749595291498</v>
      </c>
      <c r="M17" s="70">
        <f t="shared" si="6"/>
        <v>11</v>
      </c>
      <c r="N17" s="69">
        <f>VLOOKUP($A17,'Return Data'!$A$7:$R$328,15,0)</f>
        <v>-1.6728467672620899</v>
      </c>
      <c r="O17" s="70">
        <f t="shared" si="7"/>
        <v>16</v>
      </c>
      <c r="P17" s="69">
        <f>VLOOKUP($A17,'Return Data'!$A$7:$R$328,16,0)</f>
        <v>4.2802006701806903</v>
      </c>
      <c r="Q17" s="70">
        <f>RANK(P17,P$8:P$72,0)</f>
        <v>8</v>
      </c>
      <c r="R17" s="69">
        <f>VLOOKUP($A17,'Return Data'!$A$7:$R$328,17,0)</f>
        <v>15.3417023253481</v>
      </c>
      <c r="S17" s="71">
        <f t="shared" si="5"/>
        <v>9</v>
      </c>
    </row>
    <row r="18" spans="1:19" x14ac:dyDescent="0.25">
      <c r="A18" s="67" t="s">
        <v>173</v>
      </c>
      <c r="B18" s="68">
        <f>VLOOKUP($A18,'Return Data'!$A$7:$R$328,2,0)</f>
        <v>43928</v>
      </c>
      <c r="C18" s="69">
        <f>VLOOKUP($A18,'Return Data'!$A$7:$R$328,3,0)</f>
        <v>39.15</v>
      </c>
      <c r="D18" s="69">
        <f>VLOOKUP($A18,'Return Data'!$A$7:$R$328,11,0)</f>
        <v>-96.658769690952695</v>
      </c>
      <c r="E18" s="70">
        <f t="shared" si="0"/>
        <v>20</v>
      </c>
      <c r="F18" s="69">
        <f>VLOOKUP($A18,'Return Data'!$A$7:$R$328,12,0)</f>
        <v>-38.085365151315003</v>
      </c>
      <c r="G18" s="70">
        <f t="shared" si="1"/>
        <v>29</v>
      </c>
      <c r="H18" s="69">
        <f>VLOOKUP($A18,'Return Data'!$A$7:$R$328,13,0)</f>
        <v>-29.4330174876482</v>
      </c>
      <c r="I18" s="70">
        <f t="shared" si="2"/>
        <v>23</v>
      </c>
      <c r="J18" s="69">
        <f>VLOOKUP($A18,'Return Data'!$A$7:$R$328,14,0)</f>
        <v>-20.706928139608401</v>
      </c>
      <c r="K18" s="70">
        <f t="shared" si="3"/>
        <v>24</v>
      </c>
      <c r="L18" s="69">
        <f>VLOOKUP($A18,'Return Data'!$A$7:$R$328,18,0)</f>
        <v>-10.0154263667058</v>
      </c>
      <c r="M18" s="70">
        <f t="shared" si="6"/>
        <v>23</v>
      </c>
      <c r="N18" s="69">
        <f>VLOOKUP($A18,'Return Data'!$A$7:$R$328,15,0)</f>
        <v>-2.7329476899906702</v>
      </c>
      <c r="O18" s="70">
        <f t="shared" si="7"/>
        <v>22</v>
      </c>
      <c r="P18" s="69">
        <f>VLOOKUP($A18,'Return Data'!$A$7:$R$328,16,0)</f>
        <v>0.71897921173865398</v>
      </c>
      <c r="Q18" s="70">
        <f>RANK(P18,P$8:P$72,0)</f>
        <v>24</v>
      </c>
      <c r="R18" s="69">
        <f>VLOOKUP($A18,'Return Data'!$A$7:$R$328,17,0)</f>
        <v>11.032780830461601</v>
      </c>
      <c r="S18" s="71">
        <f t="shared" si="5"/>
        <v>21</v>
      </c>
    </row>
    <row r="19" spans="1:19" x14ac:dyDescent="0.25">
      <c r="A19" s="85" t="s">
        <v>174</v>
      </c>
      <c r="B19" s="68">
        <f>VLOOKUP($A19,'Return Data'!$A$7:$R$328,2,0)</f>
        <v>43928</v>
      </c>
      <c r="C19" s="69">
        <f>VLOOKUP($A19,'Return Data'!$A$7:$R$328,3,0)</f>
        <v>11.4688</v>
      </c>
      <c r="D19" s="69">
        <f>VLOOKUP($A19,'Return Data'!$A$7:$R$328,11,0)</f>
        <v>-109.72688746032701</v>
      </c>
      <c r="E19" s="70">
        <f t="shared" si="0"/>
        <v>45</v>
      </c>
      <c r="F19" s="69">
        <f>VLOOKUP($A19,'Return Data'!$A$7:$R$328,12,0)</f>
        <v>-45.822275095021503</v>
      </c>
      <c r="G19" s="70">
        <f t="shared" si="1"/>
        <v>46</v>
      </c>
      <c r="H19" s="69">
        <f>VLOOKUP($A19,'Return Data'!$A$7:$R$328,13,0)</f>
        <v>-34.243073698633403</v>
      </c>
      <c r="I19" s="70">
        <f t="shared" si="2"/>
        <v>41</v>
      </c>
      <c r="J19" s="69">
        <f>VLOOKUP($A19,'Return Data'!$A$7:$R$328,14,0)</f>
        <v>-24.892714191116301</v>
      </c>
      <c r="K19" s="70">
        <f t="shared" si="3"/>
        <v>36</v>
      </c>
      <c r="L19" s="69">
        <f>VLOOKUP($A19,'Return Data'!$A$7:$R$328,18,0)</f>
        <v>-9.3635987339481606</v>
      </c>
      <c r="M19" s="70">
        <f t="shared" si="6"/>
        <v>20</v>
      </c>
      <c r="N19" s="69">
        <f>VLOOKUP($A19,'Return Data'!$A$7:$R$328,15,0)</f>
        <v>-3.4492765228045799</v>
      </c>
      <c r="O19" s="70">
        <f t="shared" si="7"/>
        <v>25</v>
      </c>
      <c r="P19" s="69"/>
      <c r="Q19" s="70"/>
      <c r="R19" s="69">
        <f>VLOOKUP($A19,'Return Data'!$A$7:$R$328,17,0)</f>
        <v>3.4366153846153802</v>
      </c>
      <c r="S19" s="71">
        <f t="shared" si="5"/>
        <v>38</v>
      </c>
    </row>
    <row r="20" spans="1:19" x14ac:dyDescent="0.25">
      <c r="A20" s="67" t="s">
        <v>175</v>
      </c>
      <c r="B20" s="68">
        <f>VLOOKUP($A20,'Return Data'!$A$7:$R$328,2,0)</f>
        <v>43928</v>
      </c>
      <c r="C20" s="69">
        <f>VLOOKUP($A20,'Return Data'!$A$7:$R$328,3,0)</f>
        <v>429.20159999999998</v>
      </c>
      <c r="D20" s="69">
        <f>VLOOKUP($A20,'Return Data'!$A$7:$R$328,11,0)</f>
        <v>-117.42646695338399</v>
      </c>
      <c r="E20" s="70">
        <f t="shared" si="0"/>
        <v>51</v>
      </c>
      <c r="F20" s="69">
        <f>VLOOKUP($A20,'Return Data'!$A$7:$R$328,12,0)</f>
        <v>-50.3089176876205</v>
      </c>
      <c r="G20" s="70">
        <f t="shared" si="1"/>
        <v>54</v>
      </c>
      <c r="H20" s="69">
        <f>VLOOKUP($A20,'Return Data'!$A$7:$R$328,13,0)</f>
        <v>-38.873993293140302</v>
      </c>
      <c r="I20" s="70">
        <f t="shared" si="2"/>
        <v>48</v>
      </c>
      <c r="J20" s="69">
        <f>VLOOKUP($A20,'Return Data'!$A$7:$R$328,14,0)</f>
        <v>-28.7451067858591</v>
      </c>
      <c r="K20" s="70">
        <f t="shared" si="3"/>
        <v>48</v>
      </c>
      <c r="L20" s="69">
        <f>VLOOKUP($A20,'Return Data'!$A$7:$R$328,18,0)</f>
        <v>-12.0976522416597</v>
      </c>
      <c r="M20" s="70">
        <f t="shared" si="6"/>
        <v>35</v>
      </c>
      <c r="N20" s="69">
        <f>VLOOKUP($A20,'Return Data'!$A$7:$R$328,15,0)</f>
        <v>-5.1675644621261503</v>
      </c>
      <c r="O20" s="70">
        <f t="shared" si="7"/>
        <v>36</v>
      </c>
      <c r="P20" s="69">
        <f>VLOOKUP($A20,'Return Data'!$A$7:$R$328,16,0)</f>
        <v>-0.44244556092614301</v>
      </c>
      <c r="Q20" s="70">
        <f>RANK(P20,P$8:P$72,0)</f>
        <v>27</v>
      </c>
      <c r="R20" s="69">
        <f>VLOOKUP($A20,'Return Data'!$A$7:$R$328,17,0)</f>
        <v>10.5788117071287</v>
      </c>
      <c r="S20" s="71">
        <f t="shared" si="5"/>
        <v>24</v>
      </c>
    </row>
    <row r="21" spans="1:19" x14ac:dyDescent="0.25">
      <c r="A21" s="67" t="s">
        <v>176</v>
      </c>
      <c r="B21" s="68">
        <f>VLOOKUP($A21,'Return Data'!$A$7:$R$328,2,0)</f>
        <v>43928</v>
      </c>
      <c r="C21" s="69">
        <f>VLOOKUP($A21,'Return Data'!$A$7:$R$328,3,0)</f>
        <v>272.29199999999997</v>
      </c>
      <c r="D21" s="69">
        <f>VLOOKUP($A21,'Return Data'!$A$7:$R$328,11,0)</f>
        <v>-118.981726046536</v>
      </c>
      <c r="E21" s="70">
        <f t="shared" si="0"/>
        <v>53</v>
      </c>
      <c r="F21" s="69">
        <f>VLOOKUP($A21,'Return Data'!$A$7:$R$328,12,0)</f>
        <v>-47.887065463572597</v>
      </c>
      <c r="G21" s="70">
        <f t="shared" si="1"/>
        <v>48</v>
      </c>
      <c r="H21" s="69">
        <f>VLOOKUP($A21,'Return Data'!$A$7:$R$328,13,0)</f>
        <v>-38.265693531961603</v>
      </c>
      <c r="I21" s="70">
        <f t="shared" si="2"/>
        <v>46</v>
      </c>
      <c r="J21" s="69">
        <f>VLOOKUP($A21,'Return Data'!$A$7:$R$328,14,0)</f>
        <v>-27.5804450074173</v>
      </c>
      <c r="K21" s="70">
        <f t="shared" si="3"/>
        <v>44</v>
      </c>
      <c r="L21" s="69">
        <f>VLOOKUP($A21,'Return Data'!$A$7:$R$328,18,0)</f>
        <v>-11.005975497476401</v>
      </c>
      <c r="M21" s="70">
        <f t="shared" si="6"/>
        <v>29</v>
      </c>
      <c r="N21" s="69">
        <f>VLOOKUP($A21,'Return Data'!$A$7:$R$328,15,0)</f>
        <v>-3.5789848024028101</v>
      </c>
      <c r="O21" s="70">
        <f t="shared" si="7"/>
        <v>27</v>
      </c>
      <c r="P21" s="69">
        <f>VLOOKUP($A21,'Return Data'!$A$7:$R$328,16,0)</f>
        <v>2.2329133779806498</v>
      </c>
      <c r="Q21" s="70">
        <f>RANK(P21,P$8:P$72,0)</f>
        <v>16</v>
      </c>
      <c r="R21" s="69">
        <f>VLOOKUP($A21,'Return Data'!$A$7:$R$328,17,0)</f>
        <v>11.7583429321158</v>
      </c>
      <c r="S21" s="71">
        <f t="shared" si="5"/>
        <v>18</v>
      </c>
    </row>
    <row r="22" spans="1:19" x14ac:dyDescent="0.25">
      <c r="A22" s="67" t="s">
        <v>177</v>
      </c>
      <c r="B22" s="68">
        <f>VLOOKUP($A22,'Return Data'!$A$7:$R$328,2,0)</f>
        <v>43928</v>
      </c>
      <c r="C22" s="69">
        <f>VLOOKUP($A22,'Return Data'!$A$7:$R$328,3,0)</f>
        <v>380.55200000000002</v>
      </c>
      <c r="D22" s="69">
        <f>VLOOKUP($A22,'Return Data'!$A$7:$R$328,11,0)</f>
        <v>-116.48715144294199</v>
      </c>
      <c r="E22" s="70">
        <f t="shared" si="0"/>
        <v>50</v>
      </c>
      <c r="F22" s="69">
        <f>VLOOKUP($A22,'Return Data'!$A$7:$R$328,12,0)</f>
        <v>-48.662274703106903</v>
      </c>
      <c r="G22" s="70">
        <f t="shared" si="1"/>
        <v>49</v>
      </c>
      <c r="H22" s="69">
        <f>VLOOKUP($A22,'Return Data'!$A$7:$R$328,13,0)</f>
        <v>-40.488626595792603</v>
      </c>
      <c r="I22" s="70">
        <f t="shared" si="2"/>
        <v>51</v>
      </c>
      <c r="J22" s="69">
        <f>VLOOKUP($A22,'Return Data'!$A$7:$R$328,14,0)</f>
        <v>-30.416030574865399</v>
      </c>
      <c r="K22" s="70">
        <f t="shared" si="3"/>
        <v>49</v>
      </c>
      <c r="L22" s="69">
        <f>VLOOKUP($A22,'Return Data'!$A$7:$R$328,18,0)</f>
        <v>-14.001004332263999</v>
      </c>
      <c r="M22" s="70">
        <f t="shared" si="6"/>
        <v>44</v>
      </c>
      <c r="N22" s="69">
        <f>VLOOKUP($A22,'Return Data'!$A$7:$R$328,15,0)</f>
        <v>-7.2580355917906099</v>
      </c>
      <c r="O22" s="70">
        <f t="shared" si="7"/>
        <v>42</v>
      </c>
      <c r="P22" s="69">
        <f>VLOOKUP($A22,'Return Data'!$A$7:$R$328,16,0)</f>
        <v>-1.4378998159910099</v>
      </c>
      <c r="Q22" s="70">
        <f>RANK(P22,P$8:P$72,0)</f>
        <v>35</v>
      </c>
      <c r="R22" s="69">
        <f>VLOOKUP($A22,'Return Data'!$A$7:$R$328,17,0)</f>
        <v>7.6983807770078698</v>
      </c>
      <c r="S22" s="71">
        <f t="shared" si="5"/>
        <v>31</v>
      </c>
    </row>
    <row r="23" spans="1:19" x14ac:dyDescent="0.25">
      <c r="A23" s="67" t="s">
        <v>178</v>
      </c>
      <c r="B23" s="68">
        <f>VLOOKUP($A23,'Return Data'!$A$7:$R$328,2,0)</f>
        <v>43928</v>
      </c>
      <c r="C23" s="69">
        <f>VLOOKUP($A23,'Return Data'!$A$7:$R$328,3,0)</f>
        <v>30.150500000000001</v>
      </c>
      <c r="D23" s="69">
        <f>VLOOKUP($A23,'Return Data'!$A$7:$R$328,11,0)</f>
        <v>-98.221167933976702</v>
      </c>
      <c r="E23" s="70">
        <f t="shared" si="0"/>
        <v>26</v>
      </c>
      <c r="F23" s="69">
        <f>VLOOKUP($A23,'Return Data'!$A$7:$R$328,12,0)</f>
        <v>-35.708352611268403</v>
      </c>
      <c r="G23" s="70">
        <f t="shared" si="1"/>
        <v>22</v>
      </c>
      <c r="H23" s="69">
        <f>VLOOKUP($A23,'Return Data'!$A$7:$R$328,13,0)</f>
        <v>-29.8236600552261</v>
      </c>
      <c r="I23" s="70">
        <f t="shared" si="2"/>
        <v>27</v>
      </c>
      <c r="J23" s="69">
        <f>VLOOKUP($A23,'Return Data'!$A$7:$R$328,14,0)</f>
        <v>-23.150193892499601</v>
      </c>
      <c r="K23" s="70">
        <f t="shared" si="3"/>
        <v>34</v>
      </c>
      <c r="L23" s="69">
        <f>VLOOKUP($A23,'Return Data'!$A$7:$R$328,18,0)</f>
        <v>-11.336543603644101</v>
      </c>
      <c r="M23" s="70">
        <f t="shared" si="6"/>
        <v>31</v>
      </c>
      <c r="N23" s="69">
        <f>VLOOKUP($A23,'Return Data'!$A$7:$R$328,15,0)</f>
        <v>-4.0454245112327998</v>
      </c>
      <c r="O23" s="70">
        <f t="shared" si="7"/>
        <v>30</v>
      </c>
      <c r="P23" s="69">
        <f>VLOOKUP($A23,'Return Data'!$A$7:$R$328,16,0)</f>
        <v>1.7614125943547401</v>
      </c>
      <c r="Q23" s="70">
        <f>RANK(P23,P$8:P$72,0)</f>
        <v>19</v>
      </c>
      <c r="R23" s="69">
        <f>VLOOKUP($A23,'Return Data'!$A$7:$R$328,17,0)</f>
        <v>10.7007554113189</v>
      </c>
      <c r="S23" s="71">
        <f t="shared" si="5"/>
        <v>22</v>
      </c>
    </row>
    <row r="24" spans="1:19" x14ac:dyDescent="0.25">
      <c r="A24" s="67" t="s">
        <v>179</v>
      </c>
      <c r="B24" s="68">
        <f>VLOOKUP($A24,'Return Data'!$A$7:$R$328,2,0)</f>
        <v>43928</v>
      </c>
      <c r="C24" s="69">
        <f>VLOOKUP($A24,'Return Data'!$A$7:$R$328,3,0)</f>
        <v>303.85000000000002</v>
      </c>
      <c r="D24" s="69">
        <f>VLOOKUP($A24,'Return Data'!$A$7:$R$328,11,0)</f>
        <v>-108.92643424468</v>
      </c>
      <c r="E24" s="70">
        <f t="shared" si="0"/>
        <v>43</v>
      </c>
      <c r="F24" s="69">
        <f>VLOOKUP($A24,'Return Data'!$A$7:$R$328,12,0)</f>
        <v>-38.840927025509501</v>
      </c>
      <c r="G24" s="70">
        <f t="shared" si="1"/>
        <v>34</v>
      </c>
      <c r="H24" s="69">
        <f>VLOOKUP($A24,'Return Data'!$A$7:$R$328,13,0)</f>
        <v>-34.034255050988001</v>
      </c>
      <c r="I24" s="70">
        <f t="shared" si="2"/>
        <v>40</v>
      </c>
      <c r="J24" s="69">
        <f>VLOOKUP($A24,'Return Data'!$A$7:$R$328,14,0)</f>
        <v>-24.900098862942201</v>
      </c>
      <c r="K24" s="70">
        <f t="shared" si="3"/>
        <v>37</v>
      </c>
      <c r="L24" s="69">
        <f>VLOOKUP($A24,'Return Data'!$A$7:$R$328,18,0)</f>
        <v>-9.3905939694377292</v>
      </c>
      <c r="M24" s="70">
        <f t="shared" si="6"/>
        <v>21</v>
      </c>
      <c r="N24" s="69">
        <f>VLOOKUP($A24,'Return Data'!$A$7:$R$328,15,0)</f>
        <v>-3.3877888817870399</v>
      </c>
      <c r="O24" s="70">
        <f t="shared" si="7"/>
        <v>24</v>
      </c>
      <c r="P24" s="69">
        <f>VLOOKUP($A24,'Return Data'!$A$7:$R$328,16,0)</f>
        <v>1.6330140553514301</v>
      </c>
      <c r="Q24" s="70">
        <f>RANK(P24,P$8:P$72,0)</f>
        <v>21</v>
      </c>
      <c r="R24" s="69">
        <f>VLOOKUP($A24,'Return Data'!$A$7:$R$328,17,0)</f>
        <v>12.525368243148399</v>
      </c>
      <c r="S24" s="71">
        <f t="shared" si="5"/>
        <v>14</v>
      </c>
    </row>
    <row r="25" spans="1:19" x14ac:dyDescent="0.25">
      <c r="A25" s="67" t="s">
        <v>180</v>
      </c>
      <c r="B25" s="68">
        <f>VLOOKUP($A25,'Return Data'!$A$7:$R$328,2,0)</f>
        <v>43928</v>
      </c>
      <c r="C25" s="69">
        <f>VLOOKUP($A25,'Return Data'!$A$7:$R$328,3,0)</f>
        <v>7.82</v>
      </c>
      <c r="D25" s="69">
        <f>VLOOKUP($A25,'Return Data'!$A$7:$R$328,11,0)</f>
        <v>-132.09432077356601</v>
      </c>
      <c r="E25" s="70">
        <f t="shared" si="0"/>
        <v>63</v>
      </c>
      <c r="F25" s="69">
        <f>VLOOKUP($A25,'Return Data'!$A$7:$R$328,12,0)</f>
        <v>-55.034405990690097</v>
      </c>
      <c r="G25" s="70">
        <f t="shared" si="1"/>
        <v>59</v>
      </c>
      <c r="H25" s="69">
        <f>VLOOKUP($A25,'Return Data'!$A$7:$R$328,13,0)</f>
        <v>-40.093400310906098</v>
      </c>
      <c r="I25" s="70">
        <f t="shared" si="2"/>
        <v>50</v>
      </c>
      <c r="J25" s="69">
        <f>VLOOKUP($A25,'Return Data'!$A$7:$R$328,14,0)</f>
        <v>-27.961182976005102</v>
      </c>
      <c r="K25" s="70">
        <f t="shared" si="3"/>
        <v>46</v>
      </c>
      <c r="L25" s="69"/>
      <c r="M25" s="70"/>
      <c r="N25" s="69"/>
      <c r="O25" s="70"/>
      <c r="P25" s="69"/>
      <c r="Q25" s="70"/>
      <c r="R25" s="69">
        <f>VLOOKUP($A25,'Return Data'!$A$7:$R$328,17,0)</f>
        <v>-10.6662198391421</v>
      </c>
      <c r="S25" s="71">
        <f t="shared" si="5"/>
        <v>55</v>
      </c>
    </row>
    <row r="26" spans="1:19" x14ac:dyDescent="0.25">
      <c r="A26" s="67" t="s">
        <v>181</v>
      </c>
      <c r="B26" s="68">
        <f>VLOOKUP($A26,'Return Data'!$A$7:$R$328,2,0)</f>
        <v>43928</v>
      </c>
      <c r="C26" s="69">
        <f>VLOOKUP($A26,'Return Data'!$A$7:$R$328,3,0)</f>
        <v>23.56</v>
      </c>
      <c r="D26" s="69">
        <f>VLOOKUP($A26,'Return Data'!$A$7:$R$328,11,0)</f>
        <v>-85.682008245426204</v>
      </c>
      <c r="E26" s="70">
        <f t="shared" si="0"/>
        <v>12</v>
      </c>
      <c r="F26" s="69">
        <f>VLOOKUP($A26,'Return Data'!$A$7:$R$328,12,0)</f>
        <v>-33.933098123906497</v>
      </c>
      <c r="G26" s="70">
        <f t="shared" si="1"/>
        <v>18</v>
      </c>
      <c r="H26" s="69">
        <f>VLOOKUP($A26,'Return Data'!$A$7:$R$328,13,0)</f>
        <v>-18.796735663350798</v>
      </c>
      <c r="I26" s="70">
        <f t="shared" si="2"/>
        <v>7</v>
      </c>
      <c r="J26" s="69">
        <f>VLOOKUP($A26,'Return Data'!$A$7:$R$328,14,0)</f>
        <v>-15.8766372161513</v>
      </c>
      <c r="K26" s="70">
        <f t="shared" si="3"/>
        <v>10</v>
      </c>
      <c r="L26" s="69">
        <f>VLOOKUP($A26,'Return Data'!$A$7:$R$328,18,0)</f>
        <v>-8.1749060489360001</v>
      </c>
      <c r="M26" s="70">
        <f>RANK(L26,L$8:L$72,0)</f>
        <v>12</v>
      </c>
      <c r="N26" s="69">
        <f>VLOOKUP($A26,'Return Data'!$A$7:$R$328,15,0)</f>
        <v>-0.224640267845053</v>
      </c>
      <c r="O26" s="70">
        <f>RANK(N26,N$8:N$72,0)</f>
        <v>11</v>
      </c>
      <c r="P26" s="69">
        <f>VLOOKUP($A26,'Return Data'!$A$7:$R$328,16,0)</f>
        <v>2.2239778583305001</v>
      </c>
      <c r="Q26" s="70">
        <f>RANK(P26,P$8:P$72,0)</f>
        <v>17</v>
      </c>
      <c r="R26" s="69">
        <f>VLOOKUP($A26,'Return Data'!$A$7:$R$328,17,0)</f>
        <v>20.613910870470601</v>
      </c>
      <c r="S26" s="71">
        <f t="shared" si="5"/>
        <v>4</v>
      </c>
    </row>
    <row r="27" spans="1:19" x14ac:dyDescent="0.25">
      <c r="A27" s="67" t="s">
        <v>182</v>
      </c>
      <c r="B27" s="68">
        <f>VLOOKUP($A27,'Return Data'!$A$7:$R$328,2,0)</f>
        <v>43928</v>
      </c>
      <c r="C27" s="69">
        <f>VLOOKUP($A27,'Return Data'!$A$7:$R$328,3,0)</f>
        <v>41.38</v>
      </c>
      <c r="D27" s="69">
        <f>VLOOKUP($A27,'Return Data'!$A$7:$R$328,11,0)</f>
        <v>-120.02400647616599</v>
      </c>
      <c r="E27" s="70">
        <f t="shared" si="0"/>
        <v>54</v>
      </c>
      <c r="F27" s="69">
        <f>VLOOKUP($A27,'Return Data'!$A$7:$R$328,12,0)</f>
        <v>-49.118616062985801</v>
      </c>
      <c r="G27" s="70">
        <f t="shared" si="1"/>
        <v>52</v>
      </c>
      <c r="H27" s="69">
        <f>VLOOKUP($A27,'Return Data'!$A$7:$R$328,13,0)</f>
        <v>-42.088043891316701</v>
      </c>
      <c r="I27" s="70">
        <f t="shared" si="2"/>
        <v>54</v>
      </c>
      <c r="J27" s="69">
        <f>VLOOKUP($A27,'Return Data'!$A$7:$R$328,14,0)</f>
        <v>-31.334455209988</v>
      </c>
      <c r="K27" s="70">
        <f t="shared" si="3"/>
        <v>51</v>
      </c>
      <c r="L27" s="69">
        <f>VLOOKUP($A27,'Return Data'!$A$7:$R$328,18,0)</f>
        <v>-16.319739073199202</v>
      </c>
      <c r="M27" s="70">
        <f>RANK(L27,L$8:L$72,0)</f>
        <v>46</v>
      </c>
      <c r="N27" s="69">
        <f>VLOOKUP($A27,'Return Data'!$A$7:$R$328,15,0)</f>
        <v>-4.9931973969832901</v>
      </c>
      <c r="O27" s="70">
        <f>RANK(N27,N$8:N$72,0)</f>
        <v>35</v>
      </c>
      <c r="P27" s="69">
        <f>VLOOKUP($A27,'Return Data'!$A$7:$R$328,16,0)</f>
        <v>-0.23535760928949501</v>
      </c>
      <c r="Q27" s="70">
        <f>RANK(P27,P$8:P$72,0)</f>
        <v>26</v>
      </c>
      <c r="R27" s="69">
        <f>VLOOKUP($A27,'Return Data'!$A$7:$R$328,17,0)</f>
        <v>11.7582686003009</v>
      </c>
      <c r="S27" s="71">
        <f t="shared" si="5"/>
        <v>19</v>
      </c>
    </row>
    <row r="28" spans="1:19" x14ac:dyDescent="0.25">
      <c r="A28" s="67" t="s">
        <v>183</v>
      </c>
      <c r="B28" s="68">
        <f>VLOOKUP($A28,'Return Data'!$A$7:$R$328,2,0)</f>
        <v>43928</v>
      </c>
      <c r="C28" s="69">
        <f>VLOOKUP($A28,'Return Data'!$A$7:$R$328,3,0)</f>
        <v>7.73</v>
      </c>
      <c r="D28" s="69">
        <f>VLOOKUP($A28,'Return Data'!$A$7:$R$328,11,0)</f>
        <v>-97.4265695127595</v>
      </c>
      <c r="E28" s="70">
        <f t="shared" si="0"/>
        <v>23</v>
      </c>
      <c r="F28" s="69">
        <f>VLOOKUP($A28,'Return Data'!$A$7:$R$328,12,0)</f>
        <v>-38.684421955930901</v>
      </c>
      <c r="G28" s="70">
        <f t="shared" si="1"/>
        <v>33</v>
      </c>
      <c r="H28" s="69">
        <f>VLOOKUP($A28,'Return Data'!$A$7:$R$328,13,0)</f>
        <v>-29.605060669372701</v>
      </c>
      <c r="I28" s="70">
        <f t="shared" si="2"/>
        <v>25</v>
      </c>
      <c r="J28" s="69">
        <f>VLOOKUP($A28,'Return Data'!$A$7:$R$328,14,0)</f>
        <v>-20.387416774654799</v>
      </c>
      <c r="K28" s="70">
        <f t="shared" si="3"/>
        <v>21</v>
      </c>
      <c r="L28" s="69">
        <f>VLOOKUP($A28,'Return Data'!$A$7:$R$328,18,0)</f>
        <v>-10.5724614673329</v>
      </c>
      <c r="M28" s="70">
        <f>RANK(L28,L$8:L$72,0)</f>
        <v>26</v>
      </c>
      <c r="N28" s="69"/>
      <c r="O28" s="70"/>
      <c r="P28" s="69"/>
      <c r="Q28" s="70"/>
      <c r="R28" s="69">
        <f>VLOOKUP($A28,'Return Data'!$A$7:$R$328,17,0)</f>
        <v>-9.9705174488567998</v>
      </c>
      <c r="S28" s="71">
        <f t="shared" si="5"/>
        <v>52</v>
      </c>
    </row>
    <row r="29" spans="1:19" x14ac:dyDescent="0.25">
      <c r="A29" s="67" t="s">
        <v>184</v>
      </c>
      <c r="B29" s="68">
        <f>VLOOKUP($A29,'Return Data'!$A$7:$R$328,2,0)</f>
        <v>43928</v>
      </c>
      <c r="C29" s="69">
        <f>VLOOKUP($A29,'Return Data'!$A$7:$R$328,3,0)</f>
        <v>46.08</v>
      </c>
      <c r="D29" s="69">
        <f>VLOOKUP($A29,'Return Data'!$A$7:$R$328,11,0)</f>
        <v>-85.749347052878903</v>
      </c>
      <c r="E29" s="70">
        <f t="shared" si="0"/>
        <v>13</v>
      </c>
      <c r="F29" s="69">
        <f>VLOOKUP($A29,'Return Data'!$A$7:$R$328,12,0)</f>
        <v>-30.9074365241372</v>
      </c>
      <c r="G29" s="70">
        <f t="shared" si="1"/>
        <v>12</v>
      </c>
      <c r="H29" s="69">
        <f>VLOOKUP($A29,'Return Data'!$A$7:$R$328,13,0)</f>
        <v>-24.1681492869028</v>
      </c>
      <c r="I29" s="70">
        <f t="shared" si="2"/>
        <v>12</v>
      </c>
      <c r="J29" s="69">
        <f>VLOOKUP($A29,'Return Data'!$A$7:$R$328,14,0)</f>
        <v>-17.6572267291256</v>
      </c>
      <c r="K29" s="70">
        <f t="shared" si="3"/>
        <v>12</v>
      </c>
      <c r="L29" s="69">
        <f>VLOOKUP($A29,'Return Data'!$A$7:$R$328,18,0)</f>
        <v>-6.1641693012157397</v>
      </c>
      <c r="M29" s="70">
        <f>RANK(L29,L$8:L$72,0)</f>
        <v>7</v>
      </c>
      <c r="N29" s="69">
        <f>VLOOKUP($A29,'Return Data'!$A$7:$R$328,15,0)</f>
        <v>1.59811600145421</v>
      </c>
      <c r="O29" s="70">
        <f>RANK(N29,N$8:N$72,0)</f>
        <v>6</v>
      </c>
      <c r="P29" s="69">
        <f>VLOOKUP($A29,'Return Data'!$A$7:$R$328,16,0)</f>
        <v>4.5644460145420798</v>
      </c>
      <c r="Q29" s="70">
        <f>RANK(P29,P$8:P$72,0)</f>
        <v>6</v>
      </c>
      <c r="R29" s="69">
        <f>VLOOKUP($A29,'Return Data'!$A$7:$R$328,17,0)</f>
        <v>18.357952286623998</v>
      </c>
      <c r="S29" s="71">
        <f t="shared" si="5"/>
        <v>5</v>
      </c>
    </row>
    <row r="30" spans="1:19" x14ac:dyDescent="0.25">
      <c r="A30" s="67" t="s">
        <v>185</v>
      </c>
      <c r="B30" s="68">
        <f>VLOOKUP($A30,'Return Data'!$A$7:$R$328,2,0)</f>
        <v>43928</v>
      </c>
      <c r="C30" s="69">
        <f>VLOOKUP($A30,'Return Data'!$A$7:$R$328,3,0)</f>
        <v>7.5913000000000004</v>
      </c>
      <c r="D30" s="69">
        <f>VLOOKUP($A30,'Return Data'!$A$7:$R$328,11,0)</f>
        <v>-111.699103743813</v>
      </c>
      <c r="E30" s="70">
        <f t="shared" si="0"/>
        <v>47</v>
      </c>
      <c r="F30" s="69"/>
      <c r="G30" s="70"/>
      <c r="H30" s="69"/>
      <c r="I30" s="70"/>
      <c r="J30" s="69"/>
      <c r="K30" s="70"/>
      <c r="L30" s="69"/>
      <c r="M30" s="70"/>
      <c r="N30" s="69"/>
      <c r="O30" s="70"/>
      <c r="P30" s="69"/>
      <c r="Q30" s="70"/>
      <c r="R30" s="69">
        <f>VLOOKUP($A30,'Return Data'!$A$7:$R$328,17,0)</f>
        <v>-51.114854651162801</v>
      </c>
      <c r="S30" s="71">
        <f t="shared" si="5"/>
        <v>65</v>
      </c>
    </row>
    <row r="31" spans="1:19" x14ac:dyDescent="0.25">
      <c r="A31" s="67" t="s">
        <v>186</v>
      </c>
      <c r="B31" s="68">
        <f>VLOOKUP($A31,'Return Data'!$A$7:$R$328,2,0)</f>
        <v>43928</v>
      </c>
      <c r="C31" s="69">
        <f>VLOOKUP($A31,'Return Data'!$A$7:$R$328,3,0)</f>
        <v>14.525399999999999</v>
      </c>
      <c r="D31" s="69">
        <f>VLOOKUP($A31,'Return Data'!$A$7:$R$328,11,0)</f>
        <v>-106.857746682499</v>
      </c>
      <c r="E31" s="70">
        <f t="shared" si="0"/>
        <v>41</v>
      </c>
      <c r="F31" s="69">
        <f>VLOOKUP($A31,'Return Data'!$A$7:$R$328,12,0)</f>
        <v>-45.405121143171201</v>
      </c>
      <c r="G31" s="70">
        <f t="shared" ref="G31:G72" si="8">RANK(F31,F$8:F$72,0)</f>
        <v>45</v>
      </c>
      <c r="H31" s="69">
        <f>VLOOKUP($A31,'Return Data'!$A$7:$R$328,13,0)</f>
        <v>-29.651547148412</v>
      </c>
      <c r="I31" s="70">
        <f t="shared" ref="I31:I38" si="9">RANK(H31,H$8:H$72,0)</f>
        <v>26</v>
      </c>
      <c r="J31" s="69">
        <f>VLOOKUP($A31,'Return Data'!$A$7:$R$328,14,0)</f>
        <v>-21.0261192709672</v>
      </c>
      <c r="K31" s="70">
        <f t="shared" ref="K31:K38" si="10">RANK(J31,J$8:J$72,0)</f>
        <v>25</v>
      </c>
      <c r="L31" s="69">
        <f>VLOOKUP($A31,'Return Data'!$A$7:$R$328,18,0)</f>
        <v>-8.7145347069789594</v>
      </c>
      <c r="M31" s="70">
        <f t="shared" ref="M31:M38" si="11">RANK(L31,L$8:L$72,0)</f>
        <v>14</v>
      </c>
      <c r="N31" s="69">
        <f>VLOOKUP($A31,'Return Data'!$A$7:$R$328,15,0)</f>
        <v>-1.0747601104991</v>
      </c>
      <c r="O31" s="70">
        <f t="shared" ref="O31:O38" si="12">RANK(N31,N$8:N$72,0)</f>
        <v>14</v>
      </c>
      <c r="P31" s="69">
        <f>VLOOKUP($A31,'Return Data'!$A$7:$R$328,16,0)</f>
        <v>3.9036809437048499</v>
      </c>
      <c r="Q31" s="70">
        <f>RANK(P31,P$8:P$72,0)</f>
        <v>9</v>
      </c>
      <c r="R31" s="69">
        <f>VLOOKUP($A31,'Return Data'!$A$7:$R$328,17,0)</f>
        <v>14.206194830450601</v>
      </c>
      <c r="S31" s="71">
        <f t="shared" si="5"/>
        <v>10</v>
      </c>
    </row>
    <row r="32" spans="1:19" x14ac:dyDescent="0.25">
      <c r="A32" s="67" t="s">
        <v>187</v>
      </c>
      <c r="B32" s="68">
        <f>VLOOKUP($A32,'Return Data'!$A$7:$R$328,2,0)</f>
        <v>43928</v>
      </c>
      <c r="C32" s="69">
        <f>VLOOKUP($A32,'Return Data'!$A$7:$R$328,3,0)</f>
        <v>38.360999999999997</v>
      </c>
      <c r="D32" s="69">
        <f>VLOOKUP($A32,'Return Data'!$A$7:$R$328,11,0)</f>
        <v>-99.3958295670094</v>
      </c>
      <c r="E32" s="70">
        <f t="shared" si="0"/>
        <v>29</v>
      </c>
      <c r="F32" s="69">
        <f>VLOOKUP($A32,'Return Data'!$A$7:$R$328,12,0)</f>
        <v>-34.4352690130723</v>
      </c>
      <c r="G32" s="70">
        <f t="shared" si="8"/>
        <v>19</v>
      </c>
      <c r="H32" s="69">
        <f>VLOOKUP($A32,'Return Data'!$A$7:$R$328,13,0)</f>
        <v>-29.1794740812512</v>
      </c>
      <c r="I32" s="70">
        <f t="shared" si="9"/>
        <v>22</v>
      </c>
      <c r="J32" s="69">
        <f>VLOOKUP($A32,'Return Data'!$A$7:$R$328,14,0)</f>
        <v>-18.705322286505702</v>
      </c>
      <c r="K32" s="70">
        <f t="shared" si="10"/>
        <v>15</v>
      </c>
      <c r="L32" s="69">
        <f>VLOOKUP($A32,'Return Data'!$A$7:$R$328,18,0)</f>
        <v>-6.0257974242275099</v>
      </c>
      <c r="M32" s="70">
        <f t="shared" si="11"/>
        <v>6</v>
      </c>
      <c r="N32" s="69">
        <f>VLOOKUP($A32,'Return Data'!$A$7:$R$328,15,0)</f>
        <v>-1.43390224801204</v>
      </c>
      <c r="O32" s="70">
        <f t="shared" si="12"/>
        <v>15</v>
      </c>
      <c r="P32" s="69">
        <f>VLOOKUP($A32,'Return Data'!$A$7:$R$328,16,0)</f>
        <v>3.36436857629386</v>
      </c>
      <c r="Q32" s="70">
        <f>RANK(P32,P$8:P$72,0)</f>
        <v>12</v>
      </c>
      <c r="R32" s="69">
        <f>VLOOKUP($A32,'Return Data'!$A$7:$R$328,17,0)</f>
        <v>12.212417025208101</v>
      </c>
      <c r="S32" s="71">
        <f t="shared" si="5"/>
        <v>16</v>
      </c>
    </row>
    <row r="33" spans="1:19" x14ac:dyDescent="0.25">
      <c r="A33" s="67" t="s">
        <v>188</v>
      </c>
      <c r="B33" s="68">
        <f>VLOOKUP($A33,'Return Data'!$A$7:$R$328,2,0)</f>
        <v>43928</v>
      </c>
      <c r="C33" s="69">
        <f>VLOOKUP($A33,'Return Data'!$A$7:$R$328,3,0)</f>
        <v>41.963999999999999</v>
      </c>
      <c r="D33" s="69">
        <f>VLOOKUP($A33,'Return Data'!$A$7:$R$328,11,0)</f>
        <v>-109.595215923475</v>
      </c>
      <c r="E33" s="70">
        <f t="shared" si="0"/>
        <v>44</v>
      </c>
      <c r="F33" s="69">
        <f>VLOOKUP($A33,'Return Data'!$A$7:$R$328,12,0)</f>
        <v>-41.331608088129599</v>
      </c>
      <c r="G33" s="70">
        <f t="shared" si="8"/>
        <v>41</v>
      </c>
      <c r="H33" s="69">
        <f>VLOOKUP($A33,'Return Data'!$A$7:$R$328,13,0)</f>
        <v>-33.843574589650402</v>
      </c>
      <c r="I33" s="70">
        <f t="shared" si="9"/>
        <v>39</v>
      </c>
      <c r="J33" s="69">
        <f>VLOOKUP($A33,'Return Data'!$A$7:$R$328,14,0)</f>
        <v>-25.265195037144998</v>
      </c>
      <c r="K33" s="70">
        <f t="shared" si="10"/>
        <v>41</v>
      </c>
      <c r="L33" s="69">
        <f>VLOOKUP($A33,'Return Data'!$A$7:$R$328,18,0)</f>
        <v>-13.544029272385499</v>
      </c>
      <c r="M33" s="70">
        <f t="shared" si="11"/>
        <v>40</v>
      </c>
      <c r="N33" s="69">
        <f>VLOOKUP($A33,'Return Data'!$A$7:$R$328,15,0)</f>
        <v>-4.4980941287943503</v>
      </c>
      <c r="O33" s="70">
        <f t="shared" si="12"/>
        <v>31</v>
      </c>
      <c r="P33" s="69">
        <f>VLOOKUP($A33,'Return Data'!$A$7:$R$328,16,0)</f>
        <v>1.70851102094311</v>
      </c>
      <c r="Q33" s="70">
        <f>RANK(P33,P$8:P$72,0)</f>
        <v>20</v>
      </c>
      <c r="R33" s="69">
        <f>VLOOKUP($A33,'Return Data'!$A$7:$R$328,17,0)</f>
        <v>10.649748856098</v>
      </c>
      <c r="S33" s="71">
        <f t="shared" si="5"/>
        <v>23</v>
      </c>
    </row>
    <row r="34" spans="1:19" x14ac:dyDescent="0.25">
      <c r="A34" s="67" t="s">
        <v>189</v>
      </c>
      <c r="B34" s="68">
        <f>VLOOKUP($A34,'Return Data'!$A$7:$R$328,2,0)</f>
        <v>43928</v>
      </c>
      <c r="C34" s="69">
        <f>VLOOKUP($A34,'Return Data'!$A$7:$R$328,3,0)</f>
        <v>57.1753</v>
      </c>
      <c r="D34" s="69">
        <f>VLOOKUP($A34,'Return Data'!$A$7:$R$328,11,0)</f>
        <v>-103.096933733261</v>
      </c>
      <c r="E34" s="70">
        <f t="shared" si="0"/>
        <v>36</v>
      </c>
      <c r="F34" s="69">
        <f>VLOOKUP($A34,'Return Data'!$A$7:$R$328,12,0)</f>
        <v>-41.968374501826098</v>
      </c>
      <c r="G34" s="70">
        <f t="shared" si="8"/>
        <v>42</v>
      </c>
      <c r="H34" s="69">
        <f>VLOOKUP($A34,'Return Data'!$A$7:$R$328,13,0)</f>
        <v>-27.064877265373699</v>
      </c>
      <c r="I34" s="70">
        <f t="shared" si="9"/>
        <v>17</v>
      </c>
      <c r="J34" s="69">
        <f>VLOOKUP($A34,'Return Data'!$A$7:$R$328,14,0)</f>
        <v>-18.6362937332805</v>
      </c>
      <c r="K34" s="70">
        <f t="shared" si="10"/>
        <v>14</v>
      </c>
      <c r="L34" s="69">
        <f>VLOOKUP($A34,'Return Data'!$A$7:$R$328,18,0)</f>
        <v>-7.8011365172753999</v>
      </c>
      <c r="M34" s="70">
        <f t="shared" si="11"/>
        <v>9</v>
      </c>
      <c r="N34" s="69">
        <f>VLOOKUP($A34,'Return Data'!$A$7:$R$328,15,0)</f>
        <v>0.47954001662481999</v>
      </c>
      <c r="O34" s="70">
        <f t="shared" si="12"/>
        <v>8</v>
      </c>
      <c r="P34" s="69">
        <f>VLOOKUP($A34,'Return Data'!$A$7:$R$328,16,0)</f>
        <v>1.55395312920464</v>
      </c>
      <c r="Q34" s="70">
        <f>RANK(P34,P$8:P$72,0)</f>
        <v>22</v>
      </c>
      <c r="R34" s="69">
        <f>VLOOKUP($A34,'Return Data'!$A$7:$R$328,17,0)</f>
        <v>12.463475506979799</v>
      </c>
      <c r="S34" s="71">
        <f t="shared" si="5"/>
        <v>15</v>
      </c>
    </row>
    <row r="35" spans="1:19" x14ac:dyDescent="0.25">
      <c r="A35" s="67" t="s">
        <v>190</v>
      </c>
      <c r="B35" s="68">
        <f>VLOOKUP($A35,'Return Data'!$A$7:$R$328,2,0)</f>
        <v>43928</v>
      </c>
      <c r="C35" s="69">
        <f>VLOOKUP($A35,'Return Data'!$A$7:$R$328,3,0)</f>
        <v>9.5695999999999994</v>
      </c>
      <c r="D35" s="69">
        <f>VLOOKUP($A35,'Return Data'!$A$7:$R$328,11,0)</f>
        <v>-94.9342157336159</v>
      </c>
      <c r="E35" s="70">
        <f t="shared" si="0"/>
        <v>19</v>
      </c>
      <c r="F35" s="69">
        <f>VLOOKUP($A35,'Return Data'!$A$7:$R$328,12,0)</f>
        <v>-38.339098188143701</v>
      </c>
      <c r="G35" s="70">
        <f t="shared" si="8"/>
        <v>30</v>
      </c>
      <c r="H35" s="69">
        <f>VLOOKUP($A35,'Return Data'!$A$7:$R$328,13,0)</f>
        <v>-29.570454605634801</v>
      </c>
      <c r="I35" s="70">
        <f t="shared" si="9"/>
        <v>24</v>
      </c>
      <c r="J35" s="69">
        <f>VLOOKUP($A35,'Return Data'!$A$7:$R$328,14,0)</f>
        <v>-21.780791901152799</v>
      </c>
      <c r="K35" s="70">
        <f t="shared" si="10"/>
        <v>30</v>
      </c>
      <c r="L35" s="69">
        <f>VLOOKUP($A35,'Return Data'!$A$7:$R$328,18,0)</f>
        <v>-10.900020083474301</v>
      </c>
      <c r="M35" s="70">
        <f t="shared" si="11"/>
        <v>28</v>
      </c>
      <c r="N35" s="69">
        <f>VLOOKUP($A35,'Return Data'!$A$7:$R$328,15,0)</f>
        <v>-4.6859611714959497</v>
      </c>
      <c r="O35" s="70">
        <f t="shared" si="12"/>
        <v>32</v>
      </c>
      <c r="P35" s="69"/>
      <c r="Q35" s="70"/>
      <c r="R35" s="69">
        <f>VLOOKUP($A35,'Return Data'!$A$7:$R$328,17,0)</f>
        <v>-1.23990528808209</v>
      </c>
      <c r="S35" s="71">
        <f t="shared" si="5"/>
        <v>45</v>
      </c>
    </row>
    <row r="36" spans="1:19" x14ac:dyDescent="0.25">
      <c r="A36" s="67" t="s">
        <v>191</v>
      </c>
      <c r="B36" s="68">
        <f>VLOOKUP($A36,'Return Data'!$A$7:$R$328,2,0)</f>
        <v>43928</v>
      </c>
      <c r="C36" s="69">
        <f>VLOOKUP($A36,'Return Data'!$A$7:$R$328,3,0)</f>
        <v>14.862</v>
      </c>
      <c r="D36" s="69">
        <f>VLOOKUP($A36,'Return Data'!$A$7:$R$328,11,0)</f>
        <v>-103.652073688499</v>
      </c>
      <c r="E36" s="70">
        <f t="shared" si="0"/>
        <v>38</v>
      </c>
      <c r="F36" s="69">
        <f>VLOOKUP($A36,'Return Data'!$A$7:$R$328,12,0)</f>
        <v>-34.881117506361903</v>
      </c>
      <c r="G36" s="70">
        <f t="shared" si="8"/>
        <v>21</v>
      </c>
      <c r="H36" s="69">
        <f>VLOOKUP($A36,'Return Data'!$A$7:$R$328,13,0)</f>
        <v>-28.251129804747301</v>
      </c>
      <c r="I36" s="70">
        <f t="shared" si="9"/>
        <v>20</v>
      </c>
      <c r="J36" s="69">
        <f>VLOOKUP($A36,'Return Data'!$A$7:$R$328,14,0)</f>
        <v>-19.045376327819501</v>
      </c>
      <c r="K36" s="70">
        <f t="shared" si="10"/>
        <v>17</v>
      </c>
      <c r="L36" s="69">
        <f>VLOOKUP($A36,'Return Data'!$A$7:$R$328,18,0)</f>
        <v>-5.3546989612563296</v>
      </c>
      <c r="M36" s="70">
        <f t="shared" si="11"/>
        <v>5</v>
      </c>
      <c r="N36" s="69">
        <f>VLOOKUP($A36,'Return Data'!$A$7:$R$328,15,0)</f>
        <v>2.5836806908056298</v>
      </c>
      <c r="O36" s="70">
        <f t="shared" si="12"/>
        <v>5</v>
      </c>
      <c r="P36" s="69"/>
      <c r="Q36" s="70"/>
      <c r="R36" s="69">
        <f>VLOOKUP($A36,'Return Data'!$A$7:$R$328,17,0)</f>
        <v>11.361267605633801</v>
      </c>
      <c r="S36" s="71">
        <f t="shared" si="5"/>
        <v>20</v>
      </c>
    </row>
    <row r="37" spans="1:19" x14ac:dyDescent="0.25">
      <c r="A37" s="67" t="s">
        <v>192</v>
      </c>
      <c r="B37" s="68">
        <f>VLOOKUP($A37,'Return Data'!$A$7:$R$328,2,0)</f>
        <v>43928</v>
      </c>
      <c r="C37" s="69">
        <f>VLOOKUP($A37,'Return Data'!$A$7:$R$328,3,0)</f>
        <v>14.641500000000001</v>
      </c>
      <c r="D37" s="69">
        <f>VLOOKUP($A37,'Return Data'!$A$7:$R$328,11,0)</f>
        <v>-106.104498882706</v>
      </c>
      <c r="E37" s="70">
        <f t="shared" si="0"/>
        <v>40</v>
      </c>
      <c r="F37" s="69">
        <f>VLOOKUP($A37,'Return Data'!$A$7:$R$328,12,0)</f>
        <v>-39.457322378325003</v>
      </c>
      <c r="G37" s="70">
        <f t="shared" si="8"/>
        <v>36</v>
      </c>
      <c r="H37" s="69">
        <f>VLOOKUP($A37,'Return Data'!$A$7:$R$328,13,0)</f>
        <v>-26.314177099540899</v>
      </c>
      <c r="I37" s="70">
        <f t="shared" si="9"/>
        <v>16</v>
      </c>
      <c r="J37" s="69">
        <f>VLOOKUP($A37,'Return Data'!$A$7:$R$328,14,0)</f>
        <v>-19.011320168446002</v>
      </c>
      <c r="K37" s="70">
        <f t="shared" si="10"/>
        <v>16</v>
      </c>
      <c r="L37" s="69">
        <f>VLOOKUP($A37,'Return Data'!$A$7:$R$328,18,0)</f>
        <v>-11.3873674097057</v>
      </c>
      <c r="M37" s="70">
        <f t="shared" si="11"/>
        <v>32</v>
      </c>
      <c r="N37" s="69">
        <f>VLOOKUP($A37,'Return Data'!$A$7:$R$328,15,0)</f>
        <v>-1.9057259239755799</v>
      </c>
      <c r="O37" s="70">
        <f t="shared" si="12"/>
        <v>17</v>
      </c>
      <c r="P37" s="69">
        <f>VLOOKUP($A37,'Return Data'!$A$7:$R$328,16,0)</f>
        <v>6.76659229153287</v>
      </c>
      <c r="Q37" s="70">
        <f>RANK(P37,P$8:P$72,0)</f>
        <v>2</v>
      </c>
      <c r="R37" s="69">
        <f>VLOOKUP($A37,'Return Data'!$A$7:$R$328,17,0)</f>
        <v>8.9025091960063101</v>
      </c>
      <c r="S37" s="71">
        <f t="shared" si="5"/>
        <v>29</v>
      </c>
    </row>
    <row r="38" spans="1:19" x14ac:dyDescent="0.25">
      <c r="A38" s="67" t="s">
        <v>193</v>
      </c>
      <c r="B38" s="68">
        <f>VLOOKUP($A38,'Return Data'!$A$7:$R$328,2,0)</f>
        <v>43928</v>
      </c>
      <c r="C38" s="69">
        <f>VLOOKUP($A38,'Return Data'!$A$7:$R$328,3,0)</f>
        <v>38.539099999999998</v>
      </c>
      <c r="D38" s="69">
        <f>VLOOKUP($A38,'Return Data'!$A$7:$R$328,11,0)</f>
        <v>-134.538159954392</v>
      </c>
      <c r="E38" s="70">
        <f t="shared" si="0"/>
        <v>64</v>
      </c>
      <c r="F38" s="69">
        <f>VLOOKUP($A38,'Return Data'!$A$7:$R$328,12,0)</f>
        <v>-48.857076012994</v>
      </c>
      <c r="G38" s="70">
        <f t="shared" si="8"/>
        <v>50</v>
      </c>
      <c r="H38" s="69">
        <f>VLOOKUP($A38,'Return Data'!$A$7:$R$328,13,0)</f>
        <v>-45.044458323274299</v>
      </c>
      <c r="I38" s="70">
        <f t="shared" si="9"/>
        <v>57</v>
      </c>
      <c r="J38" s="69">
        <f>VLOOKUP($A38,'Return Data'!$A$7:$R$328,14,0)</f>
        <v>-34.589360225009401</v>
      </c>
      <c r="K38" s="70">
        <f t="shared" si="10"/>
        <v>57</v>
      </c>
      <c r="L38" s="69">
        <f>VLOOKUP($A38,'Return Data'!$A$7:$R$328,18,0)</f>
        <v>-19.447033058770799</v>
      </c>
      <c r="M38" s="70">
        <f t="shared" si="11"/>
        <v>51</v>
      </c>
      <c r="N38" s="69">
        <f>VLOOKUP($A38,'Return Data'!$A$7:$R$328,15,0)</f>
        <v>-10.861197183161501</v>
      </c>
      <c r="O38" s="70">
        <f t="shared" si="12"/>
        <v>46</v>
      </c>
      <c r="P38" s="69">
        <f>VLOOKUP($A38,'Return Data'!$A$7:$R$328,16,0)</f>
        <v>-4.6280319788957298</v>
      </c>
      <c r="Q38" s="70">
        <f>RANK(P38,P$8:P$72,0)</f>
        <v>36</v>
      </c>
      <c r="R38" s="69">
        <f>VLOOKUP($A38,'Return Data'!$A$7:$R$328,17,0)</f>
        <v>7.6251584066723197</v>
      </c>
      <c r="S38" s="71">
        <f t="shared" si="5"/>
        <v>32</v>
      </c>
    </row>
    <row r="39" spans="1:19" x14ac:dyDescent="0.25">
      <c r="A39" s="67" t="s">
        <v>194</v>
      </c>
      <c r="B39" s="68">
        <f>VLOOKUP($A39,'Return Data'!$A$7:$R$328,2,0)</f>
        <v>43928</v>
      </c>
      <c r="C39" s="69">
        <f>VLOOKUP($A39,'Return Data'!$A$7:$R$328,3,0)</f>
        <v>8.6549999999999994</v>
      </c>
      <c r="D39" s="69">
        <f>VLOOKUP($A39,'Return Data'!$A$7:$R$328,11,0)</f>
        <v>-79.942223668980006</v>
      </c>
      <c r="E39" s="70">
        <f t="shared" si="0"/>
        <v>7</v>
      </c>
      <c r="F39" s="69">
        <f>VLOOKUP($A39,'Return Data'!$A$7:$R$328,12,0)</f>
        <v>-30.3373549805492</v>
      </c>
      <c r="G39" s="70">
        <f t="shared" si="8"/>
        <v>11</v>
      </c>
      <c r="H39" s="69"/>
      <c r="I39" s="70"/>
      <c r="J39" s="69"/>
      <c r="K39" s="70"/>
      <c r="L39" s="69"/>
      <c r="M39" s="70"/>
      <c r="N39" s="69"/>
      <c r="O39" s="70"/>
      <c r="P39" s="69"/>
      <c r="Q39" s="70"/>
      <c r="R39" s="69">
        <f>VLOOKUP($A39,'Return Data'!$A$7:$R$328,17,0)</f>
        <v>-19.028100775193799</v>
      </c>
      <c r="S39" s="71">
        <f t="shared" si="5"/>
        <v>61</v>
      </c>
    </row>
    <row r="40" spans="1:19" x14ac:dyDescent="0.25">
      <c r="A40" s="67" t="s">
        <v>195</v>
      </c>
      <c r="B40" s="68">
        <f>VLOOKUP($A40,'Return Data'!$A$7:$R$328,2,0)</f>
        <v>43928</v>
      </c>
      <c r="C40" s="69">
        <f>VLOOKUP($A40,'Return Data'!$A$7:$R$328,3,0)</f>
        <v>11.55</v>
      </c>
      <c r="D40" s="69">
        <f>VLOOKUP($A40,'Return Data'!$A$7:$R$328,11,0)</f>
        <v>-100.859607016444</v>
      </c>
      <c r="E40" s="70">
        <f t="shared" ref="E40:E71" si="13">RANK(D40,D$8:D$72,0)</f>
        <v>34</v>
      </c>
      <c r="F40" s="69">
        <f>VLOOKUP($A40,'Return Data'!$A$7:$R$328,12,0)</f>
        <v>-42.097778374988799</v>
      </c>
      <c r="G40" s="70">
        <f t="shared" si="8"/>
        <v>43</v>
      </c>
      <c r="H40" s="69">
        <f>VLOOKUP($A40,'Return Data'!$A$7:$R$328,13,0)</f>
        <v>-32.942238267147999</v>
      </c>
      <c r="I40" s="70">
        <f t="shared" ref="I40:I72" si="14">RANK(H40,H$8:H$72,0)</f>
        <v>35</v>
      </c>
      <c r="J40" s="69">
        <f>VLOOKUP($A40,'Return Data'!$A$7:$R$328,14,0)</f>
        <v>-22.8125</v>
      </c>
      <c r="K40" s="70">
        <f t="shared" ref="K40:K72" si="15">RANK(J40,J$8:J$72,0)</f>
        <v>32</v>
      </c>
      <c r="L40" s="69">
        <f>VLOOKUP($A40,'Return Data'!$A$7:$R$328,18,0)</f>
        <v>-9.5327065252330403</v>
      </c>
      <c r="M40" s="70">
        <f t="shared" ref="M40:M50" si="16">RANK(L40,L$8:L$72,0)</f>
        <v>22</v>
      </c>
      <c r="N40" s="69">
        <f>VLOOKUP($A40,'Return Data'!$A$7:$R$328,15,0)</f>
        <v>-2.2578250649511298</v>
      </c>
      <c r="O40" s="70">
        <f t="shared" ref="O40:O49" si="17">RANK(N40,N$8:N$72,0)</f>
        <v>20</v>
      </c>
      <c r="P40" s="69"/>
      <c r="Q40" s="70"/>
      <c r="R40" s="69">
        <f>VLOOKUP($A40,'Return Data'!$A$7:$R$328,17,0)</f>
        <v>3.5829639012032901</v>
      </c>
      <c r="S40" s="71">
        <f t="shared" ref="S40:S71" si="18">RANK(R40,R$8:R$72,0)</f>
        <v>37</v>
      </c>
    </row>
    <row r="41" spans="1:19" x14ac:dyDescent="0.25">
      <c r="A41" s="67" t="s">
        <v>196</v>
      </c>
      <c r="B41" s="68">
        <f>VLOOKUP($A41,'Return Data'!$A$7:$R$328,2,0)</f>
        <v>43928</v>
      </c>
      <c r="C41" s="69">
        <f>VLOOKUP($A41,'Return Data'!$A$7:$R$328,3,0)</f>
        <v>150.21</v>
      </c>
      <c r="D41" s="69">
        <f>VLOOKUP($A41,'Return Data'!$A$7:$R$328,11,0)</f>
        <v>-100.094375049411</v>
      </c>
      <c r="E41" s="70">
        <f t="shared" si="13"/>
        <v>31</v>
      </c>
      <c r="F41" s="69">
        <f>VLOOKUP($A41,'Return Data'!$A$7:$R$328,12,0)</f>
        <v>-37.778963208305797</v>
      </c>
      <c r="G41" s="70">
        <f t="shared" si="8"/>
        <v>27</v>
      </c>
      <c r="H41" s="69">
        <f>VLOOKUP($A41,'Return Data'!$A$7:$R$328,13,0)</f>
        <v>-34.410298664100097</v>
      </c>
      <c r="I41" s="70">
        <f t="shared" si="14"/>
        <v>42</v>
      </c>
      <c r="J41" s="69">
        <f>VLOOKUP($A41,'Return Data'!$A$7:$R$328,14,0)</f>
        <v>-26.073848289075599</v>
      </c>
      <c r="K41" s="70">
        <f t="shared" si="15"/>
        <v>43</v>
      </c>
      <c r="L41" s="69">
        <f>VLOOKUP($A41,'Return Data'!$A$7:$R$328,18,0)</f>
        <v>-13.2965788769522</v>
      </c>
      <c r="M41" s="70">
        <f t="shared" si="16"/>
        <v>39</v>
      </c>
      <c r="N41" s="69">
        <f>VLOOKUP($A41,'Return Data'!$A$7:$R$328,15,0)</f>
        <v>-5.43887710042564</v>
      </c>
      <c r="O41" s="70">
        <f t="shared" si="17"/>
        <v>37</v>
      </c>
      <c r="P41" s="69">
        <f>VLOOKUP($A41,'Return Data'!$A$7:$R$328,16,0)</f>
        <v>-1.1222385755194699</v>
      </c>
      <c r="Q41" s="70">
        <f t="shared" ref="Q41:Q47" si="19">RANK(P41,P$8:P$72,0)</f>
        <v>32</v>
      </c>
      <c r="R41" s="69">
        <f>VLOOKUP($A41,'Return Data'!$A$7:$R$328,17,0)</f>
        <v>6.5325218845256501</v>
      </c>
      <c r="S41" s="71">
        <f t="shared" si="18"/>
        <v>34</v>
      </c>
    </row>
    <row r="42" spans="1:19" x14ac:dyDescent="0.25">
      <c r="A42" s="67" t="s">
        <v>197</v>
      </c>
      <c r="B42" s="68">
        <f>VLOOKUP($A42,'Return Data'!$A$7:$R$328,2,0)</f>
        <v>43928</v>
      </c>
      <c r="C42" s="69">
        <f>VLOOKUP($A42,'Return Data'!$A$7:$R$328,3,0)</f>
        <v>161.62</v>
      </c>
      <c r="D42" s="69">
        <f>VLOOKUP($A42,'Return Data'!$A$7:$R$328,11,0)</f>
        <v>-97.693470060782602</v>
      </c>
      <c r="E42" s="70">
        <f t="shared" si="13"/>
        <v>24</v>
      </c>
      <c r="F42" s="69">
        <f>VLOOKUP($A42,'Return Data'!$A$7:$R$328,12,0)</f>
        <v>-36.523640059602499</v>
      </c>
      <c r="G42" s="70">
        <f t="shared" si="8"/>
        <v>24</v>
      </c>
      <c r="H42" s="69">
        <f>VLOOKUP($A42,'Return Data'!$A$7:$R$328,13,0)</f>
        <v>-33.351751742533303</v>
      </c>
      <c r="I42" s="70">
        <f t="shared" si="14"/>
        <v>38</v>
      </c>
      <c r="J42" s="69">
        <f>VLOOKUP($A42,'Return Data'!$A$7:$R$328,14,0)</f>
        <v>-25.2615888562521</v>
      </c>
      <c r="K42" s="70">
        <f t="shared" si="15"/>
        <v>40</v>
      </c>
      <c r="L42" s="69">
        <f>VLOOKUP($A42,'Return Data'!$A$7:$R$328,18,0)</f>
        <v>-12.9009481073568</v>
      </c>
      <c r="M42" s="70">
        <f t="shared" si="16"/>
        <v>37</v>
      </c>
      <c r="N42" s="69">
        <f>VLOOKUP($A42,'Return Data'!$A$7:$R$328,15,0)</f>
        <v>-3.48012558562406</v>
      </c>
      <c r="O42" s="70">
        <f t="shared" si="17"/>
        <v>26</v>
      </c>
      <c r="P42" s="69">
        <f>VLOOKUP($A42,'Return Data'!$A$7:$R$328,16,0)</f>
        <v>2.37159632500033</v>
      </c>
      <c r="Q42" s="70">
        <f t="shared" si="19"/>
        <v>15</v>
      </c>
      <c r="R42" s="69">
        <f>VLOOKUP($A42,'Return Data'!$A$7:$R$328,17,0)</f>
        <v>12.1909870945405</v>
      </c>
      <c r="S42" s="71">
        <f t="shared" si="18"/>
        <v>17</v>
      </c>
    </row>
    <row r="43" spans="1:19" x14ac:dyDescent="0.25">
      <c r="A43" s="67" t="s">
        <v>198</v>
      </c>
      <c r="B43" s="68">
        <f>VLOOKUP($A43,'Return Data'!$A$7:$R$328,2,0)</f>
        <v>43928</v>
      </c>
      <c r="C43" s="69">
        <f>VLOOKUP($A43,'Return Data'!$A$7:$R$328,3,0)</f>
        <v>75.3536</v>
      </c>
      <c r="D43" s="69">
        <f>VLOOKUP($A43,'Return Data'!$A$7:$R$328,11,0)</f>
        <v>-85.511511190785001</v>
      </c>
      <c r="E43" s="70">
        <f t="shared" si="13"/>
        <v>11</v>
      </c>
      <c r="F43" s="69">
        <f>VLOOKUP($A43,'Return Data'!$A$7:$R$328,12,0)</f>
        <v>-31.4060905417501</v>
      </c>
      <c r="G43" s="70">
        <f t="shared" si="8"/>
        <v>13</v>
      </c>
      <c r="H43" s="69">
        <f>VLOOKUP($A43,'Return Data'!$A$7:$R$328,13,0)</f>
        <v>-29.867733940641099</v>
      </c>
      <c r="I43" s="70">
        <f t="shared" si="14"/>
        <v>28</v>
      </c>
      <c r="J43" s="69">
        <f>VLOOKUP($A43,'Return Data'!$A$7:$R$328,14,0)</f>
        <v>-20.298755352099299</v>
      </c>
      <c r="K43" s="70">
        <f t="shared" si="15"/>
        <v>20</v>
      </c>
      <c r="L43" s="69">
        <f>VLOOKUP($A43,'Return Data'!$A$7:$R$328,18,0)</f>
        <v>-9.0744656162345301</v>
      </c>
      <c r="M43" s="70">
        <f t="shared" si="16"/>
        <v>18</v>
      </c>
      <c r="N43" s="69">
        <f>VLOOKUP($A43,'Return Data'!$A$7:$R$328,15,0)</f>
        <v>-1.9195226092522899</v>
      </c>
      <c r="O43" s="70">
        <f t="shared" si="17"/>
        <v>18</v>
      </c>
      <c r="P43" s="69">
        <f>VLOOKUP($A43,'Return Data'!$A$7:$R$328,16,0)</f>
        <v>5.1783417887119203</v>
      </c>
      <c r="Q43" s="70">
        <f t="shared" si="19"/>
        <v>4</v>
      </c>
      <c r="R43" s="69">
        <f>VLOOKUP($A43,'Return Data'!$A$7:$R$328,17,0)</f>
        <v>12.750142701922</v>
      </c>
      <c r="S43" s="71">
        <f t="shared" si="18"/>
        <v>13</v>
      </c>
    </row>
    <row r="44" spans="1:19" x14ac:dyDescent="0.25">
      <c r="A44" s="67" t="s">
        <v>199</v>
      </c>
      <c r="B44" s="68">
        <f>VLOOKUP($A44,'Return Data'!$A$7:$R$328,2,0)</f>
        <v>43928</v>
      </c>
      <c r="C44" s="69">
        <f>VLOOKUP($A44,'Return Data'!$A$7:$R$328,3,0)</f>
        <v>37.479999999999997</v>
      </c>
      <c r="D44" s="69">
        <f>VLOOKUP($A44,'Return Data'!$A$7:$R$328,11,0)</f>
        <v>-115.73089021836201</v>
      </c>
      <c r="E44" s="70">
        <f t="shared" si="13"/>
        <v>49</v>
      </c>
      <c r="F44" s="69">
        <f>VLOOKUP($A44,'Return Data'!$A$7:$R$328,12,0)</f>
        <v>-49.101196206955699</v>
      </c>
      <c r="G44" s="70">
        <f t="shared" si="8"/>
        <v>51</v>
      </c>
      <c r="H44" s="69">
        <f>VLOOKUP($A44,'Return Data'!$A$7:$R$328,13,0)</f>
        <v>-41.465417486020598</v>
      </c>
      <c r="I44" s="70">
        <f t="shared" si="14"/>
        <v>53</v>
      </c>
      <c r="J44" s="69">
        <f>VLOOKUP($A44,'Return Data'!$A$7:$R$328,14,0)</f>
        <v>-32.504143107818301</v>
      </c>
      <c r="K44" s="70">
        <f t="shared" si="15"/>
        <v>55</v>
      </c>
      <c r="L44" s="69">
        <f>VLOOKUP($A44,'Return Data'!$A$7:$R$328,18,0)</f>
        <v>-13.6588203411648</v>
      </c>
      <c r="M44" s="70">
        <f t="shared" si="16"/>
        <v>43</v>
      </c>
      <c r="N44" s="69">
        <f>VLOOKUP($A44,'Return Data'!$A$7:$R$328,15,0)</f>
        <v>-7.3691272572306499</v>
      </c>
      <c r="O44" s="70">
        <f t="shared" si="17"/>
        <v>43</v>
      </c>
      <c r="P44" s="69">
        <f>VLOOKUP($A44,'Return Data'!$A$7:$R$328,16,0)</f>
        <v>-0.649778363270612</v>
      </c>
      <c r="Q44" s="70">
        <f t="shared" si="19"/>
        <v>29</v>
      </c>
      <c r="R44" s="69">
        <f>VLOOKUP($A44,'Return Data'!$A$7:$R$328,17,0)</f>
        <v>24.327431481930599</v>
      </c>
      <c r="S44" s="71">
        <f t="shared" si="18"/>
        <v>2</v>
      </c>
    </row>
    <row r="45" spans="1:19" x14ac:dyDescent="0.25">
      <c r="A45" s="67" t="s">
        <v>200</v>
      </c>
      <c r="B45" s="68">
        <f>VLOOKUP($A45,'Return Data'!$A$7:$R$328,2,0)</f>
        <v>43924</v>
      </c>
      <c r="C45" s="69">
        <f>VLOOKUP($A45,'Return Data'!$A$7:$R$328,3,0)</f>
        <v>56.781300000000002</v>
      </c>
      <c r="D45" s="69">
        <f>VLOOKUP($A45,'Return Data'!$A$7:$R$328,11,0)</f>
        <v>-129.559688035319</v>
      </c>
      <c r="E45" s="70">
        <f t="shared" si="13"/>
        <v>62</v>
      </c>
      <c r="F45" s="69">
        <f>VLOOKUP($A45,'Return Data'!$A$7:$R$328,12,0)</f>
        <v>-51.713157878247401</v>
      </c>
      <c r="G45" s="70">
        <f t="shared" si="8"/>
        <v>56</v>
      </c>
      <c r="H45" s="69">
        <f>VLOOKUP($A45,'Return Data'!$A$7:$R$328,13,0)</f>
        <v>-39.336650531291298</v>
      </c>
      <c r="I45" s="70">
        <f t="shared" si="14"/>
        <v>49</v>
      </c>
      <c r="J45" s="69">
        <f>VLOOKUP($A45,'Return Data'!$A$7:$R$328,14,0)</f>
        <v>-28.356250672332202</v>
      </c>
      <c r="K45" s="70">
        <f t="shared" si="15"/>
        <v>47</v>
      </c>
      <c r="L45" s="69">
        <f>VLOOKUP($A45,'Return Data'!$A$7:$R$328,18,0)</f>
        <v>-13.214065448893701</v>
      </c>
      <c r="M45" s="70">
        <f t="shared" si="16"/>
        <v>38</v>
      </c>
      <c r="N45" s="69">
        <f>VLOOKUP($A45,'Return Data'!$A$7:$R$328,15,0)</f>
        <v>-6.9499586341466202</v>
      </c>
      <c r="O45" s="70">
        <f t="shared" si="17"/>
        <v>41</v>
      </c>
      <c r="P45" s="69">
        <f>VLOOKUP($A45,'Return Data'!$A$7:$R$328,16,0)</f>
        <v>-1.2220199143180499</v>
      </c>
      <c r="Q45" s="70">
        <f t="shared" si="19"/>
        <v>33</v>
      </c>
      <c r="R45" s="69">
        <f>VLOOKUP($A45,'Return Data'!$A$7:$R$328,17,0)</f>
        <v>5.113513610829</v>
      </c>
      <c r="S45" s="71">
        <f t="shared" si="18"/>
        <v>35</v>
      </c>
    </row>
    <row r="46" spans="1:19" x14ac:dyDescent="0.25">
      <c r="A46" s="67" t="s">
        <v>372</v>
      </c>
      <c r="B46" s="68">
        <f>VLOOKUP($A46,'Return Data'!$A$7:$R$328,2,0)</f>
        <v>43928</v>
      </c>
      <c r="C46" s="69">
        <f>VLOOKUP($A46,'Return Data'!$A$7:$R$328,3,0)</f>
        <v>111.87430000000001</v>
      </c>
      <c r="D46" s="69">
        <f>VLOOKUP($A46,'Return Data'!$A$7:$R$328,11,0)</f>
        <v>-100.549083640391</v>
      </c>
      <c r="E46" s="70">
        <f t="shared" si="13"/>
        <v>32</v>
      </c>
      <c r="F46" s="69">
        <f>VLOOKUP($A46,'Return Data'!$A$7:$R$328,12,0)</f>
        <v>-37.6499020205965</v>
      </c>
      <c r="G46" s="70">
        <f t="shared" si="8"/>
        <v>26</v>
      </c>
      <c r="H46" s="69">
        <f>VLOOKUP($A46,'Return Data'!$A$7:$R$328,13,0)</f>
        <v>-32.983077376315798</v>
      </c>
      <c r="I46" s="70">
        <f t="shared" si="14"/>
        <v>37</v>
      </c>
      <c r="J46" s="69">
        <f>VLOOKUP($A46,'Return Data'!$A$7:$R$328,14,0)</f>
        <v>-25.166652508630499</v>
      </c>
      <c r="K46" s="70">
        <f t="shared" si="15"/>
        <v>39</v>
      </c>
      <c r="L46" s="69">
        <f>VLOOKUP($A46,'Return Data'!$A$7:$R$328,18,0)</f>
        <v>-11.420026382948301</v>
      </c>
      <c r="M46" s="70">
        <f t="shared" si="16"/>
        <v>33</v>
      </c>
      <c r="N46" s="69">
        <f>VLOOKUP($A46,'Return Data'!$A$7:$R$328,15,0)</f>
        <v>-4.7166436840232597</v>
      </c>
      <c r="O46" s="70">
        <f t="shared" si="17"/>
        <v>33</v>
      </c>
      <c r="P46" s="69">
        <f>VLOOKUP($A46,'Return Data'!$A$7:$R$328,16,0)</f>
        <v>-1.0398781574537701</v>
      </c>
      <c r="Q46" s="70">
        <f t="shared" si="19"/>
        <v>31</v>
      </c>
      <c r="R46" s="69">
        <f>VLOOKUP($A46,'Return Data'!$A$7:$R$328,17,0)</f>
        <v>9.0242240037028107</v>
      </c>
      <c r="S46" s="71">
        <f t="shared" si="18"/>
        <v>28</v>
      </c>
    </row>
    <row r="47" spans="1:19" x14ac:dyDescent="0.25">
      <c r="A47" s="67" t="s">
        <v>201</v>
      </c>
      <c r="B47" s="68">
        <f>VLOOKUP($A47,'Return Data'!$A$7:$R$328,2,0)</f>
        <v>43928</v>
      </c>
      <c r="C47" s="69">
        <f>VLOOKUP($A47,'Return Data'!$A$7:$R$328,3,0)</f>
        <v>10.262499999999999</v>
      </c>
      <c r="D47" s="69">
        <f>VLOOKUP($A47,'Return Data'!$A$7:$R$328,11,0)</f>
        <v>-110.780639468441</v>
      </c>
      <c r="E47" s="70">
        <f t="shared" si="13"/>
        <v>46</v>
      </c>
      <c r="F47" s="69">
        <f>VLOOKUP($A47,'Return Data'!$A$7:$R$328,12,0)</f>
        <v>-43.386907369643403</v>
      </c>
      <c r="G47" s="70">
        <f t="shared" si="8"/>
        <v>44</v>
      </c>
      <c r="H47" s="69">
        <f>VLOOKUP($A47,'Return Data'!$A$7:$R$328,13,0)</f>
        <v>-34.698492375713201</v>
      </c>
      <c r="I47" s="70">
        <f t="shared" si="14"/>
        <v>43</v>
      </c>
      <c r="J47" s="69">
        <f>VLOOKUP($A47,'Return Data'!$A$7:$R$328,14,0)</f>
        <v>-25.033911963426501</v>
      </c>
      <c r="K47" s="70">
        <f t="shared" si="15"/>
        <v>38</v>
      </c>
      <c r="L47" s="69">
        <f>VLOOKUP($A47,'Return Data'!$A$7:$R$328,18,0)</f>
        <v>-13.642389724650201</v>
      </c>
      <c r="M47" s="70">
        <f t="shared" si="16"/>
        <v>42</v>
      </c>
      <c r="N47" s="69">
        <f>VLOOKUP($A47,'Return Data'!$A$7:$R$328,15,0)</f>
        <v>-5.5592726694421799</v>
      </c>
      <c r="O47" s="70">
        <f t="shared" si="17"/>
        <v>38</v>
      </c>
      <c r="P47" s="69">
        <f>VLOOKUP($A47,'Return Data'!$A$7:$R$328,16,0)</f>
        <v>-0.54313754029734695</v>
      </c>
      <c r="Q47" s="70">
        <f t="shared" si="19"/>
        <v>28</v>
      </c>
      <c r="R47" s="69">
        <f>VLOOKUP($A47,'Return Data'!$A$7:$R$328,17,0)</f>
        <v>0.58381737709660997</v>
      </c>
      <c r="S47" s="71">
        <f t="shared" si="18"/>
        <v>43</v>
      </c>
    </row>
    <row r="48" spans="1:19" x14ac:dyDescent="0.25">
      <c r="A48" s="67" t="s">
        <v>202</v>
      </c>
      <c r="B48" s="68">
        <f>VLOOKUP($A48,'Return Data'!$A$7:$R$328,2,0)</f>
        <v>43928</v>
      </c>
      <c r="C48" s="69">
        <f>VLOOKUP($A48,'Return Data'!$A$7:$R$328,3,0)</f>
        <v>11.086399999999999</v>
      </c>
      <c r="D48" s="69">
        <f>VLOOKUP($A48,'Return Data'!$A$7:$R$328,11,0)</f>
        <v>-97.984911027677995</v>
      </c>
      <c r="E48" s="70">
        <f t="shared" si="13"/>
        <v>25</v>
      </c>
      <c r="F48" s="69">
        <f>VLOOKUP($A48,'Return Data'!$A$7:$R$328,12,0)</f>
        <v>-36.467028983712297</v>
      </c>
      <c r="G48" s="70">
        <f t="shared" si="8"/>
        <v>23</v>
      </c>
      <c r="H48" s="69">
        <f>VLOOKUP($A48,'Return Data'!$A$7:$R$328,13,0)</f>
        <v>-30.694912627745801</v>
      </c>
      <c r="I48" s="70">
        <f t="shared" si="14"/>
        <v>31</v>
      </c>
      <c r="J48" s="69">
        <f>VLOOKUP($A48,'Return Data'!$A$7:$R$328,14,0)</f>
        <v>-21.692892326660999</v>
      </c>
      <c r="K48" s="70">
        <f t="shared" si="15"/>
        <v>29</v>
      </c>
      <c r="L48" s="69">
        <f>VLOOKUP($A48,'Return Data'!$A$7:$R$328,18,0)</f>
        <v>-11.515396962854799</v>
      </c>
      <c r="M48" s="70">
        <f t="shared" si="16"/>
        <v>34</v>
      </c>
      <c r="N48" s="69">
        <f>VLOOKUP($A48,'Return Data'!$A$7:$R$328,15,0)</f>
        <v>-3.91147190189514</v>
      </c>
      <c r="O48" s="70">
        <f t="shared" si="17"/>
        <v>28</v>
      </c>
      <c r="P48" s="69"/>
      <c r="Q48" s="70"/>
      <c r="R48" s="69">
        <f>VLOOKUP($A48,'Return Data'!$A$7:$R$328,17,0)</f>
        <v>2.1098022585259599</v>
      </c>
      <c r="S48" s="71">
        <f t="shared" si="18"/>
        <v>41</v>
      </c>
    </row>
    <row r="49" spans="1:19" x14ac:dyDescent="0.25">
      <c r="A49" s="67" t="s">
        <v>203</v>
      </c>
      <c r="B49" s="68">
        <f>VLOOKUP($A49,'Return Data'!$A$7:$R$328,2,0)</f>
        <v>43928</v>
      </c>
      <c r="C49" s="69">
        <f>VLOOKUP($A49,'Return Data'!$A$7:$R$328,3,0)</f>
        <v>10.894</v>
      </c>
      <c r="D49" s="69">
        <f>VLOOKUP($A49,'Return Data'!$A$7:$R$328,11,0)</f>
        <v>-99.836409643224201</v>
      </c>
      <c r="E49" s="70">
        <f t="shared" si="13"/>
        <v>30</v>
      </c>
      <c r="F49" s="69">
        <f>VLOOKUP($A49,'Return Data'!$A$7:$R$328,12,0)</f>
        <v>-37.791808511144303</v>
      </c>
      <c r="G49" s="70">
        <f t="shared" si="8"/>
        <v>28</v>
      </c>
      <c r="H49" s="69">
        <f>VLOOKUP($A49,'Return Data'!$A$7:$R$328,13,0)</f>
        <v>-32.090386370730599</v>
      </c>
      <c r="I49" s="70">
        <f t="shared" si="14"/>
        <v>33</v>
      </c>
      <c r="J49" s="69">
        <f>VLOOKUP($A49,'Return Data'!$A$7:$R$328,14,0)</f>
        <v>-22.275134960492899</v>
      </c>
      <c r="K49" s="70">
        <f t="shared" si="15"/>
        <v>31</v>
      </c>
      <c r="L49" s="69">
        <f>VLOOKUP($A49,'Return Data'!$A$7:$R$328,18,0)</f>
        <v>-10.7177878978723</v>
      </c>
      <c r="M49" s="70">
        <f t="shared" si="16"/>
        <v>27</v>
      </c>
      <c r="N49" s="69">
        <f>VLOOKUP($A49,'Return Data'!$A$7:$R$328,15,0)</f>
        <v>-2.9563782327613199</v>
      </c>
      <c r="O49" s="70">
        <f t="shared" si="17"/>
        <v>23</v>
      </c>
      <c r="P49" s="69"/>
      <c r="Q49" s="70"/>
      <c r="R49" s="69">
        <f>VLOOKUP($A49,'Return Data'!$A$7:$R$328,17,0)</f>
        <v>2.2228201634877398</v>
      </c>
      <c r="S49" s="71">
        <f t="shared" si="18"/>
        <v>40</v>
      </c>
    </row>
    <row r="50" spans="1:19" x14ac:dyDescent="0.25">
      <c r="A50" s="67" t="s">
        <v>204</v>
      </c>
      <c r="B50" s="68">
        <f>VLOOKUP($A50,'Return Data'!$A$7:$R$328,2,0)</f>
        <v>43928</v>
      </c>
      <c r="C50" s="69">
        <f>VLOOKUP($A50,'Return Data'!$A$7:$R$328,3,0)</f>
        <v>11.457800000000001</v>
      </c>
      <c r="D50" s="69">
        <f>VLOOKUP($A50,'Return Data'!$A$7:$R$328,11,0)</f>
        <v>-83.568621963459293</v>
      </c>
      <c r="E50" s="70">
        <f t="shared" si="13"/>
        <v>10</v>
      </c>
      <c r="F50" s="69">
        <f>VLOOKUP($A50,'Return Data'!$A$7:$R$328,12,0)</f>
        <v>-29.472079544606501</v>
      </c>
      <c r="G50" s="70">
        <f t="shared" si="8"/>
        <v>9</v>
      </c>
      <c r="H50" s="69">
        <f>VLOOKUP($A50,'Return Data'!$A$7:$R$328,13,0)</f>
        <v>-17.5861351091053</v>
      </c>
      <c r="I50" s="70">
        <f t="shared" si="14"/>
        <v>5</v>
      </c>
      <c r="J50" s="69">
        <f>VLOOKUP($A50,'Return Data'!$A$7:$R$328,14,0)</f>
        <v>-10.689446894550199</v>
      </c>
      <c r="K50" s="70">
        <f t="shared" si="15"/>
        <v>3</v>
      </c>
      <c r="L50" s="69">
        <f>VLOOKUP($A50,'Return Data'!$A$7:$R$328,18,0)</f>
        <v>-6.6695627134595101</v>
      </c>
      <c r="M50" s="70">
        <f t="shared" si="16"/>
        <v>8</v>
      </c>
      <c r="N50" s="86"/>
      <c r="O50" s="70"/>
      <c r="P50" s="69"/>
      <c r="Q50" s="70"/>
      <c r="R50" s="69">
        <f>VLOOKUP($A50,'Return Data'!$A$7:$R$328,17,0)</f>
        <v>4.82408884859474</v>
      </c>
      <c r="S50" s="71">
        <f t="shared" si="18"/>
        <v>36</v>
      </c>
    </row>
    <row r="51" spans="1:19" x14ac:dyDescent="0.25">
      <c r="A51" s="67" t="s">
        <v>205</v>
      </c>
      <c r="B51" s="68">
        <f>VLOOKUP($A51,'Return Data'!$A$7:$R$328,2,0)</f>
        <v>43928</v>
      </c>
      <c r="C51" s="69">
        <f>VLOOKUP($A51,'Return Data'!$A$7:$R$328,3,0)</f>
        <v>8.3788999999999998</v>
      </c>
      <c r="D51" s="69">
        <f>VLOOKUP($A51,'Return Data'!$A$7:$R$328,11,0)</f>
        <v>-91.176494730566603</v>
      </c>
      <c r="E51" s="70">
        <f t="shared" si="13"/>
        <v>17</v>
      </c>
      <c r="F51" s="69">
        <f>VLOOKUP($A51,'Return Data'!$A$7:$R$328,12,0)</f>
        <v>-33.633444939217497</v>
      </c>
      <c r="G51" s="70">
        <f t="shared" si="8"/>
        <v>16</v>
      </c>
      <c r="H51" s="69">
        <f>VLOOKUP($A51,'Return Data'!$A$7:$R$328,13,0)</f>
        <v>-27.396900766575101</v>
      </c>
      <c r="I51" s="70">
        <f t="shared" si="14"/>
        <v>18</v>
      </c>
      <c r="J51" s="69">
        <f>VLOOKUP($A51,'Return Data'!$A$7:$R$328,14,0)</f>
        <v>-17.395650141418798</v>
      </c>
      <c r="K51" s="70">
        <f t="shared" si="15"/>
        <v>11</v>
      </c>
      <c r="L51" s="69"/>
      <c r="M51" s="70"/>
      <c r="N51" s="69"/>
      <c r="O51" s="70"/>
      <c r="P51" s="69"/>
      <c r="Q51" s="70"/>
      <c r="R51" s="69">
        <f>VLOOKUP($A51,'Return Data'!$A$7:$R$328,17,0)</f>
        <v>-7.9744137466307299</v>
      </c>
      <c r="S51" s="71">
        <f t="shared" si="18"/>
        <v>49</v>
      </c>
    </row>
    <row r="52" spans="1:19" x14ac:dyDescent="0.25">
      <c r="A52" s="67" t="s">
        <v>206</v>
      </c>
      <c r="B52" s="68">
        <f>VLOOKUP($A52,'Return Data'!$A$7:$R$328,2,0)</f>
        <v>43928</v>
      </c>
      <c r="C52" s="69">
        <f>VLOOKUP($A52,'Return Data'!$A$7:$R$328,3,0)</f>
        <v>8.4504999999999999</v>
      </c>
      <c r="D52" s="69">
        <f>VLOOKUP($A52,'Return Data'!$A$7:$R$328,11,0)</f>
        <v>-99.255841982458904</v>
      </c>
      <c r="E52" s="70">
        <f t="shared" si="13"/>
        <v>28</v>
      </c>
      <c r="F52" s="69">
        <f>VLOOKUP($A52,'Return Data'!$A$7:$R$328,12,0)</f>
        <v>-36.6663663653679</v>
      </c>
      <c r="G52" s="70">
        <f t="shared" si="8"/>
        <v>25</v>
      </c>
      <c r="H52" s="69">
        <f>VLOOKUP($A52,'Return Data'!$A$7:$R$328,13,0)</f>
        <v>-29.9238236572345</v>
      </c>
      <c r="I52" s="70">
        <f t="shared" si="14"/>
        <v>29</v>
      </c>
      <c r="J52" s="69">
        <f>VLOOKUP($A52,'Return Data'!$A$7:$R$328,14,0)</f>
        <v>-19.520013199148899</v>
      </c>
      <c r="K52" s="70">
        <f t="shared" si="15"/>
        <v>18</v>
      </c>
      <c r="L52" s="69"/>
      <c r="M52" s="70"/>
      <c r="N52" s="69"/>
      <c r="O52" s="70"/>
      <c r="P52" s="69"/>
      <c r="Q52" s="70"/>
      <c r="R52" s="69">
        <f>VLOOKUP($A52,'Return Data'!$A$7:$R$328,17,0)</f>
        <v>-8.9772619047619102</v>
      </c>
      <c r="S52" s="71">
        <f t="shared" si="18"/>
        <v>51</v>
      </c>
    </row>
    <row r="53" spans="1:19" x14ac:dyDescent="0.25">
      <c r="A53" s="67" t="s">
        <v>207</v>
      </c>
      <c r="B53" s="68">
        <f>VLOOKUP($A53,'Return Data'!$A$7:$R$328,2,0)</f>
        <v>43928</v>
      </c>
      <c r="C53" s="69">
        <f>VLOOKUP($A53,'Return Data'!$A$7:$R$328,3,0)</f>
        <v>24.222899999999999</v>
      </c>
      <c r="D53" s="69">
        <f>VLOOKUP($A53,'Return Data'!$A$7:$R$328,11,0)</f>
        <v>-60.818833593706401</v>
      </c>
      <c r="E53" s="70">
        <f t="shared" si="13"/>
        <v>1</v>
      </c>
      <c r="F53" s="69">
        <f>VLOOKUP($A53,'Return Data'!$A$7:$R$328,12,0)</f>
        <v>-16.082070105212299</v>
      </c>
      <c r="G53" s="70">
        <f t="shared" si="8"/>
        <v>1</v>
      </c>
      <c r="H53" s="69">
        <f>VLOOKUP($A53,'Return Data'!$A$7:$R$328,13,0)</f>
        <v>-10.453330046056999</v>
      </c>
      <c r="I53" s="70">
        <f t="shared" si="14"/>
        <v>1</v>
      </c>
      <c r="J53" s="69">
        <f>VLOOKUP($A53,'Return Data'!$A$7:$R$328,14,0)</f>
        <v>-2.5329173656452602</v>
      </c>
      <c r="K53" s="70">
        <f t="shared" si="15"/>
        <v>1</v>
      </c>
      <c r="L53" s="69">
        <f>VLOOKUP($A53,'Return Data'!$A$7:$R$328,18,0)</f>
        <v>0.76625118030821204</v>
      </c>
      <c r="M53" s="70">
        <f>RANK(L53,L$8:L$72,0)</f>
        <v>1</v>
      </c>
      <c r="N53" s="69">
        <f>VLOOKUP($A53,'Return Data'!$A$7:$R$328,15,0)</f>
        <v>8.1071648784630295</v>
      </c>
      <c r="O53" s="70">
        <f>RANK(N53,N$8:N$72,0)</f>
        <v>1</v>
      </c>
      <c r="P53" s="69">
        <f>VLOOKUP($A53,'Return Data'!$A$7:$R$328,16,0)</f>
        <v>8.64582725491959</v>
      </c>
      <c r="Q53" s="70">
        <f>RANK(P53,P$8:P$72,0)</f>
        <v>1</v>
      </c>
      <c r="R53" s="69">
        <f>VLOOKUP($A53,'Return Data'!$A$7:$R$328,17,0)</f>
        <v>23.575651680290601</v>
      </c>
      <c r="S53" s="71">
        <f t="shared" si="18"/>
        <v>3</v>
      </c>
    </row>
    <row r="54" spans="1:19" x14ac:dyDescent="0.25">
      <c r="A54" s="67" t="s">
        <v>208</v>
      </c>
      <c r="B54" s="68">
        <f>VLOOKUP($A54,'Return Data'!$A$7:$R$328,2,0)</f>
        <v>43928</v>
      </c>
      <c r="C54" s="69">
        <f>VLOOKUP($A54,'Return Data'!$A$7:$R$328,3,0)</f>
        <v>9.2630999999999997</v>
      </c>
      <c r="D54" s="69">
        <f>VLOOKUP($A54,'Return Data'!$A$7:$R$328,11,0)</f>
        <v>-70.986130706255096</v>
      </c>
      <c r="E54" s="70">
        <f t="shared" si="13"/>
        <v>5</v>
      </c>
      <c r="F54" s="69">
        <f>VLOOKUP($A54,'Return Data'!$A$7:$R$328,12,0)</f>
        <v>-23.143007326127702</v>
      </c>
      <c r="G54" s="70">
        <f t="shared" si="8"/>
        <v>4</v>
      </c>
      <c r="H54" s="69">
        <f>VLOOKUP($A54,'Return Data'!$A$7:$R$328,13,0)</f>
        <v>-17.6546892020156</v>
      </c>
      <c r="I54" s="70">
        <f t="shared" si="14"/>
        <v>6</v>
      </c>
      <c r="J54" s="69">
        <f>VLOOKUP($A54,'Return Data'!$A$7:$R$328,14,0)</f>
        <v>-12.0557180666836</v>
      </c>
      <c r="K54" s="70">
        <f t="shared" si="15"/>
        <v>6</v>
      </c>
      <c r="L54" s="69"/>
      <c r="M54" s="70"/>
      <c r="N54" s="69"/>
      <c r="O54" s="70"/>
      <c r="P54" s="69"/>
      <c r="Q54" s="70"/>
      <c r="R54" s="69">
        <f>VLOOKUP($A54,'Return Data'!$A$7:$R$328,17,0)</f>
        <v>-6.1408333333333402</v>
      </c>
      <c r="S54" s="71">
        <f t="shared" si="18"/>
        <v>48</v>
      </c>
    </row>
    <row r="55" spans="1:19" x14ac:dyDescent="0.25">
      <c r="A55" s="67" t="s">
        <v>209</v>
      </c>
      <c r="B55" s="68">
        <f>VLOOKUP($A55,'Return Data'!$A$7:$R$328,2,0)</f>
        <v>43928</v>
      </c>
      <c r="C55" s="69">
        <f>VLOOKUP($A55,'Return Data'!$A$7:$R$328,3,0)</f>
        <v>75.147999999999996</v>
      </c>
      <c r="D55" s="69">
        <f>VLOOKUP($A55,'Return Data'!$A$7:$R$328,11,0)</f>
        <v>-113.499941319538</v>
      </c>
      <c r="E55" s="70">
        <f t="shared" si="13"/>
        <v>48</v>
      </c>
      <c r="F55" s="69">
        <f>VLOOKUP($A55,'Return Data'!$A$7:$R$328,12,0)</f>
        <v>-47.635399827111499</v>
      </c>
      <c r="G55" s="70">
        <f t="shared" si="8"/>
        <v>47</v>
      </c>
      <c r="H55" s="69">
        <f>VLOOKUP($A55,'Return Data'!$A$7:$R$328,13,0)</f>
        <v>-36.928998340435101</v>
      </c>
      <c r="I55" s="70">
        <f t="shared" si="14"/>
        <v>45</v>
      </c>
      <c r="J55" s="69">
        <f>VLOOKUP($A55,'Return Data'!$A$7:$R$328,14,0)</f>
        <v>-27.784311268572502</v>
      </c>
      <c r="K55" s="70">
        <f t="shared" si="15"/>
        <v>45</v>
      </c>
      <c r="L55" s="69">
        <f>VLOOKUP($A55,'Return Data'!$A$7:$R$328,18,0)</f>
        <v>-14.252098074571199</v>
      </c>
      <c r="M55" s="70">
        <f t="shared" ref="M55:M61" si="20">RANK(L55,L$8:L$72,0)</f>
        <v>45</v>
      </c>
      <c r="N55" s="69">
        <f>VLOOKUP($A55,'Return Data'!$A$7:$R$328,15,0)</f>
        <v>-6.2092780264607903</v>
      </c>
      <c r="O55" s="70">
        <f>RANK(N55,N$8:N$72,0)</f>
        <v>40</v>
      </c>
      <c r="P55" s="69">
        <f>VLOOKUP($A55,'Return Data'!$A$7:$R$328,16,0)</f>
        <v>-0.12524936681618101</v>
      </c>
      <c r="Q55" s="70">
        <f>RANK(P55,P$8:P$72,0)</f>
        <v>25</v>
      </c>
      <c r="R55" s="69">
        <f>VLOOKUP($A55,'Return Data'!$A$7:$R$328,17,0)</f>
        <v>7.4762193737146001</v>
      </c>
      <c r="S55" s="71">
        <f t="shared" si="18"/>
        <v>33</v>
      </c>
    </row>
    <row r="56" spans="1:19" x14ac:dyDescent="0.25">
      <c r="A56" s="67" t="s">
        <v>210</v>
      </c>
      <c r="B56" s="68">
        <f>VLOOKUP($A56,'Return Data'!$A$7:$R$328,2,0)</f>
        <v>43928</v>
      </c>
      <c r="C56" s="69">
        <f>VLOOKUP($A56,'Return Data'!$A$7:$R$328,3,0)</f>
        <v>6.5331999999999999</v>
      </c>
      <c r="D56" s="69">
        <f>VLOOKUP($A56,'Return Data'!$A$7:$R$328,11,0)</f>
        <v>-123.716493729514</v>
      </c>
      <c r="E56" s="70">
        <f t="shared" si="13"/>
        <v>57</v>
      </c>
      <c r="F56" s="69">
        <f>VLOOKUP($A56,'Return Data'!$A$7:$R$328,12,0)</f>
        <v>-55.262390438733703</v>
      </c>
      <c r="G56" s="70">
        <f t="shared" si="8"/>
        <v>60</v>
      </c>
      <c r="H56" s="69">
        <f>VLOOKUP($A56,'Return Data'!$A$7:$R$328,13,0)</f>
        <v>-47.860756514333602</v>
      </c>
      <c r="I56" s="70">
        <f t="shared" si="14"/>
        <v>61</v>
      </c>
      <c r="J56" s="69">
        <f>VLOOKUP($A56,'Return Data'!$A$7:$R$328,14,0)</f>
        <v>-40.663539405609697</v>
      </c>
      <c r="K56" s="70">
        <f t="shared" si="15"/>
        <v>61</v>
      </c>
      <c r="L56" s="69">
        <f>VLOOKUP($A56,'Return Data'!$A$7:$R$328,18,0)</f>
        <v>-25.914122676519</v>
      </c>
      <c r="M56" s="70">
        <f t="shared" si="20"/>
        <v>54</v>
      </c>
      <c r="N56" s="69">
        <f>VLOOKUP($A56,'Return Data'!$A$7:$R$328,15,0)</f>
        <v>-14.4794676730688</v>
      </c>
      <c r="O56" s="70">
        <f>RANK(N56,N$8:N$72,0)</f>
        <v>47</v>
      </c>
      <c r="P56" s="69"/>
      <c r="Q56" s="70"/>
      <c r="R56" s="69">
        <f>VLOOKUP($A56,'Return Data'!$A$7:$R$328,17,0)</f>
        <v>-10.2377184466019</v>
      </c>
      <c r="S56" s="71">
        <f t="shared" si="18"/>
        <v>54</v>
      </c>
    </row>
    <row r="57" spans="1:19" x14ac:dyDescent="0.25">
      <c r="A57" s="67" t="s">
        <v>211</v>
      </c>
      <c r="B57" s="68">
        <f>VLOOKUP($A57,'Return Data'!$A$7:$R$328,2,0)</f>
        <v>43928</v>
      </c>
      <c r="C57" s="69">
        <f>VLOOKUP($A57,'Return Data'!$A$7:$R$328,3,0)</f>
        <v>5.5255000000000001</v>
      </c>
      <c r="D57" s="69">
        <f>VLOOKUP($A57,'Return Data'!$A$7:$R$328,11,0)</f>
        <v>-125.956507800083</v>
      </c>
      <c r="E57" s="70">
        <f t="shared" si="13"/>
        <v>59</v>
      </c>
      <c r="F57" s="69">
        <f>VLOOKUP($A57,'Return Data'!$A$7:$R$328,12,0)</f>
        <v>-55.749518702296399</v>
      </c>
      <c r="G57" s="70">
        <f t="shared" si="8"/>
        <v>62</v>
      </c>
      <c r="H57" s="69">
        <f>VLOOKUP($A57,'Return Data'!$A$7:$R$328,13,0)</f>
        <v>-47.511054839121002</v>
      </c>
      <c r="I57" s="70">
        <f t="shared" si="14"/>
        <v>60</v>
      </c>
      <c r="J57" s="69">
        <f>VLOOKUP($A57,'Return Data'!$A$7:$R$328,14,0)</f>
        <v>-40.438974727512303</v>
      </c>
      <c r="K57" s="70">
        <f t="shared" si="15"/>
        <v>60</v>
      </c>
      <c r="L57" s="69">
        <f>VLOOKUP($A57,'Return Data'!$A$7:$R$328,18,0)</f>
        <v>-25.904280681086199</v>
      </c>
      <c r="M57" s="70">
        <f t="shared" si="20"/>
        <v>53</v>
      </c>
      <c r="N57" s="69"/>
      <c r="O57" s="70"/>
      <c r="P57" s="69"/>
      <c r="Q57" s="70"/>
      <c r="R57" s="69">
        <f>VLOOKUP($A57,'Return Data'!$A$7:$R$328,17,0)</f>
        <v>-14.713445945945899</v>
      </c>
      <c r="S57" s="71">
        <f t="shared" si="18"/>
        <v>57</v>
      </c>
    </row>
    <row r="58" spans="1:19" x14ac:dyDescent="0.25">
      <c r="A58" s="67" t="s">
        <v>212</v>
      </c>
      <c r="B58" s="68">
        <f>VLOOKUP($A58,'Return Data'!$A$7:$R$328,2,0)</f>
        <v>43928</v>
      </c>
      <c r="C58" s="69">
        <f>VLOOKUP($A58,'Return Data'!$A$7:$R$328,3,0)</f>
        <v>5.3470000000000004</v>
      </c>
      <c r="D58" s="69">
        <f>VLOOKUP($A58,'Return Data'!$A$7:$R$328,11,0)</f>
        <v>-129.1665807439</v>
      </c>
      <c r="E58" s="70">
        <f t="shared" si="13"/>
        <v>60</v>
      </c>
      <c r="F58" s="69">
        <f>VLOOKUP($A58,'Return Data'!$A$7:$R$328,12,0)</f>
        <v>-56.3347814203984</v>
      </c>
      <c r="G58" s="70">
        <f t="shared" si="8"/>
        <v>63</v>
      </c>
      <c r="H58" s="69">
        <f>VLOOKUP($A58,'Return Data'!$A$7:$R$328,13,0)</f>
        <v>-47.9954592921056</v>
      </c>
      <c r="I58" s="70">
        <f t="shared" si="14"/>
        <v>62</v>
      </c>
      <c r="J58" s="69">
        <f>VLOOKUP($A58,'Return Data'!$A$7:$R$328,14,0)</f>
        <v>-40.9803824848224</v>
      </c>
      <c r="K58" s="70">
        <f t="shared" si="15"/>
        <v>62</v>
      </c>
      <c r="L58" s="69">
        <f>VLOOKUP($A58,'Return Data'!$A$7:$R$328,18,0)</f>
        <v>-25.546772034038302</v>
      </c>
      <c r="M58" s="70">
        <f t="shared" si="20"/>
        <v>52</v>
      </c>
      <c r="N58" s="69"/>
      <c r="O58" s="70"/>
      <c r="P58" s="69"/>
      <c r="Q58" s="70"/>
      <c r="R58" s="69">
        <f>VLOOKUP($A58,'Return Data'!$A$7:$R$328,17,0)</f>
        <v>-16.865392254220499</v>
      </c>
      <c r="S58" s="71">
        <f t="shared" si="18"/>
        <v>58</v>
      </c>
    </row>
    <row r="59" spans="1:19" x14ac:dyDescent="0.25">
      <c r="A59" s="67" t="s">
        <v>213</v>
      </c>
      <c r="B59" s="68">
        <f>VLOOKUP($A59,'Return Data'!$A$7:$R$328,2,0)</f>
        <v>43928</v>
      </c>
      <c r="C59" s="69">
        <f>VLOOKUP($A59,'Return Data'!$A$7:$R$328,3,0)</f>
        <v>4.9759000000000002</v>
      </c>
      <c r="D59" s="69">
        <f>VLOOKUP($A59,'Return Data'!$A$7:$R$328,11,0)</f>
        <v>-136.10500578077199</v>
      </c>
      <c r="E59" s="70">
        <f t="shared" si="13"/>
        <v>65</v>
      </c>
      <c r="F59" s="69">
        <f>VLOOKUP($A59,'Return Data'!$A$7:$R$328,12,0)</f>
        <v>-60.433951273578401</v>
      </c>
      <c r="G59" s="70">
        <f t="shared" si="8"/>
        <v>64</v>
      </c>
      <c r="H59" s="69">
        <f>VLOOKUP($A59,'Return Data'!$A$7:$R$328,13,0)</f>
        <v>-50.2018335455517</v>
      </c>
      <c r="I59" s="70">
        <f t="shared" si="14"/>
        <v>63</v>
      </c>
      <c r="J59" s="69">
        <f>VLOOKUP($A59,'Return Data'!$A$7:$R$328,14,0)</f>
        <v>-42.663382693144598</v>
      </c>
      <c r="K59" s="70">
        <f t="shared" si="15"/>
        <v>63</v>
      </c>
      <c r="L59" s="69">
        <f>VLOOKUP($A59,'Return Data'!$A$7:$R$328,18,0)</f>
        <v>-26.3400051952875</v>
      </c>
      <c r="M59" s="70">
        <f t="shared" si="20"/>
        <v>55</v>
      </c>
      <c r="N59" s="69"/>
      <c r="O59" s="70"/>
      <c r="P59" s="69"/>
      <c r="Q59" s="70"/>
      <c r="R59" s="69">
        <f>VLOOKUP($A59,'Return Data'!$A$7:$R$328,17,0)</f>
        <v>-19.8893329718004</v>
      </c>
      <c r="S59" s="71">
        <f t="shared" si="18"/>
        <v>62</v>
      </c>
    </row>
    <row r="60" spans="1:19" x14ac:dyDescent="0.25">
      <c r="A60" s="67" t="s">
        <v>214</v>
      </c>
      <c r="B60" s="68">
        <f>VLOOKUP($A60,'Return Data'!$A$7:$R$328,2,0)</f>
        <v>43928</v>
      </c>
      <c r="C60" s="69">
        <f>VLOOKUP($A60,'Return Data'!$A$7:$R$328,3,0)</f>
        <v>10.365</v>
      </c>
      <c r="D60" s="69">
        <f>VLOOKUP($A60,'Return Data'!$A$7:$R$328,11,0)</f>
        <v>-107.43983646111199</v>
      </c>
      <c r="E60" s="70">
        <f t="shared" si="13"/>
        <v>42</v>
      </c>
      <c r="F60" s="69">
        <f>VLOOKUP($A60,'Return Data'!$A$7:$R$328,12,0)</f>
        <v>-40.381202643261098</v>
      </c>
      <c r="G60" s="70">
        <f t="shared" si="8"/>
        <v>40</v>
      </c>
      <c r="H60" s="69">
        <f>VLOOKUP($A60,'Return Data'!$A$7:$R$328,13,0)</f>
        <v>-32.943668444928399</v>
      </c>
      <c r="I60" s="70">
        <f t="shared" si="14"/>
        <v>36</v>
      </c>
      <c r="J60" s="69">
        <f>VLOOKUP($A60,'Return Data'!$A$7:$R$328,14,0)</f>
        <v>-25.552234621736101</v>
      </c>
      <c r="K60" s="70">
        <f t="shared" si="15"/>
        <v>42</v>
      </c>
      <c r="L60" s="69">
        <f>VLOOKUP($A60,'Return Data'!$A$7:$R$328,18,0)</f>
        <v>-11.306345783531199</v>
      </c>
      <c r="M60" s="70">
        <f t="shared" si="20"/>
        <v>30</v>
      </c>
      <c r="N60" s="69">
        <f>VLOOKUP($A60,'Return Data'!$A$7:$R$328,15,0)</f>
        <v>-4.7414989567510197</v>
      </c>
      <c r="O60" s="70">
        <f>RANK(N60,N$8:N$72,0)</f>
        <v>34</v>
      </c>
      <c r="P60" s="69"/>
      <c r="Q60" s="70"/>
      <c r="R60" s="69">
        <f>VLOOKUP($A60,'Return Data'!$A$7:$R$328,17,0)</f>
        <v>0.72444263186514402</v>
      </c>
      <c r="S60" s="71">
        <f t="shared" si="18"/>
        <v>42</v>
      </c>
    </row>
    <row r="61" spans="1:19" x14ac:dyDescent="0.25">
      <c r="A61" s="67" t="s">
        <v>215</v>
      </c>
      <c r="B61" s="68">
        <f>VLOOKUP($A61,'Return Data'!$A$7:$R$328,2,0)</f>
        <v>43928</v>
      </c>
      <c r="C61" s="69">
        <f>VLOOKUP($A61,'Return Data'!$A$7:$R$328,3,0)</f>
        <v>11.369400000000001</v>
      </c>
      <c r="D61" s="69">
        <f>VLOOKUP($A61,'Return Data'!$A$7:$R$328,11,0)</f>
        <v>-105.45462395081201</v>
      </c>
      <c r="E61" s="70">
        <f t="shared" si="13"/>
        <v>39</v>
      </c>
      <c r="F61" s="69">
        <f>VLOOKUP($A61,'Return Data'!$A$7:$R$328,12,0)</f>
        <v>-38.410223400253599</v>
      </c>
      <c r="G61" s="70">
        <f t="shared" si="8"/>
        <v>32</v>
      </c>
      <c r="H61" s="69">
        <f>VLOOKUP($A61,'Return Data'!$A$7:$R$328,13,0)</f>
        <v>-31.985158491732701</v>
      </c>
      <c r="I61" s="70">
        <f t="shared" si="14"/>
        <v>32</v>
      </c>
      <c r="J61" s="69">
        <f>VLOOKUP($A61,'Return Data'!$A$7:$R$328,14,0)</f>
        <v>-24.144259075752402</v>
      </c>
      <c r="K61" s="70">
        <f t="shared" si="15"/>
        <v>35</v>
      </c>
      <c r="L61" s="69">
        <f>VLOOKUP($A61,'Return Data'!$A$7:$R$328,18,0)</f>
        <v>-10.562396416361199</v>
      </c>
      <c r="M61" s="70">
        <f t="shared" si="20"/>
        <v>25</v>
      </c>
      <c r="N61" s="69">
        <f>VLOOKUP($A61,'Return Data'!$A$7:$R$328,15,0)</f>
        <v>-3.9991339849065901</v>
      </c>
      <c r="O61" s="70">
        <f>RANK(N61,N$8:N$72,0)</f>
        <v>29</v>
      </c>
      <c r="P61" s="69"/>
      <c r="Q61" s="70"/>
      <c r="R61" s="69">
        <f>VLOOKUP($A61,'Return Data'!$A$7:$R$328,17,0)</f>
        <v>3.38180649526387</v>
      </c>
      <c r="S61" s="71">
        <f t="shared" si="18"/>
        <v>39</v>
      </c>
    </row>
    <row r="62" spans="1:19" x14ac:dyDescent="0.25">
      <c r="A62" s="67" t="s">
        <v>216</v>
      </c>
      <c r="B62" s="68">
        <f>VLOOKUP($A62,'Return Data'!$A$7:$R$328,2,0)</f>
        <v>43928</v>
      </c>
      <c r="C62" s="69">
        <f>VLOOKUP($A62,'Return Data'!$A$7:$R$328,3,0)</f>
        <v>5.5057</v>
      </c>
      <c r="D62" s="69">
        <f>VLOOKUP($A62,'Return Data'!$A$7:$R$328,11,0)</f>
        <v>-125.51921959289599</v>
      </c>
      <c r="E62" s="70">
        <f t="shared" si="13"/>
        <v>58</v>
      </c>
      <c r="F62" s="69">
        <f>VLOOKUP($A62,'Return Data'!$A$7:$R$328,12,0)</f>
        <v>-55.660727498862798</v>
      </c>
      <c r="G62" s="70">
        <f t="shared" si="8"/>
        <v>61</v>
      </c>
      <c r="H62" s="69">
        <f>VLOOKUP($A62,'Return Data'!$A$7:$R$328,13,0)</f>
        <v>-46.0694793390876</v>
      </c>
      <c r="I62" s="70">
        <f t="shared" si="14"/>
        <v>59</v>
      </c>
      <c r="J62" s="69">
        <f>VLOOKUP($A62,'Return Data'!$A$7:$R$328,14,0)</f>
        <v>-38.647605745882103</v>
      </c>
      <c r="K62" s="70">
        <f t="shared" si="15"/>
        <v>59</v>
      </c>
      <c r="L62" s="69"/>
      <c r="M62" s="70"/>
      <c r="N62" s="69"/>
      <c r="O62" s="70"/>
      <c r="P62" s="69"/>
      <c r="Q62" s="70"/>
      <c r="R62" s="69">
        <f>VLOOKUP($A62,'Return Data'!$A$7:$R$328,17,0)</f>
        <v>-22.137914979757099</v>
      </c>
      <c r="S62" s="71">
        <f t="shared" si="18"/>
        <v>64</v>
      </c>
    </row>
    <row r="63" spans="1:19" x14ac:dyDescent="0.25">
      <c r="A63" s="67" t="s">
        <v>217</v>
      </c>
      <c r="B63" s="68">
        <f>VLOOKUP($A63,'Return Data'!$A$7:$R$328,2,0)</f>
        <v>43928</v>
      </c>
      <c r="C63" s="69">
        <f>VLOOKUP($A63,'Return Data'!$A$7:$R$328,3,0)</f>
        <v>6.4440999999999997</v>
      </c>
      <c r="D63" s="69">
        <f>VLOOKUP($A63,'Return Data'!$A$7:$R$328,11,0)</f>
        <v>-120.089830804117</v>
      </c>
      <c r="E63" s="70">
        <f t="shared" si="13"/>
        <v>55</v>
      </c>
      <c r="F63" s="69">
        <f>VLOOKUP($A63,'Return Data'!$A$7:$R$328,12,0)</f>
        <v>-51.9080204266902</v>
      </c>
      <c r="G63" s="70">
        <f t="shared" si="8"/>
        <v>57</v>
      </c>
      <c r="H63" s="69">
        <f>VLOOKUP($A63,'Return Data'!$A$7:$R$328,13,0)</f>
        <v>-44.234954092310801</v>
      </c>
      <c r="I63" s="70">
        <f t="shared" si="14"/>
        <v>56</v>
      </c>
      <c r="J63" s="69">
        <f>VLOOKUP($A63,'Return Data'!$A$7:$R$328,14,0)</f>
        <v>-36.860869586415099</v>
      </c>
      <c r="K63" s="70">
        <f t="shared" si="15"/>
        <v>58</v>
      </c>
      <c r="L63" s="69"/>
      <c r="M63" s="70"/>
      <c r="N63" s="69"/>
      <c r="O63" s="70"/>
      <c r="P63" s="69"/>
      <c r="Q63" s="70"/>
      <c r="R63" s="69">
        <f>VLOOKUP($A63,'Return Data'!$A$7:$R$328,17,0)</f>
        <v>-20.029375000000002</v>
      </c>
      <c r="S63" s="71">
        <f t="shared" si="18"/>
        <v>63</v>
      </c>
    </row>
    <row r="64" spans="1:19" x14ac:dyDescent="0.25">
      <c r="A64" s="67" t="s">
        <v>218</v>
      </c>
      <c r="B64" s="68">
        <f>VLOOKUP($A64,'Return Data'!$A$7:$R$328,2,0)</f>
        <v>43928</v>
      </c>
      <c r="C64" s="69">
        <f>VLOOKUP($A64,'Return Data'!$A$7:$R$328,3,0)</f>
        <v>15.08</v>
      </c>
      <c r="D64" s="69">
        <f>VLOOKUP($A64,'Return Data'!$A$7:$R$328,11,0)</f>
        <v>-103.51353155958201</v>
      </c>
      <c r="E64" s="70">
        <f t="shared" si="13"/>
        <v>37</v>
      </c>
      <c r="F64" s="69">
        <f>VLOOKUP($A64,'Return Data'!$A$7:$R$328,12,0)</f>
        <v>-39.139744376922302</v>
      </c>
      <c r="G64" s="70">
        <f t="shared" si="8"/>
        <v>35</v>
      </c>
      <c r="H64" s="69">
        <f>VLOOKUP($A64,'Return Data'!$A$7:$R$328,13,0)</f>
        <v>-32.172645445812201</v>
      </c>
      <c r="I64" s="70">
        <f t="shared" si="14"/>
        <v>34</v>
      </c>
      <c r="J64" s="69">
        <f>VLOOKUP($A64,'Return Data'!$A$7:$R$328,14,0)</f>
        <v>-21.095906623171501</v>
      </c>
      <c r="K64" s="70">
        <f t="shared" si="15"/>
        <v>26</v>
      </c>
      <c r="L64" s="69">
        <f>VLOOKUP($A64,'Return Data'!$A$7:$R$328,18,0)</f>
        <v>-8.7234193438365608</v>
      </c>
      <c r="M64" s="70">
        <f t="shared" ref="M64:M70" si="21">RANK(L64,L$8:L$72,0)</f>
        <v>15</v>
      </c>
      <c r="N64" s="69">
        <f>VLOOKUP($A64,'Return Data'!$A$7:$R$328,15,0)</f>
        <v>-0.89884770031994599</v>
      </c>
      <c r="O64" s="70">
        <f>RANK(N64,N$8:N$72,0)</f>
        <v>13</v>
      </c>
      <c r="P64" s="69">
        <f>VLOOKUP($A64,'Return Data'!$A$7:$R$328,16,0)</f>
        <v>4.52234851916847</v>
      </c>
      <c r="Q64" s="70">
        <f>RANK(P64,P$8:P$72,0)</f>
        <v>7</v>
      </c>
      <c r="R64" s="69">
        <f>VLOOKUP($A64,'Return Data'!$A$7:$R$328,17,0)</f>
        <v>9.2571143285072406</v>
      </c>
      <c r="S64" s="71">
        <f t="shared" si="18"/>
        <v>27</v>
      </c>
    </row>
    <row r="65" spans="1:19" x14ac:dyDescent="0.25">
      <c r="A65" s="67" t="s">
        <v>219</v>
      </c>
      <c r="B65" s="68">
        <f>VLOOKUP($A65,'Return Data'!$A$7:$R$328,2,0)</f>
        <v>43928</v>
      </c>
      <c r="C65" s="69">
        <f>VLOOKUP($A65,'Return Data'!$A$7:$R$328,3,0)</f>
        <v>65.31</v>
      </c>
      <c r="D65" s="69">
        <f>VLOOKUP($A65,'Return Data'!$A$7:$R$328,11,0)</f>
        <v>-91.199821118193299</v>
      </c>
      <c r="E65" s="70">
        <f t="shared" si="13"/>
        <v>18</v>
      </c>
      <c r="F65" s="69">
        <f>VLOOKUP($A65,'Return Data'!$A$7:$R$328,12,0)</f>
        <v>-33.7243982813999</v>
      </c>
      <c r="G65" s="70">
        <f t="shared" si="8"/>
        <v>17</v>
      </c>
      <c r="H65" s="69">
        <f>VLOOKUP($A65,'Return Data'!$A$7:$R$328,13,0)</f>
        <v>-27.984216878170599</v>
      </c>
      <c r="I65" s="70">
        <f t="shared" si="14"/>
        <v>19</v>
      </c>
      <c r="J65" s="69">
        <f>VLOOKUP($A65,'Return Data'!$A$7:$R$328,14,0)</f>
        <v>-21.261552100167901</v>
      </c>
      <c r="K65" s="70">
        <f t="shared" si="15"/>
        <v>27</v>
      </c>
      <c r="L65" s="69">
        <f>VLOOKUP($A65,'Return Data'!$A$7:$R$328,18,0)</f>
        <v>-9.0285557668259795</v>
      </c>
      <c r="M65" s="70">
        <f t="shared" si="21"/>
        <v>17</v>
      </c>
      <c r="N65" s="69">
        <f>VLOOKUP($A65,'Return Data'!$A$7:$R$328,15,0)</f>
        <v>0.21038824468862699</v>
      </c>
      <c r="O65" s="70">
        <f>RANK(N65,N$8:N$72,0)</f>
        <v>9</v>
      </c>
      <c r="P65" s="69">
        <f>VLOOKUP($A65,'Return Data'!$A$7:$R$328,16,0)</f>
        <v>3.02965461454811</v>
      </c>
      <c r="Q65" s="70">
        <f>RANK(P65,P$8:P$72,0)</f>
        <v>13</v>
      </c>
      <c r="R65" s="69">
        <f>VLOOKUP($A65,'Return Data'!$A$7:$R$328,17,0)</f>
        <v>9.4659659054541407</v>
      </c>
      <c r="S65" s="71">
        <f t="shared" si="18"/>
        <v>26</v>
      </c>
    </row>
    <row r="66" spans="1:19" x14ac:dyDescent="0.25">
      <c r="A66" s="67" t="s">
        <v>220</v>
      </c>
      <c r="B66" s="68">
        <f>VLOOKUP($A66,'Return Data'!$A$7:$R$328,2,0)</f>
        <v>43928</v>
      </c>
      <c r="C66" s="69">
        <f>VLOOKUP($A66,'Return Data'!$A$7:$R$328,3,0)</f>
        <v>20.54</v>
      </c>
      <c r="D66" s="69">
        <f>VLOOKUP($A66,'Return Data'!$A$7:$R$328,11,0)</f>
        <v>-90.092052153207305</v>
      </c>
      <c r="E66" s="70">
        <f t="shared" si="13"/>
        <v>16</v>
      </c>
      <c r="F66" s="69">
        <f>VLOOKUP($A66,'Return Data'!$A$7:$R$328,12,0)</f>
        <v>-34.725930027399301</v>
      </c>
      <c r="G66" s="70">
        <f t="shared" si="8"/>
        <v>20</v>
      </c>
      <c r="H66" s="69">
        <f>VLOOKUP($A66,'Return Data'!$A$7:$R$328,13,0)</f>
        <v>-26.003642555544701</v>
      </c>
      <c r="I66" s="70">
        <f t="shared" si="14"/>
        <v>15</v>
      </c>
      <c r="J66" s="69">
        <f>VLOOKUP($A66,'Return Data'!$A$7:$R$328,14,0)</f>
        <v>-18.533340218251901</v>
      </c>
      <c r="K66" s="70">
        <f t="shared" si="15"/>
        <v>13</v>
      </c>
      <c r="L66" s="69">
        <f>VLOOKUP($A66,'Return Data'!$A$7:$R$328,18,0)</f>
        <v>-7.8710145024947602</v>
      </c>
      <c r="M66" s="70">
        <f t="shared" si="21"/>
        <v>10</v>
      </c>
      <c r="N66" s="69">
        <f>VLOOKUP($A66,'Return Data'!$A$7:$R$328,15,0)</f>
        <v>-2.1392763912674799</v>
      </c>
      <c r="O66" s="70">
        <f>RANK(N66,N$8:N$72,0)</f>
        <v>19</v>
      </c>
      <c r="P66" s="69">
        <f>VLOOKUP($A66,'Return Data'!$A$7:$R$328,16,0)</f>
        <v>-0.89204567151640202</v>
      </c>
      <c r="Q66" s="70">
        <f>RANK(P66,P$8:P$72,0)</f>
        <v>30</v>
      </c>
      <c r="R66" s="69">
        <f>VLOOKUP($A66,'Return Data'!$A$7:$R$328,17,0)</f>
        <v>7.7644213724048603</v>
      </c>
      <c r="S66" s="71">
        <f t="shared" si="18"/>
        <v>30</v>
      </c>
    </row>
    <row r="67" spans="1:19" x14ac:dyDescent="0.25">
      <c r="A67" s="67" t="s">
        <v>221</v>
      </c>
      <c r="B67" s="68">
        <f>VLOOKUP($A67,'Return Data'!$A$7:$R$328,2,0)</f>
        <v>43928</v>
      </c>
      <c r="C67" s="69">
        <f>VLOOKUP($A67,'Return Data'!$A$7:$R$328,3,0)</f>
        <v>9.8023000000000007</v>
      </c>
      <c r="D67" s="69">
        <f>VLOOKUP($A67,'Return Data'!$A$7:$R$328,11,0)</f>
        <v>-121.668909183834</v>
      </c>
      <c r="E67" s="70">
        <f t="shared" si="13"/>
        <v>56</v>
      </c>
      <c r="F67" s="69">
        <f>VLOOKUP($A67,'Return Data'!$A$7:$R$328,12,0)</f>
        <v>-50.464902500294102</v>
      </c>
      <c r="G67" s="70">
        <f t="shared" si="8"/>
        <v>55</v>
      </c>
      <c r="H67" s="69">
        <f>VLOOKUP($A67,'Return Data'!$A$7:$R$328,13,0)</f>
        <v>-41.115546041391198</v>
      </c>
      <c r="I67" s="70">
        <f t="shared" si="14"/>
        <v>52</v>
      </c>
      <c r="J67" s="69">
        <f>VLOOKUP($A67,'Return Data'!$A$7:$R$328,14,0)</f>
        <v>-32.328852352462597</v>
      </c>
      <c r="K67" s="70">
        <f t="shared" si="15"/>
        <v>54</v>
      </c>
      <c r="L67" s="69">
        <f>VLOOKUP($A67,'Return Data'!$A$7:$R$328,18,0)</f>
        <v>-17.650070463715799</v>
      </c>
      <c r="M67" s="70">
        <f t="shared" si="21"/>
        <v>48</v>
      </c>
      <c r="N67" s="69">
        <f>VLOOKUP($A67,'Return Data'!$A$7:$R$328,15,0)</f>
        <v>-8.0019927672026405</v>
      </c>
      <c r="O67" s="70">
        <f>RANK(N67,N$8:N$72,0)</f>
        <v>44</v>
      </c>
      <c r="P67" s="69"/>
      <c r="Q67" s="70"/>
      <c r="R67" s="69">
        <f>VLOOKUP($A67,'Return Data'!$A$7:$R$328,17,0)</f>
        <v>-0.49122191967324602</v>
      </c>
      <c r="S67" s="71">
        <f t="shared" si="18"/>
        <v>44</v>
      </c>
    </row>
    <row r="68" spans="1:19" x14ac:dyDescent="0.25">
      <c r="A68" s="67" t="s">
        <v>222</v>
      </c>
      <c r="B68" s="68">
        <f>VLOOKUP($A68,'Return Data'!$A$7:$R$328,2,0)</f>
        <v>43928</v>
      </c>
      <c r="C68" s="69">
        <f>VLOOKUP($A68,'Return Data'!$A$7:$R$328,3,0)</f>
        <v>7.2339000000000002</v>
      </c>
      <c r="D68" s="69">
        <f>VLOOKUP($A68,'Return Data'!$A$7:$R$328,11,0)</f>
        <v>-129.27946949999699</v>
      </c>
      <c r="E68" s="70">
        <f t="shared" si="13"/>
        <v>61</v>
      </c>
      <c r="F68" s="69">
        <f>VLOOKUP($A68,'Return Data'!$A$7:$R$328,12,0)</f>
        <v>-53.8164216834043</v>
      </c>
      <c r="G68" s="70">
        <f t="shared" si="8"/>
        <v>58</v>
      </c>
      <c r="H68" s="69">
        <f>VLOOKUP($A68,'Return Data'!$A$7:$R$328,13,0)</f>
        <v>-45.541314586264697</v>
      </c>
      <c r="I68" s="70">
        <f t="shared" si="14"/>
        <v>58</v>
      </c>
      <c r="J68" s="69">
        <f>VLOOKUP($A68,'Return Data'!$A$7:$R$328,14,0)</f>
        <v>-34.186839108732499</v>
      </c>
      <c r="K68" s="70">
        <f t="shared" si="15"/>
        <v>56</v>
      </c>
      <c r="L68" s="69">
        <f>VLOOKUP($A68,'Return Data'!$A$7:$R$328,18,0)</f>
        <v>-19.118102624702999</v>
      </c>
      <c r="M68" s="70">
        <f t="shared" si="21"/>
        <v>49</v>
      </c>
      <c r="N68" s="69">
        <f>VLOOKUP($A68,'Return Data'!$A$7:$R$328,15,0)</f>
        <v>-10.4114344480603</v>
      </c>
      <c r="O68" s="70">
        <f>RANK(N68,N$8:N$72,0)</f>
        <v>45</v>
      </c>
      <c r="P68" s="69"/>
      <c r="Q68" s="70"/>
      <c r="R68" s="69">
        <f>VLOOKUP($A68,'Return Data'!$A$7:$R$328,17,0)</f>
        <v>-8.6440625000000004</v>
      </c>
      <c r="S68" s="71">
        <f t="shared" si="18"/>
        <v>50</v>
      </c>
    </row>
    <row r="69" spans="1:19" x14ac:dyDescent="0.25">
      <c r="A69" s="67" t="s">
        <v>223</v>
      </c>
      <c r="B69" s="68">
        <f>VLOOKUP($A69,'Return Data'!$A$7:$R$328,2,0)</f>
        <v>43928</v>
      </c>
      <c r="C69" s="69">
        <f>VLOOKUP($A69,'Return Data'!$A$7:$R$328,3,0)</f>
        <v>6.9095000000000004</v>
      </c>
      <c r="D69" s="69">
        <f>VLOOKUP($A69,'Return Data'!$A$7:$R$328,11,0)</f>
        <v>-118.58046434889501</v>
      </c>
      <c r="E69" s="70">
        <f t="shared" si="13"/>
        <v>52</v>
      </c>
      <c r="F69" s="69">
        <f>VLOOKUP($A69,'Return Data'!$A$7:$R$328,12,0)</f>
        <v>-49.2214307631574</v>
      </c>
      <c r="G69" s="70">
        <f t="shared" si="8"/>
        <v>53</v>
      </c>
      <c r="H69" s="69">
        <f>VLOOKUP($A69,'Return Data'!$A$7:$R$328,13,0)</f>
        <v>-42.356755790126002</v>
      </c>
      <c r="I69" s="70">
        <f t="shared" si="14"/>
        <v>55</v>
      </c>
      <c r="J69" s="69">
        <f>VLOOKUP($A69,'Return Data'!$A$7:$R$328,14,0)</f>
        <v>-31.7369438343216</v>
      </c>
      <c r="K69" s="70">
        <f t="shared" si="15"/>
        <v>52</v>
      </c>
      <c r="L69" s="69">
        <f>VLOOKUP($A69,'Return Data'!$A$7:$R$328,18,0)</f>
        <v>-17.0402758051553</v>
      </c>
      <c r="M69" s="70">
        <f t="shared" si="21"/>
        <v>47</v>
      </c>
      <c r="N69" s="69"/>
      <c r="O69" s="70"/>
      <c r="P69" s="69"/>
      <c r="Q69" s="70"/>
      <c r="R69" s="69">
        <f>VLOOKUP($A69,'Return Data'!$A$7:$R$328,17,0)</f>
        <v>-10.2084389140271</v>
      </c>
      <c r="S69" s="71">
        <f t="shared" si="18"/>
        <v>53</v>
      </c>
    </row>
    <row r="70" spans="1:19" x14ac:dyDescent="0.25">
      <c r="A70" s="67" t="s">
        <v>224</v>
      </c>
      <c r="B70" s="68">
        <f>VLOOKUP($A70,'Return Data'!$A$7:$R$328,2,0)</f>
        <v>43928</v>
      </c>
      <c r="C70" s="69">
        <f>VLOOKUP($A70,'Return Data'!$A$7:$R$328,3,0)</f>
        <v>6.2073</v>
      </c>
      <c r="D70" s="69">
        <f>VLOOKUP($A70,'Return Data'!$A$7:$R$328,11,0)</f>
        <v>-100.72838042773699</v>
      </c>
      <c r="E70" s="70">
        <f t="shared" si="13"/>
        <v>33</v>
      </c>
      <c r="F70" s="69">
        <f>VLOOKUP($A70,'Return Data'!$A$7:$R$328,12,0)</f>
        <v>-40.331114981369502</v>
      </c>
      <c r="G70" s="70">
        <f t="shared" si="8"/>
        <v>39</v>
      </c>
      <c r="H70" s="69">
        <f>VLOOKUP($A70,'Return Data'!$A$7:$R$328,13,0)</f>
        <v>-38.460858933058702</v>
      </c>
      <c r="I70" s="70">
        <f t="shared" si="14"/>
        <v>47</v>
      </c>
      <c r="J70" s="69">
        <f>VLOOKUP($A70,'Return Data'!$A$7:$R$328,14,0)</f>
        <v>-32.070845606792702</v>
      </c>
      <c r="K70" s="70">
        <f t="shared" si="15"/>
        <v>53</v>
      </c>
      <c r="L70" s="69">
        <f>VLOOKUP($A70,'Return Data'!$A$7:$R$328,18,0)</f>
        <v>-19.239061211604199</v>
      </c>
      <c r="M70" s="70">
        <f t="shared" si="21"/>
        <v>50</v>
      </c>
      <c r="N70" s="69"/>
      <c r="O70" s="70"/>
      <c r="P70" s="69"/>
      <c r="Q70" s="70"/>
      <c r="R70" s="69">
        <f>VLOOKUP($A70,'Return Data'!$A$7:$R$328,17,0)</f>
        <v>-17.090561728395102</v>
      </c>
      <c r="S70" s="71">
        <f t="shared" si="18"/>
        <v>59</v>
      </c>
    </row>
    <row r="71" spans="1:19" x14ac:dyDescent="0.25">
      <c r="A71" s="67" t="s">
        <v>225</v>
      </c>
      <c r="B71" s="68">
        <f>VLOOKUP($A71,'Return Data'!$A$7:$R$328,2,0)</f>
        <v>43928</v>
      </c>
      <c r="C71" s="69">
        <f>VLOOKUP($A71,'Return Data'!$A$7:$R$328,3,0)</f>
        <v>6.5111999999999997</v>
      </c>
      <c r="D71" s="69">
        <f>VLOOKUP($A71,'Return Data'!$A$7:$R$328,11,0)</f>
        <v>-99.228108191871698</v>
      </c>
      <c r="E71" s="70">
        <f t="shared" si="13"/>
        <v>27</v>
      </c>
      <c r="F71" s="69">
        <f>VLOOKUP($A71,'Return Data'!$A$7:$R$328,12,0)</f>
        <v>-38.354739396986098</v>
      </c>
      <c r="G71" s="70">
        <f t="shared" si="8"/>
        <v>31</v>
      </c>
      <c r="H71" s="69">
        <f>VLOOKUP($A71,'Return Data'!$A$7:$R$328,13,0)</f>
        <v>-36.608738871742403</v>
      </c>
      <c r="I71" s="70">
        <f t="shared" si="14"/>
        <v>44</v>
      </c>
      <c r="J71" s="69">
        <f>VLOOKUP($A71,'Return Data'!$A$7:$R$328,14,0)</f>
        <v>-30.471149033297301</v>
      </c>
      <c r="K71" s="70">
        <f t="shared" si="15"/>
        <v>50</v>
      </c>
      <c r="L71" s="69"/>
      <c r="M71" s="70"/>
      <c r="N71" s="69"/>
      <c r="O71" s="70"/>
      <c r="P71" s="69"/>
      <c r="Q71" s="70"/>
      <c r="R71" s="69">
        <f>VLOOKUP($A71,'Return Data'!$A$7:$R$328,17,0)</f>
        <v>-17.161886792452801</v>
      </c>
      <c r="S71" s="71">
        <f t="shared" si="18"/>
        <v>60</v>
      </c>
    </row>
    <row r="72" spans="1:19" x14ac:dyDescent="0.25">
      <c r="A72" s="67" t="s">
        <v>226</v>
      </c>
      <c r="B72" s="68">
        <f>VLOOKUP($A72,'Return Data'!$A$7:$R$328,2,0)</f>
        <v>43928</v>
      </c>
      <c r="C72" s="69">
        <f>VLOOKUP($A72,'Return Data'!$A$7:$R$328,3,0)</f>
        <v>73.435299999999998</v>
      </c>
      <c r="D72" s="69">
        <f>VLOOKUP($A72,'Return Data'!$A$7:$R$328,11,0)</f>
        <v>-97.426268178871695</v>
      </c>
      <c r="E72" s="70">
        <f t="shared" ref="E72" si="22">RANK(D72,D$8:D$72,0)</f>
        <v>22</v>
      </c>
      <c r="F72" s="69">
        <f>VLOOKUP($A72,'Return Data'!$A$7:$R$328,12,0)</f>
        <v>-32.330312114469997</v>
      </c>
      <c r="G72" s="70">
        <f t="shared" si="8"/>
        <v>15</v>
      </c>
      <c r="H72" s="69">
        <f>VLOOKUP($A72,'Return Data'!$A$7:$R$328,13,0)</f>
        <v>-25.835485453747498</v>
      </c>
      <c r="I72" s="70">
        <f t="shared" si="14"/>
        <v>14</v>
      </c>
      <c r="J72" s="69">
        <f>VLOOKUP($A72,'Return Data'!$A$7:$R$328,14,0)</f>
        <v>-20.482710627078198</v>
      </c>
      <c r="K72" s="70">
        <f t="shared" si="15"/>
        <v>23</v>
      </c>
      <c r="L72" s="69">
        <f>VLOOKUP($A72,'Return Data'!$A$7:$R$328,18,0)</f>
        <v>-8.9820545913168708</v>
      </c>
      <c r="M72" s="70">
        <f>RANK(L72,L$8:L$72,0)</f>
        <v>16</v>
      </c>
      <c r="N72" s="69">
        <f>VLOOKUP($A72,'Return Data'!$A$7:$R$328,15,0)</f>
        <v>-2.43721828938091</v>
      </c>
      <c r="O72" s="70">
        <f>RANK(N72,N$8:N$72,0)</f>
        <v>21</v>
      </c>
      <c r="P72" s="69">
        <f>VLOOKUP($A72,'Return Data'!$A$7:$R$328,16,0)</f>
        <v>1.3754501176230001</v>
      </c>
      <c r="Q72" s="70">
        <f>RANK(P72,P$8:P$72,0)</f>
        <v>23</v>
      </c>
      <c r="R72" s="69">
        <f>VLOOKUP($A72,'Return Data'!$A$7:$R$328,17,0)</f>
        <v>10.0292822565068</v>
      </c>
      <c r="S72" s="71">
        <f t="shared" ref="S72" si="23">RANK(R72,R$8:R$72,0)</f>
        <v>25</v>
      </c>
    </row>
    <row r="73" spans="1:19" x14ac:dyDescent="0.25">
      <c r="A73" s="73"/>
      <c r="B73" s="74"/>
      <c r="C73" s="74"/>
      <c r="D73" s="75"/>
      <c r="E73" s="74"/>
      <c r="F73" s="75"/>
      <c r="G73" s="74"/>
      <c r="H73" s="75"/>
      <c r="I73" s="74"/>
      <c r="J73" s="75"/>
      <c r="K73" s="74"/>
      <c r="L73" s="75"/>
      <c r="M73" s="74"/>
      <c r="N73" s="75"/>
      <c r="O73" s="74"/>
      <c r="P73" s="75"/>
      <c r="Q73" s="74"/>
      <c r="R73" s="75"/>
      <c r="S73" s="76"/>
    </row>
    <row r="74" spans="1:19" x14ac:dyDescent="0.25">
      <c r="A74" s="77" t="s">
        <v>27</v>
      </c>
      <c r="B74" s="78"/>
      <c r="C74" s="78"/>
      <c r="D74" s="79">
        <f>AVERAGE(D8:D72)</f>
        <v>-101.99865864337004</v>
      </c>
      <c r="E74" s="78"/>
      <c r="F74" s="79">
        <f>AVERAGE(F8:F72)</f>
        <v>-39.536923281725244</v>
      </c>
      <c r="G74" s="78"/>
      <c r="H74" s="79">
        <f>AVERAGE(H8:H72)</f>
        <v>-31.850861496064894</v>
      </c>
      <c r="I74" s="78"/>
      <c r="J74" s="79">
        <f>AVERAGE(J8:J72)</f>
        <v>-23.801656250652321</v>
      </c>
      <c r="K74" s="78"/>
      <c r="L74" s="79">
        <f>AVERAGE(L8:L72)</f>
        <v>-11.755829359291495</v>
      </c>
      <c r="M74" s="78"/>
      <c r="N74" s="79">
        <f>AVERAGE(N8:N72)</f>
        <v>-2.9626197998468471</v>
      </c>
      <c r="O74" s="78"/>
      <c r="P74" s="79">
        <f>AVERAGE(P8:P72)</f>
        <v>1.9283253844046375</v>
      </c>
      <c r="Q74" s="78"/>
      <c r="R74" s="79">
        <f>AVERAGE(R8:R72)</f>
        <v>2.7268232557497587</v>
      </c>
      <c r="S74" s="80"/>
    </row>
    <row r="75" spans="1:19" x14ac:dyDescent="0.25">
      <c r="A75" s="77" t="s">
        <v>28</v>
      </c>
      <c r="B75" s="78"/>
      <c r="C75" s="78"/>
      <c r="D75" s="79">
        <f>MIN(D8:D72)</f>
        <v>-136.10500578077199</v>
      </c>
      <c r="E75" s="78"/>
      <c r="F75" s="79">
        <f>MIN(F8:F72)</f>
        <v>-60.433951273578401</v>
      </c>
      <c r="G75" s="78"/>
      <c r="H75" s="79">
        <f>MIN(H8:H72)</f>
        <v>-50.2018335455517</v>
      </c>
      <c r="I75" s="78"/>
      <c r="J75" s="79">
        <f>MIN(J8:J72)</f>
        <v>-42.663382693144598</v>
      </c>
      <c r="K75" s="78"/>
      <c r="L75" s="79">
        <f>MIN(L8:L72)</f>
        <v>-26.3400051952875</v>
      </c>
      <c r="M75" s="78"/>
      <c r="N75" s="79">
        <f>MIN(N8:N72)</f>
        <v>-14.4794676730688</v>
      </c>
      <c r="O75" s="78"/>
      <c r="P75" s="79">
        <f>MIN(P8:P72)</f>
        <v>-4.6280319788957298</v>
      </c>
      <c r="Q75" s="78"/>
      <c r="R75" s="79">
        <f>MIN(R8:R72)</f>
        <v>-51.114854651162801</v>
      </c>
      <c r="S75" s="80"/>
    </row>
    <row r="76" spans="1:19" ht="15.75" thickBot="1" x14ac:dyDescent="0.3">
      <c r="A76" s="81" t="s">
        <v>29</v>
      </c>
      <c r="B76" s="82"/>
      <c r="C76" s="82"/>
      <c r="D76" s="83">
        <f>MAX(D8:D72)</f>
        <v>-60.818833593706401</v>
      </c>
      <c r="E76" s="82"/>
      <c r="F76" s="83">
        <f>MAX(F8:F72)</f>
        <v>-16.082070105212299</v>
      </c>
      <c r="G76" s="82"/>
      <c r="H76" s="83">
        <f>MAX(H8:H72)</f>
        <v>-10.453330046056999</v>
      </c>
      <c r="I76" s="82"/>
      <c r="J76" s="83">
        <f>MAX(J8:J72)</f>
        <v>-2.5329173656452602</v>
      </c>
      <c r="K76" s="82"/>
      <c r="L76" s="83">
        <f>MAX(L8:L72)</f>
        <v>0.76625118030821204</v>
      </c>
      <c r="M76" s="82"/>
      <c r="N76" s="83">
        <f>MAX(N8:N72)</f>
        <v>8.1071648784630295</v>
      </c>
      <c r="O76" s="82"/>
      <c r="P76" s="83">
        <f>MAX(P8:P72)</f>
        <v>8.64582725491959</v>
      </c>
      <c r="Q76" s="82"/>
      <c r="R76" s="83">
        <f>MAX(R8:R72)</f>
        <v>24.830629947795</v>
      </c>
      <c r="S76" s="84"/>
    </row>
    <row r="78" spans="1:19" x14ac:dyDescent="0.25">
      <c r="A78" s="15" t="s">
        <v>342</v>
      </c>
    </row>
  </sheetData>
  <sheetProtection password="F4C3"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8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0" t="s">
        <v>349</v>
      </c>
    </row>
    <row r="3" spans="1:20" ht="15.75" thickBot="1" x14ac:dyDescent="0.3">
      <c r="A3" s="121"/>
    </row>
    <row r="4" spans="1:20" ht="15.75" thickBot="1" x14ac:dyDescent="0.3"/>
    <row r="5" spans="1:20" x14ac:dyDescent="0.25">
      <c r="A5" s="32" t="s">
        <v>346</v>
      </c>
      <c r="B5" s="118" t="s">
        <v>8</v>
      </c>
      <c r="C5" s="118" t="s">
        <v>9</v>
      </c>
      <c r="D5" s="124" t="s">
        <v>1</v>
      </c>
      <c r="E5" s="124"/>
      <c r="F5" s="124" t="s">
        <v>2</v>
      </c>
      <c r="G5" s="124"/>
      <c r="H5" s="124" t="s">
        <v>3</v>
      </c>
      <c r="I5" s="124"/>
      <c r="J5" s="124" t="s">
        <v>4</v>
      </c>
      <c r="K5" s="124"/>
      <c r="L5" s="124" t="s">
        <v>385</v>
      </c>
      <c r="M5" s="124"/>
      <c r="N5" s="124" t="s">
        <v>5</v>
      </c>
      <c r="O5" s="124"/>
      <c r="P5" s="124" t="s">
        <v>6</v>
      </c>
      <c r="Q5" s="124"/>
      <c r="R5" s="122" t="s">
        <v>46</v>
      </c>
      <c r="S5" s="123"/>
      <c r="T5" s="13"/>
    </row>
    <row r="6" spans="1:20"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Data'!$A$7:$R$328,2,0)</f>
        <v>43928</v>
      </c>
      <c r="C8" s="69">
        <f>VLOOKUP($A8,'Return Data'!$A$7:$R$328,3,0)</f>
        <v>30.78</v>
      </c>
      <c r="D8" s="69">
        <f>VLOOKUP($A8,'Return Data'!$A$7:$R$328,11,0)</f>
        <v>-89.178128591973902</v>
      </c>
      <c r="E8" s="70">
        <f t="shared" ref="E8:E39" si="0">RANK(D8,D$8:D$74,0)</f>
        <v>16</v>
      </c>
      <c r="F8" s="69">
        <f>VLOOKUP($A8,'Return Data'!$A$7:$R$328,12,0)</f>
        <v>-30.655632532066399</v>
      </c>
      <c r="G8" s="70">
        <f t="shared" ref="G8:G29" si="1">RANK(F8,F$8:F$74,0)</f>
        <v>11</v>
      </c>
      <c r="H8" s="69">
        <f>VLOOKUP($A8,'Return Data'!$A$7:$R$328,13,0)</f>
        <v>-25.5949118264124</v>
      </c>
      <c r="I8" s="70">
        <f t="shared" ref="I8:I29" si="2">RANK(H8,H$8:H$74,0)</f>
        <v>14</v>
      </c>
      <c r="J8" s="69">
        <f>VLOOKUP($A8,'Return Data'!$A$7:$R$328,14,0)</f>
        <v>-21.876410648815899</v>
      </c>
      <c r="K8" s="70">
        <f t="shared" ref="K8:K29" si="3">RANK(J8,J$8:J$74,0)</f>
        <v>27</v>
      </c>
      <c r="L8" s="69">
        <f>VLOOKUP($A8,'Return Data'!$A$7:$R$328,18,0)</f>
        <v>-10.879514928428801</v>
      </c>
      <c r="M8" s="70">
        <f t="shared" ref="M8:M13" si="4">RANK(L8,L$8:L$74,0)</f>
        <v>24</v>
      </c>
      <c r="N8" s="69">
        <f>VLOOKUP($A8,'Return Data'!$A$7:$R$328,15,0)</f>
        <v>-1.78189053788348</v>
      </c>
      <c r="O8" s="70">
        <f>RANK(N8,N$8:N$74,0)</f>
        <v>13</v>
      </c>
      <c r="P8" s="69">
        <f>VLOOKUP($A8,'Return Data'!$A$7:$R$328,16,0)</f>
        <v>1.92097174855796</v>
      </c>
      <c r="Q8" s="70">
        <f>RANK(P8,P$8:P$74,0)</f>
        <v>14</v>
      </c>
      <c r="R8" s="69">
        <f>VLOOKUP($A8,'Return Data'!$A$7:$R$328,17,0)</f>
        <v>15.3691995947315</v>
      </c>
      <c r="S8" s="71">
        <f t="shared" ref="S8:S39" si="5">RANK(R8,R$8:R$74,0)</f>
        <v>29</v>
      </c>
    </row>
    <row r="9" spans="1:20" x14ac:dyDescent="0.25">
      <c r="A9" s="67" t="s">
        <v>267</v>
      </c>
      <c r="B9" s="68">
        <f>VLOOKUP($A9,'Return Data'!$A$7:$R$328,2,0)</f>
        <v>43928</v>
      </c>
      <c r="C9" s="69">
        <f>VLOOKUP($A9,'Return Data'!$A$7:$R$328,3,0)</f>
        <v>25.12</v>
      </c>
      <c r="D9" s="69">
        <f>VLOOKUP($A9,'Return Data'!$A$7:$R$328,11,0)</f>
        <v>-86.6293506742945</v>
      </c>
      <c r="E9" s="70">
        <f t="shared" si="0"/>
        <v>12</v>
      </c>
      <c r="F9" s="69">
        <f>VLOOKUP($A9,'Return Data'!$A$7:$R$328,12,0)</f>
        <v>-29.267640769779</v>
      </c>
      <c r="G9" s="70">
        <f t="shared" si="1"/>
        <v>8</v>
      </c>
      <c r="H9" s="69">
        <f>VLOOKUP($A9,'Return Data'!$A$7:$R$328,13,0)</f>
        <v>-24.2653447190294</v>
      </c>
      <c r="I9" s="70">
        <f t="shared" si="2"/>
        <v>12</v>
      </c>
      <c r="J9" s="69">
        <f>VLOOKUP($A9,'Return Data'!$A$7:$R$328,14,0)</f>
        <v>-20.686933234705901</v>
      </c>
      <c r="K9" s="70">
        <f t="shared" si="3"/>
        <v>20</v>
      </c>
      <c r="L9" s="69">
        <f>VLOOKUP($A9,'Return Data'!$A$7:$R$328,18,0)</f>
        <v>-10.036096849018699</v>
      </c>
      <c r="M9" s="70">
        <f t="shared" si="4"/>
        <v>20</v>
      </c>
      <c r="N9" s="69">
        <f>VLOOKUP($A9,'Return Data'!$A$7:$R$328,15,0)</f>
        <v>-1.01541129175388</v>
      </c>
      <c r="O9" s="70">
        <f>RANK(N9,N$8:N$74,0)</f>
        <v>11</v>
      </c>
      <c r="P9" s="69">
        <f>VLOOKUP($A9,'Return Data'!$A$7:$R$328,16,0)</f>
        <v>2.6685556998018098</v>
      </c>
      <c r="Q9" s="70">
        <f>RANK(P9,P$8:P$74,0)</f>
        <v>11</v>
      </c>
      <c r="R9" s="69">
        <f>VLOOKUP($A9,'Return Data'!$A$7:$R$328,17,0)</f>
        <v>12.7639128164131</v>
      </c>
      <c r="S9" s="71">
        <f t="shared" si="5"/>
        <v>32</v>
      </c>
    </row>
    <row r="10" spans="1:20" x14ac:dyDescent="0.25">
      <c r="A10" s="67" t="s">
        <v>268</v>
      </c>
      <c r="B10" s="68">
        <f>VLOOKUP($A10,'Return Data'!$A$7:$R$328,2,0)</f>
        <v>43928</v>
      </c>
      <c r="C10" s="69">
        <f>VLOOKUP($A10,'Return Data'!$A$7:$R$328,3,0)</f>
        <v>38.6312</v>
      </c>
      <c r="D10" s="69">
        <f>VLOOKUP($A10,'Return Data'!$A$7:$R$328,11,0)</f>
        <v>-83.295866663793802</v>
      </c>
      <c r="E10" s="70">
        <f t="shared" si="0"/>
        <v>10</v>
      </c>
      <c r="F10" s="69">
        <f>VLOOKUP($A10,'Return Data'!$A$7:$R$328,12,0)</f>
        <v>-32.047165273462397</v>
      </c>
      <c r="G10" s="70">
        <f t="shared" si="1"/>
        <v>14</v>
      </c>
      <c r="H10" s="69">
        <f>VLOOKUP($A10,'Return Data'!$A$7:$R$328,13,0)</f>
        <v>-21.208465949667399</v>
      </c>
      <c r="I10" s="70">
        <f t="shared" si="2"/>
        <v>9</v>
      </c>
      <c r="J10" s="69">
        <f>VLOOKUP($A10,'Return Data'!$A$7:$R$328,14,0)</f>
        <v>-12.546760510389801</v>
      </c>
      <c r="K10" s="70">
        <f t="shared" si="3"/>
        <v>6</v>
      </c>
      <c r="L10" s="69">
        <f>VLOOKUP($A10,'Return Data'!$A$7:$R$328,18,0)</f>
        <v>-3.8727157518323398</v>
      </c>
      <c r="M10" s="70">
        <f t="shared" si="4"/>
        <v>4</v>
      </c>
      <c r="N10" s="69">
        <f>VLOOKUP($A10,'Return Data'!$A$7:$R$328,15,0)</f>
        <v>3.6146140901164401</v>
      </c>
      <c r="O10" s="70">
        <f>RANK(N10,N$8:N$74,0)</f>
        <v>2</v>
      </c>
      <c r="P10" s="69">
        <f>VLOOKUP($A10,'Return Data'!$A$7:$R$328,16,0)</f>
        <v>4.3105911529865697</v>
      </c>
      <c r="Q10" s="70">
        <f>RANK(P10,P$8:P$74,0)</f>
        <v>5</v>
      </c>
      <c r="R10" s="69">
        <f>VLOOKUP($A10,'Return Data'!$A$7:$R$328,17,0)</f>
        <v>27.852846481876298</v>
      </c>
      <c r="S10" s="71">
        <f t="shared" si="5"/>
        <v>16</v>
      </c>
    </row>
    <row r="11" spans="1:20" x14ac:dyDescent="0.25">
      <c r="A11" s="67" t="s">
        <v>269</v>
      </c>
      <c r="B11" s="68">
        <f>VLOOKUP($A11,'Return Data'!$A$7:$R$328,2,0)</f>
        <v>43928</v>
      </c>
      <c r="C11" s="69">
        <f>VLOOKUP($A11,'Return Data'!$A$7:$R$328,3,0)</f>
        <v>33.619999999999997</v>
      </c>
      <c r="D11" s="69">
        <f>VLOOKUP($A11,'Return Data'!$A$7:$R$328,11,0)</f>
        <v>-97.452311255508704</v>
      </c>
      <c r="E11" s="70">
        <f t="shared" si="0"/>
        <v>21</v>
      </c>
      <c r="F11" s="69">
        <f>VLOOKUP($A11,'Return Data'!$A$7:$R$328,12,0)</f>
        <v>-40.061386110321003</v>
      </c>
      <c r="G11" s="70">
        <f t="shared" si="1"/>
        <v>36</v>
      </c>
      <c r="H11" s="69">
        <f>VLOOKUP($A11,'Return Data'!$A$7:$R$328,13,0)</f>
        <v>-31.016799278142599</v>
      </c>
      <c r="I11" s="70">
        <f t="shared" si="2"/>
        <v>31</v>
      </c>
      <c r="J11" s="69">
        <f>VLOOKUP($A11,'Return Data'!$A$7:$R$328,14,0)</f>
        <v>-23.707363158619899</v>
      </c>
      <c r="K11" s="70">
        <f t="shared" si="3"/>
        <v>33</v>
      </c>
      <c r="L11" s="69">
        <f>VLOOKUP($A11,'Return Data'!$A$7:$R$328,18,0)</f>
        <v>-14.134336319464801</v>
      </c>
      <c r="M11" s="70">
        <f t="shared" si="4"/>
        <v>44</v>
      </c>
      <c r="N11" s="69">
        <f>VLOOKUP($A11,'Return Data'!$A$7:$R$328,15,0)</f>
        <v>-6.5491763249003698</v>
      </c>
      <c r="O11" s="70">
        <f>RANK(N11,N$8:N$74,0)</f>
        <v>41</v>
      </c>
      <c r="P11" s="69">
        <f>VLOOKUP($A11,'Return Data'!$A$7:$R$328,16,0)</f>
        <v>-2.2373790339252899</v>
      </c>
      <c r="Q11" s="70">
        <f>RANK(P11,P$8:P$74,0)</f>
        <v>37</v>
      </c>
      <c r="R11" s="69">
        <f>VLOOKUP($A11,'Return Data'!$A$7:$R$328,17,0)</f>
        <v>-2.65057133832109</v>
      </c>
      <c r="S11" s="71">
        <f t="shared" si="5"/>
        <v>47</v>
      </c>
    </row>
    <row r="12" spans="1:20" x14ac:dyDescent="0.25">
      <c r="A12" s="67" t="s">
        <v>270</v>
      </c>
      <c r="B12" s="68">
        <f>VLOOKUP($A12,'Return Data'!$A$7:$R$328,2,0)</f>
        <v>43928</v>
      </c>
      <c r="C12" s="69">
        <f>VLOOKUP($A12,'Return Data'!$A$7:$R$328,3,0)</f>
        <v>32.600999999999999</v>
      </c>
      <c r="D12" s="69">
        <f>VLOOKUP($A12,'Return Data'!$A$7:$R$328,11,0)</f>
        <v>-82.042067341208494</v>
      </c>
      <c r="E12" s="70">
        <f t="shared" si="0"/>
        <v>9</v>
      </c>
      <c r="F12" s="69">
        <f>VLOOKUP($A12,'Return Data'!$A$7:$R$328,12,0)</f>
        <v>-30.3364033286873</v>
      </c>
      <c r="G12" s="70">
        <f t="shared" si="1"/>
        <v>10</v>
      </c>
      <c r="H12" s="69">
        <f>VLOOKUP($A12,'Return Data'!$A$7:$R$328,13,0)</f>
        <v>-21.6400111097342</v>
      </c>
      <c r="I12" s="70">
        <f t="shared" si="2"/>
        <v>10</v>
      </c>
      <c r="J12" s="69">
        <f>VLOOKUP($A12,'Return Data'!$A$7:$R$328,14,0)</f>
        <v>-13.282782241390899</v>
      </c>
      <c r="K12" s="70">
        <f t="shared" si="3"/>
        <v>7</v>
      </c>
      <c r="L12" s="69">
        <f>VLOOKUP($A12,'Return Data'!$A$7:$R$328,18,0)</f>
        <v>-5.9698734250055896</v>
      </c>
      <c r="M12" s="70">
        <f t="shared" si="4"/>
        <v>5</v>
      </c>
      <c r="N12" s="69">
        <f>VLOOKUP($A12,'Return Data'!$A$7:$R$328,15,0)</f>
        <v>-0.10184067676227</v>
      </c>
      <c r="O12" s="70">
        <f>RANK(N12,N$8:N$74,0)</f>
        <v>8</v>
      </c>
      <c r="P12" s="69">
        <f>VLOOKUP($A12,'Return Data'!$A$7:$R$328,16,0)</f>
        <v>1.0494084962549</v>
      </c>
      <c r="Q12" s="70">
        <f>RANK(P12,P$8:P$74,0)</f>
        <v>18</v>
      </c>
      <c r="R12" s="69">
        <f>VLOOKUP($A12,'Return Data'!$A$7:$R$328,17,0)</f>
        <v>15.8458797541298</v>
      </c>
      <c r="S12" s="71">
        <f t="shared" si="5"/>
        <v>28</v>
      </c>
    </row>
    <row r="13" spans="1:20" x14ac:dyDescent="0.25">
      <c r="A13" s="67" t="s">
        <v>271</v>
      </c>
      <c r="B13" s="68">
        <f>VLOOKUP($A13,'Return Data'!$A$7:$R$328,2,0)</f>
        <v>43928</v>
      </c>
      <c r="C13" s="69">
        <f>VLOOKUP($A13,'Return Data'!$A$7:$R$328,3,0)</f>
        <v>7.56</v>
      </c>
      <c r="D13" s="69">
        <f>VLOOKUP($A13,'Return Data'!$A$7:$R$328,11,0)</f>
        <v>-63.048991142636702</v>
      </c>
      <c r="E13" s="70">
        <f t="shared" si="0"/>
        <v>3</v>
      </c>
      <c r="F13" s="69">
        <f>VLOOKUP($A13,'Return Data'!$A$7:$R$328,12,0)</f>
        <v>-19.7314002488</v>
      </c>
      <c r="G13" s="70">
        <f t="shared" si="1"/>
        <v>3</v>
      </c>
      <c r="H13" s="69">
        <f>VLOOKUP($A13,'Return Data'!$A$7:$R$328,13,0)</f>
        <v>-12.893859369480399</v>
      </c>
      <c r="I13" s="70">
        <f t="shared" si="2"/>
        <v>3</v>
      </c>
      <c r="J13" s="69">
        <f>VLOOKUP($A13,'Return Data'!$A$7:$R$328,14,0)</f>
        <v>-12.398097826087</v>
      </c>
      <c r="K13" s="70">
        <f t="shared" si="3"/>
        <v>5</v>
      </c>
      <c r="L13" s="69">
        <f>VLOOKUP($A13,'Return Data'!$A$7:$R$328,18,0)</f>
        <v>-13.300127734228001</v>
      </c>
      <c r="M13" s="70">
        <f t="shared" si="4"/>
        <v>38</v>
      </c>
      <c r="N13" s="69"/>
      <c r="O13" s="70"/>
      <c r="P13" s="69"/>
      <c r="Q13" s="70"/>
      <c r="R13" s="69">
        <f>VLOOKUP($A13,'Return Data'!$A$7:$R$328,17,0)</f>
        <v>-11.4473007712082</v>
      </c>
      <c r="S13" s="71">
        <f t="shared" si="5"/>
        <v>57</v>
      </c>
    </row>
    <row r="14" spans="1:20" x14ac:dyDescent="0.25">
      <c r="A14" s="67" t="s">
        <v>272</v>
      </c>
      <c r="B14" s="68">
        <f>VLOOKUP($A14,'Return Data'!$A$7:$R$328,2,0)</f>
        <v>43928</v>
      </c>
      <c r="C14" s="69">
        <f>VLOOKUP($A14,'Return Data'!$A$7:$R$328,3,0)</f>
        <v>9.19</v>
      </c>
      <c r="D14" s="69">
        <f>VLOOKUP($A14,'Return Data'!$A$7:$R$328,11,0)</f>
        <v>-77.473009869849193</v>
      </c>
      <c r="E14" s="70">
        <f t="shared" si="0"/>
        <v>7</v>
      </c>
      <c r="F14" s="69">
        <f>VLOOKUP($A14,'Return Data'!$A$7:$R$328,12,0)</f>
        <v>-27.665534848228798</v>
      </c>
      <c r="G14" s="70">
        <f t="shared" si="1"/>
        <v>7</v>
      </c>
      <c r="H14" s="69">
        <f>VLOOKUP($A14,'Return Data'!$A$7:$R$328,13,0)</f>
        <v>-17.527756964784398</v>
      </c>
      <c r="I14" s="70">
        <f t="shared" si="2"/>
        <v>5</v>
      </c>
      <c r="J14" s="69">
        <f>VLOOKUP($A14,'Return Data'!$A$7:$R$328,14,0)</f>
        <v>-15.329386824527001</v>
      </c>
      <c r="K14" s="70">
        <f t="shared" si="3"/>
        <v>10</v>
      </c>
      <c r="L14" s="69"/>
      <c r="M14" s="70"/>
      <c r="N14" s="69"/>
      <c r="O14" s="70"/>
      <c r="P14" s="69"/>
      <c r="Q14" s="70"/>
      <c r="R14" s="69">
        <f>VLOOKUP($A14,'Return Data'!$A$7:$R$328,17,0)</f>
        <v>-5.5158582089552297</v>
      </c>
      <c r="S14" s="71">
        <f t="shared" si="5"/>
        <v>49</v>
      </c>
    </row>
    <row r="15" spans="1:20" x14ac:dyDescent="0.25">
      <c r="A15" s="67" t="s">
        <v>273</v>
      </c>
      <c r="B15" s="68">
        <f>VLOOKUP($A15,'Return Data'!$A$7:$R$328,2,0)</f>
        <v>43928</v>
      </c>
      <c r="C15" s="69">
        <f>VLOOKUP($A15,'Return Data'!$A$7:$R$328,3,0)</f>
        <v>46.24</v>
      </c>
      <c r="D15" s="69">
        <f>VLOOKUP($A15,'Return Data'!$A$7:$R$328,11,0)</f>
        <v>-62.468023121665702</v>
      </c>
      <c r="E15" s="70">
        <f t="shared" si="0"/>
        <v>2</v>
      </c>
      <c r="F15" s="69">
        <f>VLOOKUP($A15,'Return Data'!$A$7:$R$328,12,0)</f>
        <v>-18.792783245826701</v>
      </c>
      <c r="G15" s="70">
        <f t="shared" si="1"/>
        <v>2</v>
      </c>
      <c r="H15" s="69">
        <f>VLOOKUP($A15,'Return Data'!$A$7:$R$328,13,0)</f>
        <v>-12.298435619735301</v>
      </c>
      <c r="I15" s="70">
        <f t="shared" si="2"/>
        <v>2</v>
      </c>
      <c r="J15" s="69">
        <f>VLOOKUP($A15,'Return Data'!$A$7:$R$328,14,0)</f>
        <v>-8.3848549146531504</v>
      </c>
      <c r="K15" s="70">
        <f t="shared" si="3"/>
        <v>2</v>
      </c>
      <c r="L15" s="69">
        <f>VLOOKUP($A15,'Return Data'!$A$7:$R$328,18,0)</f>
        <v>-9.4411744418642094</v>
      </c>
      <c r="M15" s="70">
        <f t="shared" ref="M15:M24" si="6">RANK(L15,L$8:L$74,0)</f>
        <v>15</v>
      </c>
      <c r="N15" s="69">
        <f>VLOOKUP($A15,'Return Data'!$A$7:$R$328,15,0)</f>
        <v>2.6179342061128699</v>
      </c>
      <c r="O15" s="70">
        <f t="shared" ref="O15:O24" si="7">RANK(N15,N$8:N$74,0)</f>
        <v>5</v>
      </c>
      <c r="P15" s="69">
        <f>VLOOKUP($A15,'Return Data'!$A$7:$R$328,16,0)</f>
        <v>3.3263244404898602</v>
      </c>
      <c r="Q15" s="70">
        <f>RANK(P15,P$8:P$74,0)</f>
        <v>6</v>
      </c>
      <c r="R15" s="69">
        <f>VLOOKUP($A15,'Return Data'!$A$7:$R$328,17,0)</f>
        <v>32.588322246858802</v>
      </c>
      <c r="S15" s="71">
        <f t="shared" si="5"/>
        <v>12</v>
      </c>
    </row>
    <row r="16" spans="1:20" x14ac:dyDescent="0.25">
      <c r="A16" s="67" t="s">
        <v>274</v>
      </c>
      <c r="B16" s="68">
        <f>VLOOKUP($A16,'Return Data'!$A$7:$R$328,2,0)</f>
        <v>43928</v>
      </c>
      <c r="C16" s="69">
        <f>VLOOKUP($A16,'Return Data'!$A$7:$R$328,3,0)</f>
        <v>55.69</v>
      </c>
      <c r="D16" s="69">
        <f>VLOOKUP($A16,'Return Data'!$A$7:$R$328,11,0)</f>
        <v>-71.203792515267907</v>
      </c>
      <c r="E16" s="70">
        <f t="shared" si="0"/>
        <v>4</v>
      </c>
      <c r="F16" s="69">
        <f>VLOOKUP($A16,'Return Data'!$A$7:$R$328,12,0)</f>
        <v>-24.089353838508799</v>
      </c>
      <c r="G16" s="70">
        <f t="shared" si="1"/>
        <v>4</v>
      </c>
      <c r="H16" s="69">
        <f>VLOOKUP($A16,'Return Data'!$A$7:$R$328,13,0)</f>
        <v>-22.390312490415099</v>
      </c>
      <c r="I16" s="70">
        <f t="shared" si="2"/>
        <v>11</v>
      </c>
      <c r="J16" s="69">
        <f>VLOOKUP($A16,'Return Data'!$A$7:$R$328,14,0)</f>
        <v>-14.5708036951194</v>
      </c>
      <c r="K16" s="70">
        <f t="shared" si="3"/>
        <v>9</v>
      </c>
      <c r="L16" s="69">
        <f>VLOOKUP($A16,'Return Data'!$A$7:$R$328,18,0)</f>
        <v>-3.2477748087156502</v>
      </c>
      <c r="M16" s="70">
        <f t="shared" si="6"/>
        <v>3</v>
      </c>
      <c r="N16" s="69">
        <f>VLOOKUP($A16,'Return Data'!$A$7:$R$328,15,0)</f>
        <v>2.63274389476378</v>
      </c>
      <c r="O16" s="70">
        <f t="shared" si="7"/>
        <v>4</v>
      </c>
      <c r="P16" s="69">
        <f>VLOOKUP($A16,'Return Data'!$A$7:$R$328,16,0)</f>
        <v>2.9853764453956599</v>
      </c>
      <c r="Q16" s="70">
        <f>RANK(P16,P$8:P$74,0)</f>
        <v>9</v>
      </c>
      <c r="R16" s="69">
        <f>VLOOKUP($A16,'Return Data'!$A$7:$R$328,17,0)</f>
        <v>38.847461022174002</v>
      </c>
      <c r="S16" s="71">
        <f t="shared" si="5"/>
        <v>10</v>
      </c>
    </row>
    <row r="17" spans="1:19" x14ac:dyDescent="0.25">
      <c r="A17" s="67" t="s">
        <v>275</v>
      </c>
      <c r="B17" s="68">
        <f>VLOOKUP($A17,'Return Data'!$A$7:$R$328,2,0)</f>
        <v>43928</v>
      </c>
      <c r="C17" s="69">
        <f>VLOOKUP($A17,'Return Data'!$A$7:$R$328,3,0)</f>
        <v>37.9</v>
      </c>
      <c r="D17" s="69">
        <f>VLOOKUP($A17,'Return Data'!$A$7:$R$328,11,0)</f>
        <v>-103.628139076156</v>
      </c>
      <c r="E17" s="70">
        <f t="shared" si="0"/>
        <v>36</v>
      </c>
      <c r="F17" s="69">
        <f>VLOOKUP($A17,'Return Data'!$A$7:$R$328,12,0)</f>
        <v>-40.808257835329798</v>
      </c>
      <c r="G17" s="70">
        <f t="shared" si="1"/>
        <v>41</v>
      </c>
      <c r="H17" s="69">
        <f>VLOOKUP($A17,'Return Data'!$A$7:$R$328,13,0)</f>
        <v>-29.8995968084003</v>
      </c>
      <c r="I17" s="70">
        <f t="shared" si="2"/>
        <v>22</v>
      </c>
      <c r="J17" s="69">
        <f>VLOOKUP($A17,'Return Data'!$A$7:$R$328,14,0)</f>
        <v>-21.1772858590315</v>
      </c>
      <c r="K17" s="70">
        <f t="shared" si="3"/>
        <v>21</v>
      </c>
      <c r="L17" s="69">
        <f>VLOOKUP($A17,'Return Data'!$A$7:$R$328,18,0)</f>
        <v>-8.8364812553584002</v>
      </c>
      <c r="M17" s="70">
        <f t="shared" si="6"/>
        <v>12</v>
      </c>
      <c r="N17" s="69">
        <f>VLOOKUP($A17,'Return Data'!$A$7:$R$328,15,0)</f>
        <v>-2.6451432461806101</v>
      </c>
      <c r="O17" s="70">
        <f t="shared" si="7"/>
        <v>18</v>
      </c>
      <c r="P17" s="69">
        <f>VLOOKUP($A17,'Return Data'!$A$7:$R$328,16,0)</f>
        <v>3.17765467654054</v>
      </c>
      <c r="Q17" s="70">
        <f>RANK(P17,P$8:P$74,0)</f>
        <v>7</v>
      </c>
      <c r="R17" s="69">
        <f>VLOOKUP($A17,'Return Data'!$A$7:$R$328,17,0)</f>
        <v>21.092584921292499</v>
      </c>
      <c r="S17" s="71">
        <f t="shared" si="5"/>
        <v>23</v>
      </c>
    </row>
    <row r="18" spans="1:19" x14ac:dyDescent="0.25">
      <c r="A18" s="67" t="s">
        <v>276</v>
      </c>
      <c r="B18" s="68">
        <f>VLOOKUP($A18,'Return Data'!$A$7:$R$328,2,0)</f>
        <v>43928</v>
      </c>
      <c r="C18" s="69">
        <f>VLOOKUP($A18,'Return Data'!$A$7:$R$328,3,0)</f>
        <v>36.17</v>
      </c>
      <c r="D18" s="69">
        <f>VLOOKUP($A18,'Return Data'!$A$7:$R$328,11,0)</f>
        <v>-98.033364170819695</v>
      </c>
      <c r="E18" s="70">
        <f t="shared" si="0"/>
        <v>22</v>
      </c>
      <c r="F18" s="69">
        <f>VLOOKUP($A18,'Return Data'!$A$7:$R$328,12,0)</f>
        <v>-39.492687773375501</v>
      </c>
      <c r="G18" s="70">
        <f t="shared" si="1"/>
        <v>33</v>
      </c>
      <c r="H18" s="69">
        <f>VLOOKUP($A18,'Return Data'!$A$7:$R$328,13,0)</f>
        <v>-30.7498129140568</v>
      </c>
      <c r="I18" s="70">
        <f t="shared" si="2"/>
        <v>27</v>
      </c>
      <c r="J18" s="69">
        <f>VLOOKUP($A18,'Return Data'!$A$7:$R$328,14,0)</f>
        <v>-22.067121668099698</v>
      </c>
      <c r="K18" s="70">
        <f t="shared" si="3"/>
        <v>29</v>
      </c>
      <c r="L18" s="69">
        <f>VLOOKUP($A18,'Return Data'!$A$7:$R$328,18,0)</f>
        <v>-11.317571710362699</v>
      </c>
      <c r="M18" s="70">
        <f t="shared" si="6"/>
        <v>27</v>
      </c>
      <c r="N18" s="69">
        <f>VLOOKUP($A18,'Return Data'!$A$7:$R$328,15,0)</f>
        <v>-4.0658661682375401</v>
      </c>
      <c r="O18" s="70">
        <f t="shared" si="7"/>
        <v>26</v>
      </c>
      <c r="P18" s="69">
        <f>VLOOKUP($A18,'Return Data'!$A$7:$R$328,16,0)</f>
        <v>-0.46397978177429999</v>
      </c>
      <c r="Q18" s="70">
        <f>RANK(P18,P$8:P$74,0)</f>
        <v>26</v>
      </c>
      <c r="R18" s="69">
        <f>VLOOKUP($A18,'Return Data'!$A$7:$R$328,17,0)</f>
        <v>23.207118561710399</v>
      </c>
      <c r="S18" s="71">
        <f t="shared" si="5"/>
        <v>20</v>
      </c>
    </row>
    <row r="19" spans="1:19" x14ac:dyDescent="0.25">
      <c r="A19" s="67" t="s">
        <v>277</v>
      </c>
      <c r="B19" s="68">
        <f>VLOOKUP($A19,'Return Data'!$A$7:$R$328,2,0)</f>
        <v>43928</v>
      </c>
      <c r="C19" s="69">
        <f>VLOOKUP($A19,'Return Data'!$A$7:$R$328,3,0)</f>
        <v>10.6966</v>
      </c>
      <c r="D19" s="69">
        <f>VLOOKUP($A19,'Return Data'!$A$7:$R$328,11,0)</f>
        <v>-110.767960655628</v>
      </c>
      <c r="E19" s="70">
        <f t="shared" si="0"/>
        <v>47</v>
      </c>
      <c r="F19" s="69">
        <f>VLOOKUP($A19,'Return Data'!$A$7:$R$328,12,0)</f>
        <v>-46.909946636722601</v>
      </c>
      <c r="G19" s="70">
        <f t="shared" si="1"/>
        <v>48</v>
      </c>
      <c r="H19" s="69">
        <f>VLOOKUP($A19,'Return Data'!$A$7:$R$328,13,0)</f>
        <v>-35.336902317478398</v>
      </c>
      <c r="I19" s="70">
        <f t="shared" si="2"/>
        <v>45</v>
      </c>
      <c r="J19" s="69">
        <f>VLOOKUP($A19,'Return Data'!$A$7:$R$328,14,0)</f>
        <v>-26.0760059130291</v>
      </c>
      <c r="K19" s="70">
        <f t="shared" si="3"/>
        <v>44</v>
      </c>
      <c r="L19" s="69">
        <f>VLOOKUP($A19,'Return Data'!$A$7:$R$328,18,0)</f>
        <v>-10.697800801549199</v>
      </c>
      <c r="M19" s="70">
        <f t="shared" si="6"/>
        <v>23</v>
      </c>
      <c r="N19" s="69">
        <f>VLOOKUP($A19,'Return Data'!$A$7:$R$328,15,0)</f>
        <v>-4.8776748608842597</v>
      </c>
      <c r="O19" s="70">
        <f t="shared" si="7"/>
        <v>32</v>
      </c>
      <c r="P19" s="69"/>
      <c r="Q19" s="70"/>
      <c r="R19" s="69">
        <f>VLOOKUP($A19,'Return Data'!$A$7:$R$328,17,0)</f>
        <v>1.6298653846153901</v>
      </c>
      <c r="S19" s="71">
        <f t="shared" si="5"/>
        <v>42</v>
      </c>
    </row>
    <row r="20" spans="1:19" x14ac:dyDescent="0.25">
      <c r="A20" s="67" t="s">
        <v>278</v>
      </c>
      <c r="B20" s="68">
        <f>VLOOKUP($A20,'Return Data'!$A$7:$R$328,2,0)</f>
        <v>43928</v>
      </c>
      <c r="C20" s="69">
        <f>VLOOKUP($A20,'Return Data'!$A$7:$R$328,3,0)</f>
        <v>402.33550000000002</v>
      </c>
      <c r="D20" s="69">
        <f>VLOOKUP($A20,'Return Data'!$A$7:$R$328,11,0)</f>
        <v>-118.11226510751101</v>
      </c>
      <c r="E20" s="70">
        <f t="shared" si="0"/>
        <v>53</v>
      </c>
      <c r="F20" s="69">
        <f>VLOOKUP($A20,'Return Data'!$A$7:$R$328,12,0)</f>
        <v>-51.059142948463197</v>
      </c>
      <c r="G20" s="70">
        <f t="shared" si="1"/>
        <v>57</v>
      </c>
      <c r="H20" s="69">
        <f>VLOOKUP($A20,'Return Data'!$A$7:$R$328,13,0)</f>
        <v>-39.569281243954997</v>
      </c>
      <c r="I20" s="70">
        <f t="shared" si="2"/>
        <v>51</v>
      </c>
      <c r="J20" s="69">
        <f>VLOOKUP($A20,'Return Data'!$A$7:$R$328,14,0)</f>
        <v>-29.432720834001401</v>
      </c>
      <c r="K20" s="70">
        <f t="shared" si="3"/>
        <v>50</v>
      </c>
      <c r="L20" s="69">
        <f>VLOOKUP($A20,'Return Data'!$A$7:$R$328,18,0)</f>
        <v>-12.8202712938484</v>
      </c>
      <c r="M20" s="70">
        <f t="shared" si="6"/>
        <v>37</v>
      </c>
      <c r="N20" s="69">
        <f>VLOOKUP($A20,'Return Data'!$A$7:$R$328,15,0)</f>
        <v>-5.9884437077417996</v>
      </c>
      <c r="O20" s="70">
        <f t="shared" si="7"/>
        <v>38</v>
      </c>
      <c r="P20" s="69">
        <f>VLOOKUP($A20,'Return Data'!$A$7:$R$328,16,0)</f>
        <v>-1.3781391808046899</v>
      </c>
      <c r="Q20" s="70">
        <f>RANK(P20,P$8:P$74,0)</f>
        <v>31</v>
      </c>
      <c r="R20" s="69">
        <f>VLOOKUP($A20,'Return Data'!$A$7:$R$328,17,0)</f>
        <v>186.75333528951501</v>
      </c>
      <c r="S20" s="71">
        <f t="shared" si="5"/>
        <v>2</v>
      </c>
    </row>
    <row r="21" spans="1:19" x14ac:dyDescent="0.25">
      <c r="A21" s="67" t="s">
        <v>279</v>
      </c>
      <c r="B21" s="68">
        <f>VLOOKUP($A21,'Return Data'!$A$7:$R$328,2,0)</f>
        <v>43928</v>
      </c>
      <c r="C21" s="69">
        <f>VLOOKUP($A21,'Return Data'!$A$7:$R$328,3,0)</f>
        <v>261.17200000000003</v>
      </c>
      <c r="D21" s="69">
        <f>VLOOKUP($A21,'Return Data'!$A$7:$R$328,11,0)</f>
        <v>-119.33216091835899</v>
      </c>
      <c r="E21" s="70">
        <f t="shared" si="0"/>
        <v>55</v>
      </c>
      <c r="F21" s="69">
        <f>VLOOKUP($A21,'Return Data'!$A$7:$R$328,12,0)</f>
        <v>-48.265526232304303</v>
      </c>
      <c r="G21" s="70">
        <f t="shared" si="1"/>
        <v>50</v>
      </c>
      <c r="H21" s="69">
        <f>VLOOKUP($A21,'Return Data'!$A$7:$R$328,13,0)</f>
        <v>-38.618952091925799</v>
      </c>
      <c r="I21" s="70">
        <f t="shared" si="2"/>
        <v>48</v>
      </c>
      <c r="J21" s="69">
        <f>VLOOKUP($A21,'Return Data'!$A$7:$R$328,14,0)</f>
        <v>-27.944392849447599</v>
      </c>
      <c r="K21" s="70">
        <f t="shared" si="3"/>
        <v>46</v>
      </c>
      <c r="L21" s="69">
        <f>VLOOKUP($A21,'Return Data'!$A$7:$R$328,18,0)</f>
        <v>-11.422291899826799</v>
      </c>
      <c r="M21" s="70">
        <f t="shared" si="6"/>
        <v>30</v>
      </c>
      <c r="N21" s="69">
        <f>VLOOKUP($A21,'Return Data'!$A$7:$R$328,15,0)</f>
        <v>-4.0998289473290797</v>
      </c>
      <c r="O21" s="70">
        <f t="shared" si="7"/>
        <v>27</v>
      </c>
      <c r="P21" s="69">
        <f>VLOOKUP($A21,'Return Data'!$A$7:$R$328,16,0)</f>
        <v>1.57604830657853</v>
      </c>
      <c r="Q21" s="70">
        <f>RANK(P21,P$8:P$74,0)</f>
        <v>17</v>
      </c>
      <c r="R21" s="69">
        <f>VLOOKUP($A21,'Return Data'!$A$7:$R$328,17,0)</f>
        <v>130.31667377398699</v>
      </c>
      <c r="S21" s="71">
        <f t="shared" si="5"/>
        <v>6</v>
      </c>
    </row>
    <row r="22" spans="1:19" x14ac:dyDescent="0.25">
      <c r="A22" s="67" t="s">
        <v>280</v>
      </c>
      <c r="B22" s="68">
        <f>VLOOKUP($A22,'Return Data'!$A$7:$R$328,2,0)</f>
        <v>43928</v>
      </c>
      <c r="C22" s="69">
        <f>VLOOKUP($A22,'Return Data'!$A$7:$R$328,3,0)</f>
        <v>363.81299999999999</v>
      </c>
      <c r="D22" s="69">
        <f>VLOOKUP($A22,'Return Data'!$A$7:$R$328,11,0)</f>
        <v>-116.865790973063</v>
      </c>
      <c r="E22" s="70">
        <f t="shared" si="0"/>
        <v>52</v>
      </c>
      <c r="F22" s="69">
        <f>VLOOKUP($A22,'Return Data'!$A$7:$R$328,12,0)</f>
        <v>-49.082835612688903</v>
      </c>
      <c r="G22" s="70">
        <f t="shared" si="1"/>
        <v>51</v>
      </c>
      <c r="H22" s="69">
        <f>VLOOKUP($A22,'Return Data'!$A$7:$R$328,13,0)</f>
        <v>-40.878159984393001</v>
      </c>
      <c r="I22" s="70">
        <f t="shared" si="2"/>
        <v>53</v>
      </c>
      <c r="J22" s="69">
        <f>VLOOKUP($A22,'Return Data'!$A$7:$R$328,14,0)</f>
        <v>-30.8084638832369</v>
      </c>
      <c r="K22" s="70">
        <f t="shared" si="3"/>
        <v>51</v>
      </c>
      <c r="L22" s="69">
        <f>VLOOKUP($A22,'Return Data'!$A$7:$R$328,18,0)</f>
        <v>-14.461372138828599</v>
      </c>
      <c r="M22" s="70">
        <f t="shared" si="6"/>
        <v>46</v>
      </c>
      <c r="N22" s="69">
        <f>VLOOKUP($A22,'Return Data'!$A$7:$R$328,15,0)</f>
        <v>-7.7743020172767601</v>
      </c>
      <c r="O22" s="70">
        <f t="shared" si="7"/>
        <v>45</v>
      </c>
      <c r="P22" s="69">
        <f>VLOOKUP($A22,'Return Data'!$A$7:$R$328,16,0)</f>
        <v>-2.0244736230470801</v>
      </c>
      <c r="Q22" s="70">
        <f>RANK(P22,P$8:P$74,0)</f>
        <v>35</v>
      </c>
      <c r="R22" s="69">
        <f>VLOOKUP($A22,'Return Data'!$A$7:$R$328,17,0)</f>
        <v>489.72816084364302</v>
      </c>
      <c r="S22" s="71">
        <f t="shared" si="5"/>
        <v>1</v>
      </c>
    </row>
    <row r="23" spans="1:19" x14ac:dyDescent="0.25">
      <c r="A23" s="67" t="s">
        <v>281</v>
      </c>
      <c r="B23" s="68">
        <f>VLOOKUP($A23,'Return Data'!$A$7:$R$328,2,0)</f>
        <v>43928</v>
      </c>
      <c r="C23" s="69">
        <f>VLOOKUP($A23,'Return Data'!$A$7:$R$328,3,0)</f>
        <v>28.4603</v>
      </c>
      <c r="D23" s="69">
        <f>VLOOKUP($A23,'Return Data'!$A$7:$R$328,11,0)</f>
        <v>-99.200962213066802</v>
      </c>
      <c r="E23" s="70">
        <f t="shared" si="0"/>
        <v>27</v>
      </c>
      <c r="F23" s="69">
        <f>VLOOKUP($A23,'Return Data'!$A$7:$R$328,12,0)</f>
        <v>-36.767467736722899</v>
      </c>
      <c r="G23" s="70">
        <f t="shared" si="1"/>
        <v>24</v>
      </c>
      <c r="H23" s="69">
        <f>VLOOKUP($A23,'Return Data'!$A$7:$R$328,13,0)</f>
        <v>-30.818886309736499</v>
      </c>
      <c r="I23" s="70">
        <f t="shared" si="2"/>
        <v>28</v>
      </c>
      <c r="J23" s="69">
        <f>VLOOKUP($A23,'Return Data'!$A$7:$R$328,14,0)</f>
        <v>-24.089979482395201</v>
      </c>
      <c r="K23" s="70">
        <f t="shared" si="3"/>
        <v>35</v>
      </c>
      <c r="L23" s="69">
        <f>VLOOKUP($A23,'Return Data'!$A$7:$R$328,18,0)</f>
        <v>-12.079649749577101</v>
      </c>
      <c r="M23" s="70">
        <f t="shared" si="6"/>
        <v>34</v>
      </c>
      <c r="N23" s="69">
        <f>VLOOKUP($A23,'Return Data'!$A$7:$R$328,15,0)</f>
        <v>-4.8122325558494898</v>
      </c>
      <c r="O23" s="70">
        <f t="shared" si="7"/>
        <v>31</v>
      </c>
      <c r="P23" s="69">
        <f>VLOOKUP($A23,'Return Data'!$A$7:$R$328,16,0)</f>
        <v>0.89475114245082998</v>
      </c>
      <c r="Q23" s="70">
        <f>RANK(P23,P$8:P$74,0)</f>
        <v>21</v>
      </c>
      <c r="R23" s="69">
        <f>VLOOKUP($A23,'Return Data'!$A$7:$R$328,17,0)</f>
        <v>13.918631481098901</v>
      </c>
      <c r="S23" s="71">
        <f t="shared" si="5"/>
        <v>31</v>
      </c>
    </row>
    <row r="24" spans="1:19" x14ac:dyDescent="0.25">
      <c r="A24" s="67" t="s">
        <v>282</v>
      </c>
      <c r="B24" s="68">
        <f>VLOOKUP($A24,'Return Data'!$A$7:$R$328,2,0)</f>
        <v>43928</v>
      </c>
      <c r="C24" s="69">
        <f>VLOOKUP($A24,'Return Data'!$A$7:$R$328,3,0)</f>
        <v>283.66000000000003</v>
      </c>
      <c r="D24" s="69">
        <f>VLOOKUP($A24,'Return Data'!$A$7:$R$328,11,0)</f>
        <v>-109.05178809075301</v>
      </c>
      <c r="E24" s="70">
        <f t="shared" si="0"/>
        <v>45</v>
      </c>
      <c r="F24" s="69">
        <f>VLOOKUP($A24,'Return Data'!$A$7:$R$328,12,0)</f>
        <v>-39.265000324133901</v>
      </c>
      <c r="G24" s="70">
        <f t="shared" si="1"/>
        <v>32</v>
      </c>
      <c r="H24" s="69">
        <f>VLOOKUP($A24,'Return Data'!$A$7:$R$328,13,0)</f>
        <v>-34.520140196374498</v>
      </c>
      <c r="I24" s="70">
        <f t="shared" si="2"/>
        <v>42</v>
      </c>
      <c r="J24" s="69">
        <f>VLOOKUP($A24,'Return Data'!$A$7:$R$328,14,0)</f>
        <v>-25.425461523380498</v>
      </c>
      <c r="K24" s="70">
        <f t="shared" si="3"/>
        <v>38</v>
      </c>
      <c r="L24" s="69">
        <f>VLOOKUP($A24,'Return Data'!$A$7:$R$328,18,0)</f>
        <v>-10.0428681755526</v>
      </c>
      <c r="M24" s="70">
        <f t="shared" si="6"/>
        <v>21</v>
      </c>
      <c r="N24" s="69">
        <f>VLOOKUP($A24,'Return Data'!$A$7:$R$328,15,0)</f>
        <v>-4.2200239368957604</v>
      </c>
      <c r="O24" s="70">
        <f t="shared" si="7"/>
        <v>28</v>
      </c>
      <c r="P24" s="69">
        <f>VLOOKUP($A24,'Return Data'!$A$7:$R$328,16,0)</f>
        <v>0.54702818818768695</v>
      </c>
      <c r="Q24" s="70">
        <f>RANK(P24,P$8:P$74,0)</f>
        <v>23</v>
      </c>
      <c r="R24" s="69">
        <f>VLOOKUP($A24,'Return Data'!$A$7:$R$328,17,0)</f>
        <v>132.52739816903301</v>
      </c>
      <c r="S24" s="71">
        <f t="shared" si="5"/>
        <v>5</v>
      </c>
    </row>
    <row r="25" spans="1:19" x14ac:dyDescent="0.25">
      <c r="A25" s="67" t="s">
        <v>283</v>
      </c>
      <c r="B25" s="68">
        <f>VLOOKUP($A25,'Return Data'!$A$7:$R$328,2,0)</f>
        <v>43928</v>
      </c>
      <c r="C25" s="69">
        <f>VLOOKUP($A25,'Return Data'!$A$7:$R$328,3,0)</f>
        <v>7.66</v>
      </c>
      <c r="D25" s="69">
        <f>VLOOKUP($A25,'Return Data'!$A$7:$R$328,11,0)</f>
        <v>-132.29596300462401</v>
      </c>
      <c r="E25" s="70">
        <f t="shared" si="0"/>
        <v>65</v>
      </c>
      <c r="F25" s="69">
        <f>VLOOKUP($A25,'Return Data'!$A$7:$R$328,12,0)</f>
        <v>-55.320136096504797</v>
      </c>
      <c r="G25" s="70">
        <f t="shared" si="1"/>
        <v>61</v>
      </c>
      <c r="H25" s="69">
        <f>VLOOKUP($A25,'Return Data'!$A$7:$R$328,13,0)</f>
        <v>-40.425045330545402</v>
      </c>
      <c r="I25" s="70">
        <f t="shared" si="2"/>
        <v>52</v>
      </c>
      <c r="J25" s="69">
        <f>VLOOKUP($A25,'Return Data'!$A$7:$R$328,14,0)</f>
        <v>-28.245899809198999</v>
      </c>
      <c r="K25" s="70">
        <f t="shared" si="3"/>
        <v>48</v>
      </c>
      <c r="L25" s="69"/>
      <c r="M25" s="70"/>
      <c r="N25" s="69"/>
      <c r="O25" s="70"/>
      <c r="P25" s="69"/>
      <c r="Q25" s="70"/>
      <c r="R25" s="69">
        <f>VLOOKUP($A25,'Return Data'!$A$7:$R$328,17,0)</f>
        <v>-11.4490616621984</v>
      </c>
      <c r="S25" s="71">
        <f t="shared" si="5"/>
        <v>58</v>
      </c>
    </row>
    <row r="26" spans="1:19" x14ac:dyDescent="0.25">
      <c r="A26" s="67" t="s">
        <v>284</v>
      </c>
      <c r="B26" s="68">
        <f>VLOOKUP($A26,'Return Data'!$A$7:$R$328,2,0)</f>
        <v>43928</v>
      </c>
      <c r="C26" s="69">
        <f>VLOOKUP($A26,'Return Data'!$A$7:$R$328,3,0)</f>
        <v>21.8</v>
      </c>
      <c r="D26" s="69">
        <f>VLOOKUP($A26,'Return Data'!$A$7:$R$328,11,0)</f>
        <v>-86.681208040431301</v>
      </c>
      <c r="E26" s="70">
        <f t="shared" si="0"/>
        <v>14</v>
      </c>
      <c r="F26" s="69">
        <f>VLOOKUP($A26,'Return Data'!$A$7:$R$328,12,0)</f>
        <v>-34.9402173800678</v>
      </c>
      <c r="G26" s="70">
        <f t="shared" si="1"/>
        <v>19</v>
      </c>
      <c r="H26" s="69">
        <f>VLOOKUP($A26,'Return Data'!$A$7:$R$328,13,0)</f>
        <v>-19.865440139285202</v>
      </c>
      <c r="I26" s="70">
        <f t="shared" si="2"/>
        <v>8</v>
      </c>
      <c r="J26" s="69">
        <f>VLOOKUP($A26,'Return Data'!$A$7:$R$328,14,0)</f>
        <v>-16.970780294263498</v>
      </c>
      <c r="K26" s="70">
        <f t="shared" si="3"/>
        <v>11</v>
      </c>
      <c r="L26" s="69">
        <f>VLOOKUP($A26,'Return Data'!$A$7:$R$328,18,0)</f>
        <v>-9.4085365481645091</v>
      </c>
      <c r="M26" s="70">
        <f>RANK(L26,L$8:L$74,0)</f>
        <v>14</v>
      </c>
      <c r="N26" s="69">
        <f>VLOOKUP($A26,'Return Data'!$A$7:$R$328,15,0)</f>
        <v>-1.7649679428234399</v>
      </c>
      <c r="O26" s="70">
        <f>RANK(N26,N$8:N$74,0)</f>
        <v>12</v>
      </c>
      <c r="P26" s="69">
        <f>VLOOKUP($A26,'Return Data'!$A$7:$R$328,16,0)</f>
        <v>0.79074049277788805</v>
      </c>
      <c r="Q26" s="70">
        <f>RANK(P26,P$8:P$74,0)</f>
        <v>22</v>
      </c>
      <c r="R26" s="69">
        <f>VLOOKUP($A26,'Return Data'!$A$7:$R$328,17,0)</f>
        <v>17.938359017076198</v>
      </c>
      <c r="S26" s="71">
        <f t="shared" si="5"/>
        <v>26</v>
      </c>
    </row>
    <row r="27" spans="1:19" x14ac:dyDescent="0.25">
      <c r="A27" s="67" t="s">
        <v>285</v>
      </c>
      <c r="B27" s="68">
        <f>VLOOKUP($A27,'Return Data'!$A$7:$R$328,2,0)</f>
        <v>43928</v>
      </c>
      <c r="C27" s="69">
        <f>VLOOKUP($A27,'Return Data'!$A$7:$R$328,3,0)</f>
        <v>38.25</v>
      </c>
      <c r="D27" s="69">
        <f>VLOOKUP($A27,'Return Data'!$A$7:$R$328,11,0)</f>
        <v>-120.67424441761899</v>
      </c>
      <c r="E27" s="70">
        <f t="shared" si="0"/>
        <v>57</v>
      </c>
      <c r="F27" s="69">
        <f>VLOOKUP($A27,'Return Data'!$A$7:$R$328,12,0)</f>
        <v>-49.834050821065297</v>
      </c>
      <c r="G27" s="70">
        <f t="shared" si="1"/>
        <v>55</v>
      </c>
      <c r="H27" s="69">
        <f>VLOOKUP($A27,'Return Data'!$A$7:$R$328,13,0)</f>
        <v>-42.798742038165798</v>
      </c>
      <c r="I27" s="70">
        <f t="shared" si="2"/>
        <v>57</v>
      </c>
      <c r="J27" s="69">
        <f>VLOOKUP($A27,'Return Data'!$A$7:$R$328,14,0)</f>
        <v>-32.108793662751403</v>
      </c>
      <c r="K27" s="70">
        <f t="shared" si="3"/>
        <v>54</v>
      </c>
      <c r="L27" s="69">
        <f>VLOOKUP($A27,'Return Data'!$A$7:$R$328,18,0)</f>
        <v>-17.1206451911704</v>
      </c>
      <c r="M27" s="70">
        <f>RANK(L27,L$8:L$74,0)</f>
        <v>48</v>
      </c>
      <c r="N27" s="69">
        <f>VLOOKUP($A27,'Return Data'!$A$7:$R$328,15,0)</f>
        <v>-5.9837250020244896</v>
      </c>
      <c r="O27" s="70">
        <f>RANK(N27,N$8:N$74,0)</f>
        <v>37</v>
      </c>
      <c r="P27" s="69">
        <f>VLOOKUP($A27,'Return Data'!$A$7:$R$328,16,0)</f>
        <v>-1.34485775041482</v>
      </c>
      <c r="Q27" s="70">
        <f>RANK(P27,P$8:P$74,0)</f>
        <v>30</v>
      </c>
      <c r="R27" s="69">
        <f>VLOOKUP($A27,'Return Data'!$A$7:$R$328,17,0)</f>
        <v>25.027305825242699</v>
      </c>
      <c r="S27" s="71">
        <f t="shared" si="5"/>
        <v>17</v>
      </c>
    </row>
    <row r="28" spans="1:19" x14ac:dyDescent="0.25">
      <c r="A28" s="67" t="s">
        <v>286</v>
      </c>
      <c r="B28" s="68">
        <f>VLOOKUP($A28,'Return Data'!$A$7:$R$328,2,0)</f>
        <v>43928</v>
      </c>
      <c r="C28" s="69">
        <f>VLOOKUP($A28,'Return Data'!$A$7:$R$328,3,0)</f>
        <v>7.56</v>
      </c>
      <c r="D28" s="69">
        <f>VLOOKUP($A28,'Return Data'!$A$7:$R$328,11,0)</f>
        <v>-98.473382904520705</v>
      </c>
      <c r="E28" s="70">
        <f t="shared" si="0"/>
        <v>26</v>
      </c>
      <c r="F28" s="69">
        <f>VLOOKUP($A28,'Return Data'!$A$7:$R$328,12,0)</f>
        <v>-39.552295024019401</v>
      </c>
      <c r="G28" s="70">
        <f t="shared" si="1"/>
        <v>34</v>
      </c>
      <c r="H28" s="69">
        <f>VLOOKUP($A28,'Return Data'!$A$7:$R$328,13,0)</f>
        <v>-30.4288426719943</v>
      </c>
      <c r="I28" s="70">
        <f t="shared" si="2"/>
        <v>26</v>
      </c>
      <c r="J28" s="69">
        <f>VLOOKUP($A28,'Return Data'!$A$7:$R$328,14,0)</f>
        <v>-21.2391530326313</v>
      </c>
      <c r="K28" s="70">
        <f t="shared" si="3"/>
        <v>23</v>
      </c>
      <c r="L28" s="69">
        <f>VLOOKUP($A28,'Return Data'!$A$7:$R$328,18,0)</f>
        <v>-11.3186831606826</v>
      </c>
      <c r="M28" s="70">
        <f>RANK(L28,L$8:L$74,0)</f>
        <v>28</v>
      </c>
      <c r="N28" s="69"/>
      <c r="O28" s="70"/>
      <c r="P28" s="69"/>
      <c r="Q28" s="70"/>
      <c r="R28" s="69">
        <f>VLOOKUP($A28,'Return Data'!$A$7:$R$328,17,0)</f>
        <v>-10.7172081829122</v>
      </c>
      <c r="S28" s="71">
        <f t="shared" si="5"/>
        <v>55</v>
      </c>
    </row>
    <row r="29" spans="1:19" x14ac:dyDescent="0.25">
      <c r="A29" s="67" t="s">
        <v>287</v>
      </c>
      <c r="B29" s="68">
        <f>VLOOKUP($A29,'Return Data'!$A$7:$R$328,2,0)</f>
        <v>43928</v>
      </c>
      <c r="C29" s="69">
        <f>VLOOKUP($A29,'Return Data'!$A$7:$R$328,3,0)</f>
        <v>41.52</v>
      </c>
      <c r="D29" s="69">
        <f>VLOOKUP($A29,'Return Data'!$A$7:$R$328,11,0)</f>
        <v>-86.642209753992205</v>
      </c>
      <c r="E29" s="70">
        <f t="shared" si="0"/>
        <v>13</v>
      </c>
      <c r="F29" s="69">
        <f>VLOOKUP($A29,'Return Data'!$A$7:$R$328,12,0)</f>
        <v>-31.781726129822101</v>
      </c>
      <c r="G29" s="70">
        <f t="shared" si="1"/>
        <v>13</v>
      </c>
      <c r="H29" s="69">
        <f>VLOOKUP($A29,'Return Data'!$A$7:$R$328,13,0)</f>
        <v>-25.079270318827199</v>
      </c>
      <c r="I29" s="70">
        <f t="shared" si="2"/>
        <v>13</v>
      </c>
      <c r="J29" s="69">
        <f>VLOOKUP($A29,'Return Data'!$A$7:$R$328,14,0)</f>
        <v>-18.642005884403801</v>
      </c>
      <c r="K29" s="70">
        <f t="shared" si="3"/>
        <v>13</v>
      </c>
      <c r="L29" s="69">
        <f>VLOOKUP($A29,'Return Data'!$A$7:$R$328,18,0)</f>
        <v>-7.3427909591965204</v>
      </c>
      <c r="M29" s="70">
        <f>RANK(L29,L$8:L$74,0)</f>
        <v>9</v>
      </c>
      <c r="N29" s="69">
        <f>VLOOKUP($A29,'Return Data'!$A$7:$R$328,15,0)</f>
        <v>0.11267300046216</v>
      </c>
      <c r="O29" s="70">
        <f>RANK(N29,N$8:N$74,0)</f>
        <v>7</v>
      </c>
      <c r="P29" s="69">
        <f>VLOOKUP($A29,'Return Data'!$A$7:$R$328,16,0)</f>
        <v>2.7352281195239199</v>
      </c>
      <c r="Q29" s="70">
        <f>RANK(P29,P$8:P$74,0)</f>
        <v>10</v>
      </c>
      <c r="R29" s="69">
        <f>VLOOKUP($A29,'Return Data'!$A$7:$R$328,17,0)</f>
        <v>23.7310231023102</v>
      </c>
      <c r="S29" s="71">
        <f t="shared" si="5"/>
        <v>18</v>
      </c>
    </row>
    <row r="30" spans="1:19" x14ac:dyDescent="0.25">
      <c r="A30" s="67" t="s">
        <v>288</v>
      </c>
      <c r="B30" s="68">
        <f>VLOOKUP($A30,'Return Data'!$A$7:$R$328,2,0)</f>
        <v>43928</v>
      </c>
      <c r="C30" s="69">
        <f>VLOOKUP($A30,'Return Data'!$A$7:$R$328,3,0)</f>
        <v>7.5151000000000003</v>
      </c>
      <c r="D30" s="69">
        <f>VLOOKUP($A30,'Return Data'!$A$7:$R$328,11,0)</f>
        <v>-113.21954712559</v>
      </c>
      <c r="E30" s="70">
        <f t="shared" si="0"/>
        <v>49</v>
      </c>
      <c r="F30" s="69"/>
      <c r="G30" s="70"/>
      <c r="H30" s="69"/>
      <c r="I30" s="70"/>
      <c r="J30" s="69"/>
      <c r="K30" s="70"/>
      <c r="L30" s="69"/>
      <c r="M30" s="70"/>
      <c r="N30" s="69"/>
      <c r="O30" s="70"/>
      <c r="P30" s="69"/>
      <c r="Q30" s="70"/>
      <c r="R30" s="69">
        <f>VLOOKUP($A30,'Return Data'!$A$7:$R$328,17,0)</f>
        <v>-52.731889534883699</v>
      </c>
      <c r="S30" s="71">
        <f t="shared" si="5"/>
        <v>67</v>
      </c>
    </row>
    <row r="31" spans="1:19" x14ac:dyDescent="0.25">
      <c r="A31" s="67" t="s">
        <v>289</v>
      </c>
      <c r="B31" s="68">
        <f>VLOOKUP($A31,'Return Data'!$A$7:$R$328,2,0)</f>
        <v>43928</v>
      </c>
      <c r="C31" s="69">
        <f>VLOOKUP($A31,'Return Data'!$A$7:$R$328,3,0)</f>
        <v>13.388199999999999</v>
      </c>
      <c r="D31" s="69">
        <f>VLOOKUP($A31,'Return Data'!$A$7:$R$328,11,0)</f>
        <v>-107.406337618978</v>
      </c>
      <c r="E31" s="70">
        <f t="shared" si="0"/>
        <v>43</v>
      </c>
      <c r="F31" s="69">
        <f>VLOOKUP($A31,'Return Data'!$A$7:$R$328,12,0)</f>
        <v>-45.978714494779602</v>
      </c>
      <c r="G31" s="70">
        <f t="shared" ref="G31:G74" si="8">RANK(F31,F$8:F$74,0)</f>
        <v>47</v>
      </c>
      <c r="H31" s="69">
        <f>VLOOKUP($A31,'Return Data'!$A$7:$R$328,13,0)</f>
        <v>-30.2275947239145</v>
      </c>
      <c r="I31" s="70">
        <f t="shared" ref="I31:I38" si="9">RANK(H31,H$8:H$74,0)</f>
        <v>24</v>
      </c>
      <c r="J31" s="69">
        <f>VLOOKUP($A31,'Return Data'!$A$7:$R$328,14,0)</f>
        <v>-21.6115877727186</v>
      </c>
      <c r="K31" s="70">
        <f t="shared" ref="K31:K38" si="10">RANK(J31,J$8:J$74,0)</f>
        <v>25</v>
      </c>
      <c r="L31" s="69">
        <f>VLOOKUP($A31,'Return Data'!$A$7:$R$328,18,0)</f>
        <v>-9.3267903967470698</v>
      </c>
      <c r="M31" s="70">
        <f t="shared" ref="M31:M38" si="11">RANK(L31,L$8:L$74,0)</f>
        <v>13</v>
      </c>
      <c r="N31" s="69">
        <f>VLOOKUP($A31,'Return Data'!$A$7:$R$328,15,0)</f>
        <v>-1.7909401732859001</v>
      </c>
      <c r="O31" s="70">
        <f t="shared" ref="O31:O38" si="12">RANK(N31,N$8:N$74,0)</f>
        <v>14</v>
      </c>
      <c r="P31" s="69">
        <f>VLOOKUP($A31,'Return Data'!$A$7:$R$328,16,0)</f>
        <v>2.3767080388918198</v>
      </c>
      <c r="Q31" s="70">
        <f>RANK(P31,P$8:P$74,0)</f>
        <v>12</v>
      </c>
      <c r="R31" s="69">
        <f>VLOOKUP($A31,'Return Data'!$A$7:$R$328,17,0)</f>
        <v>2.8170683371298399</v>
      </c>
      <c r="S31" s="71">
        <f t="shared" si="5"/>
        <v>39</v>
      </c>
    </row>
    <row r="32" spans="1:19" x14ac:dyDescent="0.25">
      <c r="A32" s="67" t="s">
        <v>290</v>
      </c>
      <c r="B32" s="68">
        <f>VLOOKUP($A32,'Return Data'!$A$7:$R$328,2,0)</f>
        <v>43928</v>
      </c>
      <c r="C32" s="69">
        <f>VLOOKUP($A32,'Return Data'!$A$7:$R$328,3,0)</f>
        <v>35.026000000000003</v>
      </c>
      <c r="D32" s="69">
        <f>VLOOKUP($A32,'Return Data'!$A$7:$R$328,11,0)</f>
        <v>-100.336979712287</v>
      </c>
      <c r="E32" s="70">
        <f t="shared" si="0"/>
        <v>31</v>
      </c>
      <c r="F32" s="69">
        <f>VLOOKUP($A32,'Return Data'!$A$7:$R$328,12,0)</f>
        <v>-35.430728159525003</v>
      </c>
      <c r="G32" s="70">
        <f t="shared" si="8"/>
        <v>21</v>
      </c>
      <c r="H32" s="69">
        <f>VLOOKUP($A32,'Return Data'!$A$7:$R$328,13,0)</f>
        <v>-30.111735161926902</v>
      </c>
      <c r="I32" s="70">
        <f t="shared" si="9"/>
        <v>23</v>
      </c>
      <c r="J32" s="69">
        <f>VLOOKUP($A32,'Return Data'!$A$7:$R$328,14,0)</f>
        <v>-19.663501777964001</v>
      </c>
      <c r="K32" s="70">
        <f t="shared" si="10"/>
        <v>16</v>
      </c>
      <c r="L32" s="69">
        <f>VLOOKUP($A32,'Return Data'!$A$7:$R$328,18,0)</f>
        <v>-7.0209450766456198</v>
      </c>
      <c r="M32" s="70">
        <f t="shared" si="11"/>
        <v>7</v>
      </c>
      <c r="N32" s="69">
        <f>VLOOKUP($A32,'Return Data'!$A$7:$R$328,15,0)</f>
        <v>-2.5570364297817298</v>
      </c>
      <c r="O32" s="70">
        <f t="shared" si="12"/>
        <v>16</v>
      </c>
      <c r="P32" s="69">
        <f>VLOOKUP($A32,'Return Data'!$A$7:$R$328,16,0)</f>
        <v>1.87006251850376</v>
      </c>
      <c r="Q32" s="70">
        <f>RANK(P32,P$8:P$74,0)</f>
        <v>15</v>
      </c>
      <c r="R32" s="69">
        <f>VLOOKUP($A32,'Return Data'!$A$7:$R$328,17,0)</f>
        <v>17.402343303486401</v>
      </c>
      <c r="S32" s="71">
        <f t="shared" si="5"/>
        <v>27</v>
      </c>
    </row>
    <row r="33" spans="1:19" x14ac:dyDescent="0.25">
      <c r="A33" s="67" t="s">
        <v>291</v>
      </c>
      <c r="B33" s="68">
        <f>VLOOKUP($A33,'Return Data'!$A$7:$R$328,2,0)</f>
        <v>43928</v>
      </c>
      <c r="C33" s="69">
        <f>VLOOKUP($A33,'Return Data'!$A$7:$R$328,3,0)</f>
        <v>40.063000000000002</v>
      </c>
      <c r="D33" s="69">
        <f>VLOOKUP($A33,'Return Data'!$A$7:$R$328,11,0)</f>
        <v>-110.02138643155899</v>
      </c>
      <c r="E33" s="70">
        <f t="shared" si="0"/>
        <v>46</v>
      </c>
      <c r="F33" s="69">
        <f>VLOOKUP($A33,'Return Data'!$A$7:$R$328,12,0)</f>
        <v>-41.761928162776002</v>
      </c>
      <c r="G33" s="70">
        <f t="shared" si="8"/>
        <v>43</v>
      </c>
      <c r="H33" s="69">
        <f>VLOOKUP($A33,'Return Data'!$A$7:$R$328,13,0)</f>
        <v>-34.243374520891997</v>
      </c>
      <c r="I33" s="70">
        <f t="shared" si="9"/>
        <v>41</v>
      </c>
      <c r="J33" s="69">
        <f>VLOOKUP($A33,'Return Data'!$A$7:$R$328,14,0)</f>
        <v>-25.653325435265302</v>
      </c>
      <c r="K33" s="70">
        <f t="shared" si="10"/>
        <v>42</v>
      </c>
      <c r="L33" s="69">
        <f>VLOOKUP($A33,'Return Data'!$A$7:$R$328,18,0)</f>
        <v>-13.9597770405377</v>
      </c>
      <c r="M33" s="70">
        <f t="shared" si="11"/>
        <v>43</v>
      </c>
      <c r="N33" s="69">
        <f>VLOOKUP($A33,'Return Data'!$A$7:$R$328,15,0)</f>
        <v>-5.0655679141080601</v>
      </c>
      <c r="O33" s="70">
        <f t="shared" si="12"/>
        <v>34</v>
      </c>
      <c r="P33" s="69">
        <f>VLOOKUP($A33,'Return Data'!$A$7:$R$328,16,0)</f>
        <v>0.99903621022107802</v>
      </c>
      <c r="Q33" s="70">
        <f>RANK(P33,P$8:P$74,0)</f>
        <v>19</v>
      </c>
      <c r="R33" s="69">
        <f>VLOOKUP($A33,'Return Data'!$A$7:$R$328,17,0)</f>
        <v>21.2943819134485</v>
      </c>
      <c r="S33" s="71">
        <f t="shared" si="5"/>
        <v>22</v>
      </c>
    </row>
    <row r="34" spans="1:19" x14ac:dyDescent="0.25">
      <c r="A34" s="67" t="s">
        <v>292</v>
      </c>
      <c r="B34" s="68">
        <f>VLOOKUP($A34,'Return Data'!$A$7:$R$328,2,0)</f>
        <v>43928</v>
      </c>
      <c r="C34" s="69">
        <f>VLOOKUP($A34,'Return Data'!$A$7:$R$328,3,0)</f>
        <v>53.298499999999997</v>
      </c>
      <c r="D34" s="69">
        <f>VLOOKUP($A34,'Return Data'!$A$7:$R$328,11,0)</f>
        <v>-104.08406172555701</v>
      </c>
      <c r="E34" s="70">
        <f t="shared" si="0"/>
        <v>37</v>
      </c>
      <c r="F34" s="69">
        <f>VLOOKUP($A34,'Return Data'!$A$7:$R$328,12,0)</f>
        <v>-42.818198785821103</v>
      </c>
      <c r="G34" s="70">
        <f t="shared" si="8"/>
        <v>44</v>
      </c>
      <c r="H34" s="69">
        <f>VLOOKUP($A34,'Return Data'!$A$7:$R$328,13,0)</f>
        <v>-27.908007208909002</v>
      </c>
      <c r="I34" s="70">
        <f t="shared" si="9"/>
        <v>19</v>
      </c>
      <c r="J34" s="69">
        <f>VLOOKUP($A34,'Return Data'!$A$7:$R$328,14,0)</f>
        <v>-19.502040381251302</v>
      </c>
      <c r="K34" s="70">
        <f t="shared" si="10"/>
        <v>15</v>
      </c>
      <c r="L34" s="69">
        <f>VLOOKUP($A34,'Return Data'!$A$7:$R$328,18,0)</f>
        <v>-8.7333236569409305</v>
      </c>
      <c r="M34" s="70">
        <f t="shared" si="11"/>
        <v>11</v>
      </c>
      <c r="N34" s="69">
        <f>VLOOKUP($A34,'Return Data'!$A$7:$R$328,15,0)</f>
        <v>-0.68913100440025699</v>
      </c>
      <c r="O34" s="70">
        <f t="shared" si="12"/>
        <v>10</v>
      </c>
      <c r="P34" s="69">
        <f>VLOOKUP($A34,'Return Data'!$A$7:$R$328,16,0)</f>
        <v>0.51890036180391796</v>
      </c>
      <c r="Q34" s="70">
        <f>RANK(P34,P$8:P$74,0)</f>
        <v>24</v>
      </c>
      <c r="R34" s="69">
        <f>VLOOKUP($A34,'Return Data'!$A$7:$R$328,17,0)</f>
        <v>18.876638864746699</v>
      </c>
      <c r="S34" s="71">
        <f t="shared" si="5"/>
        <v>24</v>
      </c>
    </row>
    <row r="35" spans="1:19" x14ac:dyDescent="0.25">
      <c r="A35" s="67" t="s">
        <v>293</v>
      </c>
      <c r="B35" s="68">
        <f>VLOOKUP($A35,'Return Data'!$A$7:$R$328,2,0)</f>
        <v>43928</v>
      </c>
      <c r="C35" s="69">
        <f>VLOOKUP($A35,'Return Data'!$A$7:$R$328,3,0)</f>
        <v>8.8994</v>
      </c>
      <c r="D35" s="69">
        <f>VLOOKUP($A35,'Return Data'!$A$7:$R$328,11,0)</f>
        <v>-96.213306842118399</v>
      </c>
      <c r="E35" s="70">
        <f t="shared" si="0"/>
        <v>20</v>
      </c>
      <c r="F35" s="69">
        <f>VLOOKUP($A35,'Return Data'!$A$7:$R$328,12,0)</f>
        <v>-39.675983578766001</v>
      </c>
      <c r="G35" s="70">
        <f t="shared" si="8"/>
        <v>35</v>
      </c>
      <c r="H35" s="69">
        <f>VLOOKUP($A35,'Return Data'!$A$7:$R$328,13,0)</f>
        <v>-30.855513807060401</v>
      </c>
      <c r="I35" s="70">
        <f t="shared" si="9"/>
        <v>29</v>
      </c>
      <c r="J35" s="69">
        <f>VLOOKUP($A35,'Return Data'!$A$7:$R$328,14,0)</f>
        <v>-23.0918994139106</v>
      </c>
      <c r="K35" s="70">
        <f t="shared" si="10"/>
        <v>32</v>
      </c>
      <c r="L35" s="69">
        <f>VLOOKUP($A35,'Return Data'!$A$7:$R$328,18,0)</f>
        <v>-12.330889587462901</v>
      </c>
      <c r="M35" s="70">
        <f t="shared" si="11"/>
        <v>35</v>
      </c>
      <c r="N35" s="69">
        <f>VLOOKUP($A35,'Return Data'!$A$7:$R$328,15,0)</f>
        <v>-6.3841182866272899</v>
      </c>
      <c r="O35" s="70">
        <f t="shared" si="12"/>
        <v>40</v>
      </c>
      <c r="P35" s="69"/>
      <c r="Q35" s="70"/>
      <c r="R35" s="69">
        <f>VLOOKUP($A35,'Return Data'!$A$7:$R$328,17,0)</f>
        <v>-3.1706314127861099</v>
      </c>
      <c r="S35" s="71">
        <f t="shared" si="5"/>
        <v>48</v>
      </c>
    </row>
    <row r="36" spans="1:19" x14ac:dyDescent="0.25">
      <c r="A36" s="67" t="s">
        <v>294</v>
      </c>
      <c r="B36" s="68">
        <f>VLOOKUP($A36,'Return Data'!$A$7:$R$328,2,0)</f>
        <v>43928</v>
      </c>
      <c r="C36" s="69">
        <f>VLOOKUP($A36,'Return Data'!$A$7:$R$328,3,0)</f>
        <v>13.978999999999999</v>
      </c>
      <c r="D36" s="69">
        <f>VLOOKUP($A36,'Return Data'!$A$7:$R$328,11,0)</f>
        <v>-104.70087083715001</v>
      </c>
      <c r="E36" s="70">
        <f t="shared" si="0"/>
        <v>38</v>
      </c>
      <c r="F36" s="69">
        <f>VLOOKUP($A36,'Return Data'!$A$7:$R$328,12,0)</f>
        <v>-36.135768279379903</v>
      </c>
      <c r="G36" s="70">
        <f t="shared" si="8"/>
        <v>22</v>
      </c>
      <c r="H36" s="69">
        <f>VLOOKUP($A36,'Return Data'!$A$7:$R$328,13,0)</f>
        <v>-29.492540245391201</v>
      </c>
      <c r="I36" s="70">
        <f t="shared" si="9"/>
        <v>21</v>
      </c>
      <c r="J36" s="69">
        <f>VLOOKUP($A36,'Return Data'!$A$7:$R$328,14,0)</f>
        <v>-20.361355884024999</v>
      </c>
      <c r="K36" s="70">
        <f t="shared" si="10"/>
        <v>19</v>
      </c>
      <c r="L36" s="69">
        <f>VLOOKUP($A36,'Return Data'!$A$7:$R$328,18,0)</f>
        <v>-6.6548397171423304</v>
      </c>
      <c r="M36" s="70">
        <f t="shared" si="11"/>
        <v>6</v>
      </c>
      <c r="N36" s="69">
        <f>VLOOKUP($A36,'Return Data'!$A$7:$R$328,15,0)</f>
        <v>1.12043984524943</v>
      </c>
      <c r="O36" s="70">
        <f t="shared" si="12"/>
        <v>6</v>
      </c>
      <c r="P36" s="69"/>
      <c r="Q36" s="70"/>
      <c r="R36" s="69">
        <f>VLOOKUP($A36,'Return Data'!$A$7:$R$328,17,0)</f>
        <v>9.2979193341869397</v>
      </c>
      <c r="S36" s="71">
        <f t="shared" si="5"/>
        <v>34</v>
      </c>
    </row>
    <row r="37" spans="1:19" x14ac:dyDescent="0.25">
      <c r="A37" s="67" t="s">
        <v>295</v>
      </c>
      <c r="B37" s="68">
        <f>VLOOKUP($A37,'Return Data'!$A$7:$R$328,2,0)</f>
        <v>43928</v>
      </c>
      <c r="C37" s="69">
        <f>VLOOKUP($A37,'Return Data'!$A$7:$R$328,3,0)</f>
        <v>13.6493</v>
      </c>
      <c r="D37" s="69">
        <f>VLOOKUP($A37,'Return Data'!$A$7:$R$328,11,0)</f>
        <v>-107.050044550045</v>
      </c>
      <c r="E37" s="70">
        <f t="shared" si="0"/>
        <v>42</v>
      </c>
      <c r="F37" s="69">
        <f>VLOOKUP($A37,'Return Data'!$A$7:$R$328,12,0)</f>
        <v>-40.4812093654023</v>
      </c>
      <c r="G37" s="70">
        <f t="shared" si="8"/>
        <v>38</v>
      </c>
      <c r="H37" s="69">
        <f>VLOOKUP($A37,'Return Data'!$A$7:$R$328,13,0)</f>
        <v>-27.346959726832399</v>
      </c>
      <c r="I37" s="70">
        <f t="shared" si="9"/>
        <v>17</v>
      </c>
      <c r="J37" s="69">
        <f>VLOOKUP($A37,'Return Data'!$A$7:$R$328,14,0)</f>
        <v>-20.0784027340415</v>
      </c>
      <c r="K37" s="70">
        <f t="shared" si="10"/>
        <v>17</v>
      </c>
      <c r="L37" s="69">
        <f>VLOOKUP($A37,'Return Data'!$A$7:$R$328,18,0)</f>
        <v>-12.3486245244234</v>
      </c>
      <c r="M37" s="70">
        <f t="shared" si="11"/>
        <v>36</v>
      </c>
      <c r="N37" s="69">
        <f>VLOOKUP($A37,'Return Data'!$A$7:$R$328,15,0)</f>
        <v>-3.0974879869312502</v>
      </c>
      <c r="O37" s="70">
        <f t="shared" si="12"/>
        <v>20</v>
      </c>
      <c r="P37" s="69">
        <f>VLOOKUP($A37,'Return Data'!$A$7:$R$328,16,0)</f>
        <v>5.0065161190560001</v>
      </c>
      <c r="Q37" s="70">
        <f>RANK(P37,P$8:P$74,0)</f>
        <v>3</v>
      </c>
      <c r="R37" s="69">
        <f>VLOOKUP($A37,'Return Data'!$A$7:$R$328,17,0)</f>
        <v>6.9994456121912796</v>
      </c>
      <c r="S37" s="71">
        <f t="shared" si="5"/>
        <v>36</v>
      </c>
    </row>
    <row r="38" spans="1:19" x14ac:dyDescent="0.25">
      <c r="A38" s="67" t="s">
        <v>296</v>
      </c>
      <c r="B38" s="68">
        <f>VLOOKUP($A38,'Return Data'!$A$7:$R$328,2,0)</f>
        <v>43928</v>
      </c>
      <c r="C38" s="69">
        <f>VLOOKUP($A38,'Return Data'!$A$7:$R$328,3,0)</f>
        <v>36.4285</v>
      </c>
      <c r="D38" s="69">
        <f>VLOOKUP($A38,'Return Data'!$A$7:$R$328,11,0)</f>
        <v>-135.04081254754101</v>
      </c>
      <c r="E38" s="70">
        <f t="shared" si="0"/>
        <v>66</v>
      </c>
      <c r="F38" s="69">
        <f>VLOOKUP($A38,'Return Data'!$A$7:$R$328,12,0)</f>
        <v>-49.383147028078</v>
      </c>
      <c r="G38" s="70">
        <f t="shared" si="8"/>
        <v>52</v>
      </c>
      <c r="H38" s="69">
        <f>VLOOKUP($A38,'Return Data'!$A$7:$R$328,13,0)</f>
        <v>-45.489406690080699</v>
      </c>
      <c r="I38" s="70">
        <f t="shared" si="9"/>
        <v>59</v>
      </c>
      <c r="J38" s="69">
        <f>VLOOKUP($A38,'Return Data'!$A$7:$R$328,14,0)</f>
        <v>-35.014610916598798</v>
      </c>
      <c r="K38" s="70">
        <f t="shared" si="10"/>
        <v>59</v>
      </c>
      <c r="L38" s="69">
        <f>VLOOKUP($A38,'Return Data'!$A$7:$R$328,18,0)</f>
        <v>-19.917356183806199</v>
      </c>
      <c r="M38" s="70">
        <f t="shared" si="11"/>
        <v>52</v>
      </c>
      <c r="N38" s="69">
        <f>VLOOKUP($A38,'Return Data'!$A$7:$R$328,15,0)</f>
        <v>-11.4267176721246</v>
      </c>
      <c r="O38" s="70">
        <f t="shared" si="12"/>
        <v>48</v>
      </c>
      <c r="P38" s="69">
        <f>VLOOKUP($A38,'Return Data'!$A$7:$R$328,16,0)</f>
        <v>-5.2362913385058798</v>
      </c>
      <c r="Q38" s="70">
        <f>RANK(P38,P$8:P$74,0)</f>
        <v>38</v>
      </c>
      <c r="R38" s="69">
        <f>VLOOKUP($A38,'Return Data'!$A$7:$R$328,17,0)</f>
        <v>18.1596432605422</v>
      </c>
      <c r="S38" s="71">
        <f t="shared" si="5"/>
        <v>25</v>
      </c>
    </row>
    <row r="39" spans="1:19" x14ac:dyDescent="0.25">
      <c r="A39" s="67" t="s">
        <v>297</v>
      </c>
      <c r="B39" s="68">
        <f>VLOOKUP($A39,'Return Data'!$A$7:$R$328,2,0)</f>
        <v>43928</v>
      </c>
      <c r="C39" s="69">
        <f>VLOOKUP($A39,'Return Data'!$A$7:$R$328,3,0)</f>
        <v>8.5772999999999993</v>
      </c>
      <c r="D39" s="69">
        <f>VLOOKUP($A39,'Return Data'!$A$7:$R$328,11,0)</f>
        <v>-81.093542999057902</v>
      </c>
      <c r="E39" s="70">
        <f t="shared" si="0"/>
        <v>8</v>
      </c>
      <c r="F39" s="69">
        <f>VLOOKUP($A39,'Return Data'!$A$7:$R$328,12,0)</f>
        <v>-31.4639065130444</v>
      </c>
      <c r="G39" s="70">
        <f t="shared" si="8"/>
        <v>12</v>
      </c>
      <c r="H39" s="69"/>
      <c r="I39" s="70"/>
      <c r="J39" s="69"/>
      <c r="K39" s="70"/>
      <c r="L39" s="69"/>
      <c r="M39" s="70"/>
      <c r="N39" s="69"/>
      <c r="O39" s="70"/>
      <c r="P39" s="69"/>
      <c r="Q39" s="70"/>
      <c r="R39" s="69">
        <f>VLOOKUP($A39,'Return Data'!$A$7:$R$328,17,0)</f>
        <v>-20.127344961240301</v>
      </c>
      <c r="S39" s="71">
        <f t="shared" si="5"/>
        <v>63</v>
      </c>
    </row>
    <row r="40" spans="1:19" x14ac:dyDescent="0.25">
      <c r="A40" s="67" t="s">
        <v>298</v>
      </c>
      <c r="B40" s="68">
        <f>VLOOKUP($A40,'Return Data'!$A$7:$R$328,2,0)</f>
        <v>43928</v>
      </c>
      <c r="C40" s="69">
        <f>VLOOKUP($A40,'Return Data'!$A$7:$R$328,3,0)</f>
        <v>10.85</v>
      </c>
      <c r="D40" s="69">
        <f>VLOOKUP($A40,'Return Data'!$A$7:$R$328,11,0)</f>
        <v>-102.20308537616199</v>
      </c>
      <c r="E40" s="70">
        <f t="shared" ref="E40:E71" si="13">RANK(D40,D$8:D$74,0)</f>
        <v>35</v>
      </c>
      <c r="F40" s="69">
        <f>VLOOKUP($A40,'Return Data'!$A$7:$R$328,12,0)</f>
        <v>-43.428242737992498</v>
      </c>
      <c r="G40" s="70">
        <f t="shared" si="8"/>
        <v>45</v>
      </c>
      <c r="H40" s="69">
        <f>VLOOKUP($A40,'Return Data'!$A$7:$R$328,13,0)</f>
        <v>-34.1789775877577</v>
      </c>
      <c r="I40" s="70">
        <f t="shared" ref="I40:I74" si="14">RANK(H40,H$8:H$74,0)</f>
        <v>40</v>
      </c>
      <c r="J40" s="69">
        <f>VLOOKUP($A40,'Return Data'!$A$7:$R$328,14,0)</f>
        <v>-24.086744136654598</v>
      </c>
      <c r="K40" s="70">
        <f t="shared" ref="K40:K74" si="15">RANK(J40,J$8:J$74,0)</f>
        <v>34</v>
      </c>
      <c r="L40" s="69">
        <f>VLOOKUP($A40,'Return Data'!$A$7:$R$328,18,0)</f>
        <v>-10.9412470023981</v>
      </c>
      <c r="M40" s="70">
        <f t="shared" ref="M40:M50" si="16">RANK(L40,L$8:L$74,0)</f>
        <v>25</v>
      </c>
      <c r="N40" s="69">
        <f>VLOOKUP($A40,'Return Data'!$A$7:$R$328,15,0)</f>
        <v>-3.8301074052464301</v>
      </c>
      <c r="O40" s="70">
        <f t="shared" ref="O40:O49" si="17">RANK(N40,N$8:N$74,0)</f>
        <v>24</v>
      </c>
      <c r="P40" s="69"/>
      <c r="Q40" s="70"/>
      <c r="R40" s="69">
        <f>VLOOKUP($A40,'Return Data'!$A$7:$R$328,17,0)</f>
        <v>1.96485117162761</v>
      </c>
      <c r="S40" s="71">
        <f t="shared" ref="S40:S71" si="18">RANK(R40,R$8:R$74,0)</f>
        <v>40</v>
      </c>
    </row>
    <row r="41" spans="1:19" x14ac:dyDescent="0.25">
      <c r="A41" s="67" t="s">
        <v>299</v>
      </c>
      <c r="B41" s="68">
        <f>VLOOKUP($A41,'Return Data'!$A$7:$R$328,2,0)</f>
        <v>43928</v>
      </c>
      <c r="C41" s="69">
        <f>VLOOKUP($A41,'Return Data'!$A$7:$R$328,3,0)</f>
        <v>144.43</v>
      </c>
      <c r="D41" s="69">
        <f>VLOOKUP($A41,'Return Data'!$A$7:$R$328,11,0)</f>
        <v>-100.394440752603</v>
      </c>
      <c r="E41" s="70">
        <f t="shared" si="13"/>
        <v>32</v>
      </c>
      <c r="F41" s="69">
        <f>VLOOKUP($A41,'Return Data'!$A$7:$R$328,12,0)</f>
        <v>-38.096488658592698</v>
      </c>
      <c r="G41" s="70">
        <f t="shared" si="8"/>
        <v>27</v>
      </c>
      <c r="H41" s="69">
        <f>VLOOKUP($A41,'Return Data'!$A$7:$R$328,13,0)</f>
        <v>-34.630376651193203</v>
      </c>
      <c r="I41" s="70">
        <f t="shared" si="14"/>
        <v>43</v>
      </c>
      <c r="J41" s="69">
        <f>VLOOKUP($A41,'Return Data'!$A$7:$R$328,14,0)</f>
        <v>-26.316080476471601</v>
      </c>
      <c r="K41" s="70">
        <f t="shared" si="15"/>
        <v>45</v>
      </c>
      <c r="L41" s="69">
        <f>VLOOKUP($A41,'Return Data'!$A$7:$R$328,18,0)</f>
        <v>-13.5806073560298</v>
      </c>
      <c r="M41" s="70">
        <f t="shared" si="16"/>
        <v>40</v>
      </c>
      <c r="N41" s="69">
        <f>VLOOKUP($A41,'Return Data'!$A$7:$R$328,15,0)</f>
        <v>-5.8096891082540401</v>
      </c>
      <c r="O41" s="70">
        <f t="shared" si="17"/>
        <v>36</v>
      </c>
      <c r="P41" s="69">
        <f>VLOOKUP($A41,'Return Data'!$A$7:$R$328,16,0)</f>
        <v>-1.6147263320151</v>
      </c>
      <c r="Q41" s="70">
        <f t="shared" ref="Q41:Q46" si="19">RANK(P41,P$8:P$74,0)</f>
        <v>33</v>
      </c>
      <c r="R41" s="69">
        <f>VLOOKUP($A41,'Return Data'!$A$7:$R$328,17,0)</f>
        <v>173.84559775223201</v>
      </c>
      <c r="S41" s="71">
        <f t="shared" si="18"/>
        <v>4</v>
      </c>
    </row>
    <row r="42" spans="1:19" x14ac:dyDescent="0.25">
      <c r="A42" s="67" t="s">
        <v>300</v>
      </c>
      <c r="B42" s="68">
        <f>VLOOKUP($A42,'Return Data'!$A$7:$R$328,2,0)</f>
        <v>43928</v>
      </c>
      <c r="C42" s="69">
        <f>VLOOKUP($A42,'Return Data'!$A$7:$R$328,3,0)</f>
        <v>155.63</v>
      </c>
      <c r="D42" s="69">
        <f>VLOOKUP($A42,'Return Data'!$A$7:$R$328,11,0)</f>
        <v>-98.074522564813805</v>
      </c>
      <c r="E42" s="70">
        <f t="shared" si="13"/>
        <v>23</v>
      </c>
      <c r="F42" s="69">
        <f>VLOOKUP($A42,'Return Data'!$A$7:$R$328,12,0)</f>
        <v>-36.926946937684797</v>
      </c>
      <c r="G42" s="70">
        <f t="shared" si="8"/>
        <v>25</v>
      </c>
      <c r="H42" s="69">
        <f>VLOOKUP($A42,'Return Data'!$A$7:$R$328,13,0)</f>
        <v>-33.695293737817302</v>
      </c>
      <c r="I42" s="70">
        <f t="shared" si="14"/>
        <v>38</v>
      </c>
      <c r="J42" s="69">
        <f>VLOOKUP($A42,'Return Data'!$A$7:$R$328,14,0)</f>
        <v>-25.6023261429158</v>
      </c>
      <c r="K42" s="70">
        <f t="shared" si="15"/>
        <v>40</v>
      </c>
      <c r="L42" s="69">
        <f>VLOOKUP($A42,'Return Data'!$A$7:$R$328,18,0)</f>
        <v>-13.3909573204447</v>
      </c>
      <c r="M42" s="70">
        <f t="shared" si="16"/>
        <v>39</v>
      </c>
      <c r="N42" s="69">
        <f>VLOOKUP($A42,'Return Data'!$A$7:$R$328,15,0)</f>
        <v>-3.98436900002728</v>
      </c>
      <c r="O42" s="70">
        <f t="shared" si="17"/>
        <v>25</v>
      </c>
      <c r="P42" s="69">
        <f>VLOOKUP($A42,'Return Data'!$A$7:$R$328,16,0)</f>
        <v>1.7842838588971801</v>
      </c>
      <c r="Q42" s="70">
        <f t="shared" si="19"/>
        <v>16</v>
      </c>
      <c r="R42" s="69">
        <f>VLOOKUP($A42,'Return Data'!$A$7:$R$328,17,0)</f>
        <v>93.514318250021205</v>
      </c>
      <c r="S42" s="71">
        <f t="shared" si="18"/>
        <v>8</v>
      </c>
    </row>
    <row r="43" spans="1:19" x14ac:dyDescent="0.25">
      <c r="A43" s="67" t="s">
        <v>301</v>
      </c>
      <c r="B43" s="68">
        <f>VLOOKUP($A43,'Return Data'!$A$7:$R$328,2,0)</f>
        <v>43928</v>
      </c>
      <c r="C43" s="69">
        <f>VLOOKUP($A43,'Return Data'!$A$7:$R$328,3,0)</f>
        <v>73.022099999999995</v>
      </c>
      <c r="D43" s="69">
        <f>VLOOKUP($A43,'Return Data'!$A$7:$R$328,11,0)</f>
        <v>-86.841039943910303</v>
      </c>
      <c r="E43" s="70">
        <f t="shared" si="13"/>
        <v>15</v>
      </c>
      <c r="F43" s="69">
        <f>VLOOKUP($A43,'Return Data'!$A$7:$R$328,12,0)</f>
        <v>-32.845981934328599</v>
      </c>
      <c r="G43" s="70">
        <f t="shared" si="8"/>
        <v>15</v>
      </c>
      <c r="H43" s="69">
        <f>VLOOKUP($A43,'Return Data'!$A$7:$R$328,13,0)</f>
        <v>-31.193372604641699</v>
      </c>
      <c r="I43" s="70">
        <f t="shared" si="14"/>
        <v>32</v>
      </c>
      <c r="J43" s="69">
        <f>VLOOKUP($A43,'Return Data'!$A$7:$R$328,14,0)</f>
        <v>-21.4694425783246</v>
      </c>
      <c r="K43" s="70">
        <f t="shared" si="15"/>
        <v>24</v>
      </c>
      <c r="L43" s="69">
        <f>VLOOKUP($A43,'Return Data'!$A$7:$R$328,18,0)</f>
        <v>-9.9199353751227992</v>
      </c>
      <c r="M43" s="70">
        <f t="shared" si="16"/>
        <v>19</v>
      </c>
      <c r="N43" s="69">
        <f>VLOOKUP($A43,'Return Data'!$A$7:$R$328,15,0)</f>
        <v>-2.6265710606515</v>
      </c>
      <c r="O43" s="70">
        <f t="shared" si="17"/>
        <v>17</v>
      </c>
      <c r="P43" s="69">
        <f>VLOOKUP($A43,'Return Data'!$A$7:$R$328,16,0)</f>
        <v>4.5711712693370599</v>
      </c>
      <c r="Q43" s="70">
        <f t="shared" si="19"/>
        <v>4</v>
      </c>
      <c r="R43" s="69">
        <f>VLOOKUP($A43,'Return Data'!$A$7:$R$328,17,0)</f>
        <v>31.459336022975901</v>
      </c>
      <c r="S43" s="71">
        <f t="shared" si="18"/>
        <v>13</v>
      </c>
    </row>
    <row r="44" spans="1:19" x14ac:dyDescent="0.25">
      <c r="A44" s="67" t="s">
        <v>302</v>
      </c>
      <c r="B44" s="68">
        <f>VLOOKUP($A44,'Return Data'!$A$7:$R$328,2,0)</f>
        <v>43928</v>
      </c>
      <c r="C44" s="69">
        <f>VLOOKUP($A44,'Return Data'!$A$7:$R$328,3,0)</f>
        <v>37.14</v>
      </c>
      <c r="D44" s="69">
        <f>VLOOKUP($A44,'Return Data'!$A$7:$R$328,11,0)</f>
        <v>-116.101518531211</v>
      </c>
      <c r="E44" s="70">
        <f t="shared" si="13"/>
        <v>51</v>
      </c>
      <c r="F44" s="69">
        <f>VLOOKUP($A44,'Return Data'!$A$7:$R$328,12,0)</f>
        <v>-49.469649947944099</v>
      </c>
      <c r="G44" s="70">
        <f t="shared" si="8"/>
        <v>54</v>
      </c>
      <c r="H44" s="69">
        <f>VLOOKUP($A44,'Return Data'!$A$7:$R$328,13,0)</f>
        <v>-41.807575918453999</v>
      </c>
      <c r="I44" s="70">
        <f t="shared" si="14"/>
        <v>55</v>
      </c>
      <c r="J44" s="69">
        <f>VLOOKUP($A44,'Return Data'!$A$7:$R$328,14,0)</f>
        <v>-32.835308075429197</v>
      </c>
      <c r="K44" s="70">
        <f t="shared" si="15"/>
        <v>57</v>
      </c>
      <c r="L44" s="69">
        <f>VLOOKUP($A44,'Return Data'!$A$7:$R$328,18,0)</f>
        <v>-13.924590588113</v>
      </c>
      <c r="M44" s="70">
        <f t="shared" si="16"/>
        <v>42</v>
      </c>
      <c r="N44" s="69">
        <f>VLOOKUP($A44,'Return Data'!$A$7:$R$328,15,0)</f>
        <v>-7.6043857799966998</v>
      </c>
      <c r="O44" s="70">
        <f t="shared" si="17"/>
        <v>43</v>
      </c>
      <c r="P44" s="69">
        <f>VLOOKUP($A44,'Return Data'!$A$7:$R$328,16,0)</f>
        <v>-0.91859260393411002</v>
      </c>
      <c r="Q44" s="70">
        <f t="shared" si="19"/>
        <v>28</v>
      </c>
      <c r="R44" s="69">
        <f>VLOOKUP($A44,'Return Data'!$A$7:$R$328,17,0)</f>
        <v>23.350175064846098</v>
      </c>
      <c r="S44" s="71">
        <f t="shared" si="18"/>
        <v>19</v>
      </c>
    </row>
    <row r="45" spans="1:19" x14ac:dyDescent="0.25">
      <c r="A45" s="67" t="s">
        <v>303</v>
      </c>
      <c r="B45" s="68">
        <f>VLOOKUP($A45,'Return Data'!$A$7:$R$328,2,0)</f>
        <v>43924</v>
      </c>
      <c r="C45" s="69">
        <f>VLOOKUP($A45,'Return Data'!$A$7:$R$328,3,0)</f>
        <v>53.901400000000002</v>
      </c>
      <c r="D45" s="69">
        <f>VLOOKUP($A45,'Return Data'!$A$7:$R$328,11,0)</f>
        <v>-129.72665931053501</v>
      </c>
      <c r="E45" s="70">
        <f t="shared" si="13"/>
        <v>64</v>
      </c>
      <c r="F45" s="69">
        <f>VLOOKUP($A45,'Return Data'!$A$7:$R$328,12,0)</f>
        <v>-51.894327794045303</v>
      </c>
      <c r="G45" s="70">
        <f t="shared" si="8"/>
        <v>58</v>
      </c>
      <c r="H45" s="69">
        <f>VLOOKUP($A45,'Return Data'!$A$7:$R$328,13,0)</f>
        <v>-39.507659614037202</v>
      </c>
      <c r="I45" s="70">
        <f t="shared" si="14"/>
        <v>50</v>
      </c>
      <c r="J45" s="69">
        <f>VLOOKUP($A45,'Return Data'!$A$7:$R$328,14,0)</f>
        <v>-28.547073371500002</v>
      </c>
      <c r="K45" s="70">
        <f t="shared" si="15"/>
        <v>49</v>
      </c>
      <c r="L45" s="69">
        <f>VLOOKUP($A45,'Return Data'!$A$7:$R$328,18,0)</f>
        <v>-13.696264967242</v>
      </c>
      <c r="M45" s="70">
        <f t="shared" si="16"/>
        <v>41</v>
      </c>
      <c r="N45" s="69">
        <f>VLOOKUP($A45,'Return Data'!$A$7:$R$328,15,0)</f>
        <v>-7.6199673869244799</v>
      </c>
      <c r="O45" s="70">
        <f t="shared" si="17"/>
        <v>44</v>
      </c>
      <c r="P45" s="69">
        <f>VLOOKUP($A45,'Return Data'!$A$7:$R$328,16,0)</f>
        <v>-2.0498488185118098</v>
      </c>
      <c r="Q45" s="70">
        <f t="shared" si="19"/>
        <v>36</v>
      </c>
      <c r="R45" s="69">
        <f>VLOOKUP($A45,'Return Data'!$A$7:$R$328,17,0)</f>
        <v>182.960952040938</v>
      </c>
      <c r="S45" s="71">
        <f t="shared" si="18"/>
        <v>3</v>
      </c>
    </row>
    <row r="46" spans="1:19" x14ac:dyDescent="0.25">
      <c r="A46" s="67" t="s">
        <v>375</v>
      </c>
      <c r="B46" s="68">
        <f>VLOOKUP($A46,'Return Data'!$A$7:$R$328,2,0)</f>
        <v>43928</v>
      </c>
      <c r="C46" s="69">
        <f>VLOOKUP($A46,'Return Data'!$A$7:$R$328,3,0)</f>
        <v>107.1233</v>
      </c>
      <c r="D46" s="69">
        <f>VLOOKUP($A46,'Return Data'!$A$7:$R$328,11,0)</f>
        <v>-101.01748234236</v>
      </c>
      <c r="E46" s="70">
        <f t="shared" si="13"/>
        <v>33</v>
      </c>
      <c r="F46" s="69">
        <f>VLOOKUP($A46,'Return Data'!$A$7:$R$328,12,0)</f>
        <v>-38.169851862630097</v>
      </c>
      <c r="G46" s="70">
        <f t="shared" si="8"/>
        <v>28</v>
      </c>
      <c r="H46" s="69">
        <f>VLOOKUP($A46,'Return Data'!$A$7:$R$328,13,0)</f>
        <v>-33.459170092491902</v>
      </c>
      <c r="I46" s="70">
        <f t="shared" si="14"/>
        <v>37</v>
      </c>
      <c r="J46" s="69">
        <f>VLOOKUP($A46,'Return Data'!$A$7:$R$328,14,0)</f>
        <v>-25.6097917124237</v>
      </c>
      <c r="K46" s="70">
        <f t="shared" si="15"/>
        <v>41</v>
      </c>
      <c r="L46" s="69">
        <f>VLOOKUP($A46,'Return Data'!$A$7:$R$328,18,0)</f>
        <v>-11.9268384237056</v>
      </c>
      <c r="M46" s="70">
        <f t="shared" si="16"/>
        <v>32</v>
      </c>
      <c r="N46" s="69">
        <f>VLOOKUP($A46,'Return Data'!$A$7:$R$328,15,0)</f>
        <v>-5.2909418822567096</v>
      </c>
      <c r="O46" s="70">
        <f t="shared" si="17"/>
        <v>35</v>
      </c>
      <c r="P46" s="69">
        <f>VLOOKUP($A46,'Return Data'!$A$7:$R$328,16,0)</f>
        <v>-1.64149704730683</v>
      </c>
      <c r="Q46" s="70">
        <f t="shared" si="19"/>
        <v>34</v>
      </c>
      <c r="R46" s="69">
        <f>VLOOKUP($A46,'Return Data'!$A$7:$R$328,17,0)</f>
        <v>119.32598693349</v>
      </c>
      <c r="S46" s="71">
        <f t="shared" si="18"/>
        <v>7</v>
      </c>
    </row>
    <row r="47" spans="1:19" x14ac:dyDescent="0.25">
      <c r="A47" s="67" t="s">
        <v>304</v>
      </c>
      <c r="B47" s="68">
        <f>VLOOKUP($A47,'Return Data'!$A$7:$R$328,2,0)</f>
        <v>43928</v>
      </c>
      <c r="C47" s="69">
        <f>VLOOKUP($A47,'Return Data'!$A$7:$R$328,3,0)</f>
        <v>10.453900000000001</v>
      </c>
      <c r="D47" s="69">
        <f>VLOOKUP($A47,'Return Data'!$A$7:$R$328,11,0)</f>
        <v>-100.168215404048</v>
      </c>
      <c r="E47" s="70">
        <f t="shared" si="13"/>
        <v>30</v>
      </c>
      <c r="F47" s="69">
        <f>VLOOKUP($A47,'Return Data'!$A$7:$R$328,12,0)</f>
        <v>-38.1742277679555</v>
      </c>
      <c r="G47" s="70">
        <f t="shared" si="8"/>
        <v>29</v>
      </c>
      <c r="H47" s="69">
        <f>VLOOKUP($A47,'Return Data'!$A$7:$R$328,13,0)</f>
        <v>-32.453207570516703</v>
      </c>
      <c r="I47" s="70">
        <f t="shared" si="14"/>
        <v>34</v>
      </c>
      <c r="J47" s="69">
        <f>VLOOKUP($A47,'Return Data'!$A$7:$R$328,14,0)</f>
        <v>-22.650182719928999</v>
      </c>
      <c r="K47" s="70">
        <f t="shared" si="15"/>
        <v>31</v>
      </c>
      <c r="L47" s="69">
        <f>VLOOKUP($A47,'Return Data'!$A$7:$R$328,18,0)</f>
        <v>-11.3397741119598</v>
      </c>
      <c r="M47" s="70">
        <f t="shared" si="16"/>
        <v>29</v>
      </c>
      <c r="N47" s="69">
        <f>VLOOKUP($A47,'Return Data'!$A$7:$R$328,15,0)</f>
        <v>-3.72864602784448</v>
      </c>
      <c r="O47" s="70">
        <f t="shared" si="17"/>
        <v>22</v>
      </c>
      <c r="P47" s="69"/>
      <c r="Q47" s="70"/>
      <c r="R47" s="69">
        <f>VLOOKUP($A47,'Return Data'!$A$7:$R$328,17,0)</f>
        <v>1.12856607629428</v>
      </c>
      <c r="S47" s="71">
        <f t="shared" si="18"/>
        <v>43</v>
      </c>
    </row>
    <row r="48" spans="1:19" x14ac:dyDescent="0.25">
      <c r="A48" s="67" t="s">
        <v>305</v>
      </c>
      <c r="B48" s="68">
        <f>VLOOKUP($A48,'Return Data'!$A$7:$R$328,2,0)</f>
        <v>43928</v>
      </c>
      <c r="C48" s="69">
        <f>VLOOKUP($A48,'Return Data'!$A$7:$R$328,3,0)</f>
        <v>10.863899999999999</v>
      </c>
      <c r="D48" s="69">
        <f>VLOOKUP($A48,'Return Data'!$A$7:$R$328,11,0)</f>
        <v>-98.223523041589203</v>
      </c>
      <c r="E48" s="70">
        <f t="shared" si="13"/>
        <v>25</v>
      </c>
      <c r="F48" s="69">
        <f>VLOOKUP($A48,'Return Data'!$A$7:$R$328,12,0)</f>
        <v>-36.7373051980707</v>
      </c>
      <c r="G48" s="70">
        <f t="shared" si="8"/>
        <v>23</v>
      </c>
      <c r="H48" s="69">
        <f>VLOOKUP($A48,'Return Data'!$A$7:$R$328,13,0)</f>
        <v>-30.953802588513401</v>
      </c>
      <c r="I48" s="70">
        <f t="shared" si="14"/>
        <v>30</v>
      </c>
      <c r="J48" s="69">
        <f>VLOOKUP($A48,'Return Data'!$A$7:$R$328,14,0)</f>
        <v>-21.959394717645701</v>
      </c>
      <c r="K48" s="70">
        <f t="shared" si="15"/>
        <v>28</v>
      </c>
      <c r="L48" s="69">
        <f>VLOOKUP($A48,'Return Data'!$A$7:$R$328,18,0)</f>
        <v>-12.0716284218576</v>
      </c>
      <c r="M48" s="70">
        <f t="shared" si="16"/>
        <v>33</v>
      </c>
      <c r="N48" s="69">
        <f>VLOOKUP($A48,'Return Data'!$A$7:$R$328,15,0)</f>
        <v>-4.3807020624140298</v>
      </c>
      <c r="O48" s="70">
        <f t="shared" si="17"/>
        <v>29</v>
      </c>
      <c r="P48" s="69"/>
      <c r="Q48" s="70"/>
      <c r="R48" s="69">
        <f>VLOOKUP($A48,'Return Data'!$A$7:$R$328,17,0)</f>
        <v>1.6682490233997</v>
      </c>
      <c r="S48" s="71">
        <f t="shared" si="18"/>
        <v>41</v>
      </c>
    </row>
    <row r="49" spans="1:19" x14ac:dyDescent="0.25">
      <c r="A49" s="67" t="s">
        <v>306</v>
      </c>
      <c r="B49" s="68">
        <f>VLOOKUP($A49,'Return Data'!$A$7:$R$328,2,0)</f>
        <v>43928</v>
      </c>
      <c r="C49" s="69">
        <f>VLOOKUP($A49,'Return Data'!$A$7:$R$328,3,0)</f>
        <v>10.0541</v>
      </c>
      <c r="D49" s="69">
        <f>VLOOKUP($A49,'Return Data'!$A$7:$R$328,11,0)</f>
        <v>-111.02125372631301</v>
      </c>
      <c r="E49" s="70">
        <f t="shared" si="13"/>
        <v>48</v>
      </c>
      <c r="F49" s="69">
        <f>VLOOKUP($A49,'Return Data'!$A$7:$R$328,12,0)</f>
        <v>-43.652885591573799</v>
      </c>
      <c r="G49" s="70">
        <f t="shared" si="8"/>
        <v>46</v>
      </c>
      <c r="H49" s="69">
        <f>VLOOKUP($A49,'Return Data'!$A$7:$R$328,13,0)</f>
        <v>-34.953116132708899</v>
      </c>
      <c r="I49" s="70">
        <f t="shared" si="14"/>
        <v>44</v>
      </c>
      <c r="J49" s="69">
        <f>VLOOKUP($A49,'Return Data'!$A$7:$R$328,14,0)</f>
        <v>-25.293016194005901</v>
      </c>
      <c r="K49" s="70">
        <f t="shared" si="15"/>
        <v>37</v>
      </c>
      <c r="L49" s="69">
        <f>VLOOKUP($A49,'Return Data'!$A$7:$R$328,18,0)</f>
        <v>-14.171015892975699</v>
      </c>
      <c r="M49" s="70">
        <f t="shared" si="16"/>
        <v>45</v>
      </c>
      <c r="N49" s="69">
        <f>VLOOKUP($A49,'Return Data'!$A$7:$R$328,15,0)</f>
        <v>-6.0161181110268496</v>
      </c>
      <c r="O49" s="70">
        <f t="shared" si="17"/>
        <v>39</v>
      </c>
      <c r="P49" s="69">
        <f>VLOOKUP($A49,'Return Data'!$A$7:$R$328,16,0)</f>
        <v>-0.93509461911828695</v>
      </c>
      <c r="Q49" s="70">
        <f>RANK(P49,P$8:P$74,0)</f>
        <v>29</v>
      </c>
      <c r="R49" s="69">
        <f>VLOOKUP($A49,'Return Data'!$A$7:$R$328,17,0)</f>
        <v>0.17832013515080999</v>
      </c>
      <c r="S49" s="71">
        <f t="shared" si="18"/>
        <v>45</v>
      </c>
    </row>
    <row r="50" spans="1:19" x14ac:dyDescent="0.25">
      <c r="A50" s="67" t="s">
        <v>307</v>
      </c>
      <c r="B50" s="68">
        <f>VLOOKUP($A50,'Return Data'!$A$7:$R$328,2,0)</f>
        <v>43928</v>
      </c>
      <c r="C50" s="69">
        <f>VLOOKUP($A50,'Return Data'!$A$7:$R$328,3,0)</f>
        <v>11.1798</v>
      </c>
      <c r="D50" s="69">
        <f>VLOOKUP($A50,'Return Data'!$A$7:$R$328,11,0)</f>
        <v>-83.956342397294605</v>
      </c>
      <c r="E50" s="70">
        <f t="shared" si="13"/>
        <v>11</v>
      </c>
      <c r="F50" s="69">
        <f>VLOOKUP($A50,'Return Data'!$A$7:$R$328,12,0)</f>
        <v>-29.8921734557462</v>
      </c>
      <c r="G50" s="70">
        <f t="shared" si="8"/>
        <v>9</v>
      </c>
      <c r="H50" s="69">
        <f>VLOOKUP($A50,'Return Data'!$A$7:$R$328,13,0)</f>
        <v>-18.015668110888399</v>
      </c>
      <c r="I50" s="70">
        <f t="shared" si="14"/>
        <v>6</v>
      </c>
      <c r="J50" s="69">
        <f>VLOOKUP($A50,'Return Data'!$A$7:$R$328,14,0)</f>
        <v>-11.132021387664</v>
      </c>
      <c r="K50" s="70">
        <f t="shared" si="15"/>
        <v>4</v>
      </c>
      <c r="L50" s="69">
        <f>VLOOKUP($A50,'Return Data'!$A$7:$R$328,18,0)</f>
        <v>-7.31580362769194</v>
      </c>
      <c r="M50" s="70">
        <f t="shared" si="16"/>
        <v>8</v>
      </c>
      <c r="N50" s="69"/>
      <c r="O50" s="70"/>
      <c r="P50" s="69"/>
      <c r="Q50" s="70"/>
      <c r="R50" s="69">
        <f>VLOOKUP($A50,'Return Data'!$A$7:$R$328,17,0)</f>
        <v>3.9041432456935601</v>
      </c>
      <c r="S50" s="71">
        <f t="shared" si="18"/>
        <v>37</v>
      </c>
    </row>
    <row r="51" spans="1:19" x14ac:dyDescent="0.25">
      <c r="A51" s="67" t="s">
        <v>308</v>
      </c>
      <c r="B51" s="68">
        <f>VLOOKUP($A51,'Return Data'!$A$7:$R$328,2,0)</f>
        <v>43928</v>
      </c>
      <c r="C51" s="69">
        <f>VLOOKUP($A51,'Return Data'!$A$7:$R$328,3,0)</f>
        <v>8.3133999999999997</v>
      </c>
      <c r="D51" s="69">
        <f>VLOOKUP($A51,'Return Data'!$A$7:$R$328,11,0)</f>
        <v>-99.702814472100897</v>
      </c>
      <c r="E51" s="70">
        <f t="shared" si="13"/>
        <v>29</v>
      </c>
      <c r="F51" s="69">
        <f>VLOOKUP($A51,'Return Data'!$A$7:$R$328,12,0)</f>
        <v>-37.172690420261297</v>
      </c>
      <c r="G51" s="70">
        <f t="shared" si="8"/>
        <v>26</v>
      </c>
      <c r="H51" s="69">
        <f>VLOOKUP($A51,'Return Data'!$A$7:$R$328,13,0)</f>
        <v>-30.423973889896999</v>
      </c>
      <c r="I51" s="70">
        <f t="shared" si="14"/>
        <v>25</v>
      </c>
      <c r="J51" s="69">
        <f>VLOOKUP($A51,'Return Data'!$A$7:$R$328,14,0)</f>
        <v>-20.097618620672399</v>
      </c>
      <c r="K51" s="70">
        <f t="shared" si="15"/>
        <v>18</v>
      </c>
      <c r="L51" s="69"/>
      <c r="M51" s="70"/>
      <c r="N51" s="69"/>
      <c r="O51" s="70"/>
      <c r="P51" s="69"/>
      <c r="Q51" s="70"/>
      <c r="R51" s="69">
        <f>VLOOKUP($A51,'Return Data'!$A$7:$R$328,17,0)</f>
        <v>-9.7715714285714306</v>
      </c>
      <c r="S51" s="71">
        <f t="shared" si="18"/>
        <v>53</v>
      </c>
    </row>
    <row r="52" spans="1:19" x14ac:dyDescent="0.25">
      <c r="A52" s="67" t="s">
        <v>309</v>
      </c>
      <c r="B52" s="68">
        <f>VLOOKUP($A52,'Return Data'!$A$7:$R$328,2,0)</f>
        <v>43928</v>
      </c>
      <c r="C52" s="69">
        <f>VLOOKUP($A52,'Return Data'!$A$7:$R$328,3,0)</f>
        <v>8.2370999999999999</v>
      </c>
      <c r="D52" s="69">
        <f>VLOOKUP($A52,'Return Data'!$A$7:$R$328,11,0)</f>
        <v>-91.626935434014996</v>
      </c>
      <c r="E52" s="70">
        <f t="shared" si="13"/>
        <v>18</v>
      </c>
      <c r="F52" s="69">
        <f>VLOOKUP($A52,'Return Data'!$A$7:$R$328,12,0)</f>
        <v>-34.123393270393798</v>
      </c>
      <c r="G52" s="70">
        <f t="shared" si="8"/>
        <v>17</v>
      </c>
      <c r="H52" s="69">
        <f>VLOOKUP($A52,'Return Data'!$A$7:$R$328,13,0)</f>
        <v>-27.866706022144999</v>
      </c>
      <c r="I52" s="70">
        <f t="shared" si="14"/>
        <v>18</v>
      </c>
      <c r="J52" s="69">
        <f>VLOOKUP($A52,'Return Data'!$A$7:$R$328,14,0)</f>
        <v>-17.871523307766399</v>
      </c>
      <c r="K52" s="70">
        <f t="shared" si="15"/>
        <v>12</v>
      </c>
      <c r="L52" s="69"/>
      <c r="M52" s="70"/>
      <c r="N52" s="69"/>
      <c r="O52" s="70"/>
      <c r="P52" s="69"/>
      <c r="Q52" s="70"/>
      <c r="R52" s="69">
        <f>VLOOKUP($A52,'Return Data'!$A$7:$R$328,17,0)</f>
        <v>-8.6719474393531009</v>
      </c>
      <c r="S52" s="71">
        <f t="shared" si="18"/>
        <v>51</v>
      </c>
    </row>
    <row r="53" spans="1:19" x14ac:dyDescent="0.25">
      <c r="A53" s="67" t="s">
        <v>310</v>
      </c>
      <c r="B53" s="68">
        <f>VLOOKUP($A53,'Return Data'!$A$7:$R$328,2,0)</f>
        <v>43928</v>
      </c>
      <c r="C53" s="69">
        <f>VLOOKUP($A53,'Return Data'!$A$7:$R$328,3,0)</f>
        <v>32.570999999999998</v>
      </c>
      <c r="D53" s="69">
        <f>VLOOKUP($A53,'Return Data'!$A$7:$R$328,11,0)</f>
        <v>-74.949072417603801</v>
      </c>
      <c r="E53" s="70">
        <f t="shared" si="13"/>
        <v>6</v>
      </c>
      <c r="F53" s="69">
        <f>VLOOKUP($A53,'Return Data'!$A$7:$R$328,12,0)</f>
        <v>-24.540743374672999</v>
      </c>
      <c r="G53" s="70">
        <f t="shared" si="8"/>
        <v>5</v>
      </c>
      <c r="H53" s="69">
        <f>VLOOKUP($A53,'Return Data'!$A$7:$R$328,13,0)</f>
        <v>-16.965504284019101</v>
      </c>
      <c r="I53" s="70">
        <f t="shared" si="14"/>
        <v>4</v>
      </c>
      <c r="J53" s="69">
        <f>VLOOKUP($A53,'Return Data'!$A$7:$R$328,14,0)</f>
        <v>-9.1153445872157501</v>
      </c>
      <c r="K53" s="70">
        <f t="shared" si="15"/>
        <v>3</v>
      </c>
      <c r="L53" s="69">
        <f>VLOOKUP($A53,'Return Data'!$A$7:$R$328,18,0)</f>
        <v>-3.18833689924872</v>
      </c>
      <c r="M53" s="70">
        <f>RANK(L53,L$8:L$74,0)</f>
        <v>2</v>
      </c>
      <c r="N53" s="69">
        <f>VLOOKUP($A53,'Return Data'!$A$7:$R$328,15,0)</f>
        <v>3.35430920284854</v>
      </c>
      <c r="O53" s="70">
        <f>RANK(N53,N$8:N$74,0)</f>
        <v>3</v>
      </c>
      <c r="P53" s="69">
        <f>VLOOKUP($A53,'Return Data'!$A$7:$R$328,16,0)</f>
        <v>7.2271791414289703</v>
      </c>
      <c r="Q53" s="70">
        <f>RANK(P53,P$8:P$74,0)</f>
        <v>2</v>
      </c>
      <c r="R53" s="69">
        <f>VLOOKUP($A53,'Return Data'!$A$7:$R$328,17,0)</f>
        <v>28.1078642101672</v>
      </c>
      <c r="S53" s="71">
        <f t="shared" si="18"/>
        <v>15</v>
      </c>
    </row>
    <row r="54" spans="1:19" x14ac:dyDescent="0.25">
      <c r="A54" s="67" t="s">
        <v>311</v>
      </c>
      <c r="B54" s="68">
        <f>VLOOKUP($A54,'Return Data'!$A$7:$R$328,2,0)</f>
        <v>43928</v>
      </c>
      <c r="C54" s="69">
        <f>VLOOKUP($A54,'Return Data'!$A$7:$R$328,3,0)</f>
        <v>23.650500000000001</v>
      </c>
      <c r="D54" s="69">
        <f>VLOOKUP($A54,'Return Data'!$A$7:$R$328,11,0)</f>
        <v>-61.2285422307922</v>
      </c>
      <c r="E54" s="70">
        <f t="shared" si="13"/>
        <v>1</v>
      </c>
      <c r="F54" s="69">
        <f>VLOOKUP($A54,'Return Data'!$A$7:$R$328,12,0)</f>
        <v>-16.532184241240699</v>
      </c>
      <c r="G54" s="70">
        <f t="shared" si="8"/>
        <v>1</v>
      </c>
      <c r="H54" s="69">
        <f>VLOOKUP($A54,'Return Data'!$A$7:$R$328,13,0)</f>
        <v>-10.907455659304601</v>
      </c>
      <c r="I54" s="70">
        <f t="shared" si="14"/>
        <v>1</v>
      </c>
      <c r="J54" s="69">
        <f>VLOOKUP($A54,'Return Data'!$A$7:$R$328,14,0)</f>
        <v>-3.0143605370586002</v>
      </c>
      <c r="K54" s="70">
        <f t="shared" si="15"/>
        <v>1</v>
      </c>
      <c r="L54" s="69">
        <f>VLOOKUP($A54,'Return Data'!$A$7:$R$328,18,0)</f>
        <v>-5.4125622821156801E-2</v>
      </c>
      <c r="M54" s="70">
        <f>RANK(L54,L$8:L$74,0)</f>
        <v>1</v>
      </c>
      <c r="N54" s="69">
        <f>VLOOKUP($A54,'Return Data'!$A$7:$R$328,15,0)</f>
        <v>7.3437427899578802</v>
      </c>
      <c r="O54" s="70">
        <f>RANK(N54,N$8:N$74,0)</f>
        <v>1</v>
      </c>
      <c r="P54" s="69">
        <f>VLOOKUP($A54,'Return Data'!$A$7:$R$328,16,0)</f>
        <v>8.0053463091728894</v>
      </c>
      <c r="Q54" s="70">
        <f>RANK(P54,P$8:P$74,0)</f>
        <v>1</v>
      </c>
      <c r="R54" s="69">
        <f>VLOOKUP($A54,'Return Data'!$A$7:$R$328,17,0)</f>
        <v>22.626850590372399</v>
      </c>
      <c r="S54" s="71">
        <f t="shared" si="18"/>
        <v>21</v>
      </c>
    </row>
    <row r="55" spans="1:19" x14ac:dyDescent="0.25">
      <c r="A55" s="67" t="s">
        <v>312</v>
      </c>
      <c r="B55" s="68">
        <f>VLOOKUP($A55,'Return Data'!$A$7:$R$328,2,0)</f>
        <v>43928</v>
      </c>
      <c r="C55" s="69">
        <f>VLOOKUP($A55,'Return Data'!$A$7:$R$328,3,0)</f>
        <v>9.0432000000000006</v>
      </c>
      <c r="D55" s="69">
        <f>VLOOKUP($A55,'Return Data'!$A$7:$R$328,11,0)</f>
        <v>-72.620967440981005</v>
      </c>
      <c r="E55" s="70">
        <f t="shared" si="13"/>
        <v>5</v>
      </c>
      <c r="F55" s="69">
        <f>VLOOKUP($A55,'Return Data'!$A$7:$R$328,12,0)</f>
        <v>-24.854223646198101</v>
      </c>
      <c r="G55" s="70">
        <f t="shared" si="8"/>
        <v>6</v>
      </c>
      <c r="H55" s="69">
        <f>VLOOKUP($A55,'Return Data'!$A$7:$R$328,13,0)</f>
        <v>-19.330357083548598</v>
      </c>
      <c r="I55" s="70">
        <f t="shared" si="14"/>
        <v>7</v>
      </c>
      <c r="J55" s="69">
        <f>VLOOKUP($A55,'Return Data'!$A$7:$R$328,14,0)</f>
        <v>-13.7961488028298</v>
      </c>
      <c r="K55" s="70">
        <f t="shared" si="15"/>
        <v>8</v>
      </c>
      <c r="L55" s="69"/>
      <c r="M55" s="70"/>
      <c r="N55" s="69"/>
      <c r="O55" s="70"/>
      <c r="P55" s="69"/>
      <c r="Q55" s="70"/>
      <c r="R55" s="69">
        <f>VLOOKUP($A55,'Return Data'!$A$7:$R$328,17,0)</f>
        <v>-7.9733333333333301</v>
      </c>
      <c r="S55" s="71">
        <f t="shared" si="18"/>
        <v>50</v>
      </c>
    </row>
    <row r="56" spans="1:19" x14ac:dyDescent="0.25">
      <c r="A56" s="67" t="s">
        <v>313</v>
      </c>
      <c r="B56" s="68">
        <f>VLOOKUP($A56,'Return Data'!$A$7:$R$328,2,0)</f>
        <v>43928</v>
      </c>
      <c r="C56" s="69">
        <f>VLOOKUP($A56,'Return Data'!$A$7:$R$328,3,0)</f>
        <v>72.967399999999998</v>
      </c>
      <c r="D56" s="69">
        <f>VLOOKUP($A56,'Return Data'!$A$7:$R$328,11,0)</f>
        <v>-113.814052450617</v>
      </c>
      <c r="E56" s="70">
        <f t="shared" si="13"/>
        <v>50</v>
      </c>
      <c r="F56" s="69">
        <f>VLOOKUP($A56,'Return Data'!$A$7:$R$328,12,0)</f>
        <v>-47.949115090134001</v>
      </c>
      <c r="G56" s="70">
        <f t="shared" si="8"/>
        <v>49</v>
      </c>
      <c r="H56" s="69">
        <f>VLOOKUP($A56,'Return Data'!$A$7:$R$328,13,0)</f>
        <v>-37.210387175579399</v>
      </c>
      <c r="I56" s="70">
        <f t="shared" si="14"/>
        <v>47</v>
      </c>
      <c r="J56" s="69">
        <f>VLOOKUP($A56,'Return Data'!$A$7:$R$328,14,0)</f>
        <v>-28.057941046596898</v>
      </c>
      <c r="K56" s="70">
        <f t="shared" si="15"/>
        <v>47</v>
      </c>
      <c r="L56" s="69">
        <f>VLOOKUP($A56,'Return Data'!$A$7:$R$328,18,0)</f>
        <v>-14.5648702361801</v>
      </c>
      <c r="M56" s="70">
        <f>RANK(L56,L$8:L$74,0)</f>
        <v>47</v>
      </c>
      <c r="N56" s="69">
        <f>VLOOKUP($A56,'Return Data'!$A$7:$R$328,15,0)</f>
        <v>-6.6272573686587801</v>
      </c>
      <c r="O56" s="70">
        <f>RANK(N56,N$8:N$74,0)</f>
        <v>42</v>
      </c>
      <c r="P56" s="69">
        <f>VLOOKUP($A56,'Return Data'!$A$7:$R$328,16,0)</f>
        <v>-0.55000758260501503</v>
      </c>
      <c r="Q56" s="70">
        <f>RANK(P56,P$8:P$74,0)</f>
        <v>27</v>
      </c>
      <c r="R56" s="69">
        <f>VLOOKUP($A56,'Return Data'!$A$7:$R$328,17,0)</f>
        <v>30.288894168688199</v>
      </c>
      <c r="S56" s="71">
        <f t="shared" si="18"/>
        <v>14</v>
      </c>
    </row>
    <row r="57" spans="1:19" x14ac:dyDescent="0.25">
      <c r="A57" s="67" t="s">
        <v>314</v>
      </c>
      <c r="B57" s="68">
        <f>VLOOKUP($A57,'Return Data'!$A$7:$R$328,2,0)</f>
        <v>43928</v>
      </c>
      <c r="C57" s="69">
        <f>VLOOKUP($A57,'Return Data'!$A$7:$R$328,3,0)</f>
        <v>6.4020999999999999</v>
      </c>
      <c r="D57" s="69">
        <f>VLOOKUP($A57,'Return Data'!$A$7:$R$328,11,0)</f>
        <v>-123.81451155099199</v>
      </c>
      <c r="E57" s="70">
        <f t="shared" si="13"/>
        <v>59</v>
      </c>
      <c r="F57" s="69">
        <f>VLOOKUP($A57,'Return Data'!$A$7:$R$328,12,0)</f>
        <v>-55.368880360098402</v>
      </c>
      <c r="G57" s="70">
        <f t="shared" si="8"/>
        <v>62</v>
      </c>
      <c r="H57" s="69">
        <f>VLOOKUP($A57,'Return Data'!$A$7:$R$328,13,0)</f>
        <v>-47.953116404498701</v>
      </c>
      <c r="I57" s="70">
        <f t="shared" si="14"/>
        <v>63</v>
      </c>
      <c r="J57" s="69">
        <f>VLOOKUP($A57,'Return Data'!$A$7:$R$328,14,0)</f>
        <v>-40.749141257834701</v>
      </c>
      <c r="K57" s="70">
        <f t="shared" si="15"/>
        <v>63</v>
      </c>
      <c r="L57" s="69">
        <f>VLOOKUP($A57,'Return Data'!$A$7:$R$328,18,0)</f>
        <v>-26.073600800833901</v>
      </c>
      <c r="M57" s="70">
        <f>RANK(L57,L$8:L$74,0)</f>
        <v>55</v>
      </c>
      <c r="N57" s="69">
        <f>VLOOKUP($A57,'Return Data'!$A$7:$R$328,15,0)</f>
        <v>-14.710009297225</v>
      </c>
      <c r="O57" s="70">
        <f>RANK(N57,N$8:N$74,0)</f>
        <v>49</v>
      </c>
      <c r="P57" s="69"/>
      <c r="Q57" s="70"/>
      <c r="R57" s="69">
        <f>VLOOKUP($A57,'Return Data'!$A$7:$R$328,17,0)</f>
        <v>-10.624866504854401</v>
      </c>
      <c r="S57" s="71">
        <f t="shared" si="18"/>
        <v>54</v>
      </c>
    </row>
    <row r="58" spans="1:19" x14ac:dyDescent="0.25">
      <c r="A58" s="67" t="s">
        <v>315</v>
      </c>
      <c r="B58" s="68">
        <f>VLOOKUP($A58,'Return Data'!$A$7:$R$328,2,0)</f>
        <v>43928</v>
      </c>
      <c r="C58" s="69">
        <f>VLOOKUP($A58,'Return Data'!$A$7:$R$328,3,0)</f>
        <v>5.4345999999999997</v>
      </c>
      <c r="D58" s="69">
        <f>VLOOKUP($A58,'Return Data'!$A$7:$R$328,11,0)</f>
        <v>-126.057630259311</v>
      </c>
      <c r="E58" s="70">
        <f t="shared" si="13"/>
        <v>61</v>
      </c>
      <c r="F58" s="69">
        <f>VLOOKUP($A58,'Return Data'!$A$7:$R$328,12,0)</f>
        <v>-55.853547511099997</v>
      </c>
      <c r="G58" s="70">
        <f t="shared" si="8"/>
        <v>64</v>
      </c>
      <c r="H58" s="69">
        <f>VLOOKUP($A58,'Return Data'!$A$7:$R$328,13,0)</f>
        <v>-47.604699399135598</v>
      </c>
      <c r="I58" s="70">
        <f t="shared" si="14"/>
        <v>62</v>
      </c>
      <c r="J58" s="69">
        <f>VLOOKUP($A58,'Return Data'!$A$7:$R$328,14,0)</f>
        <v>-40.525745960759203</v>
      </c>
      <c r="K58" s="70">
        <f t="shared" si="15"/>
        <v>62</v>
      </c>
      <c r="L58" s="69">
        <f>VLOOKUP($A58,'Return Data'!$A$7:$R$328,18,0)</f>
        <v>-26.1212890885513</v>
      </c>
      <c r="M58" s="70">
        <f>RANK(L58,L$8:L$74,0)</f>
        <v>56</v>
      </c>
      <c r="N58" s="69"/>
      <c r="O58" s="70"/>
      <c r="P58" s="69"/>
      <c r="Q58" s="70"/>
      <c r="R58" s="69">
        <f>VLOOKUP($A58,'Return Data'!$A$7:$R$328,17,0)</f>
        <v>-15.0123513513514</v>
      </c>
      <c r="S58" s="71">
        <f t="shared" si="18"/>
        <v>59</v>
      </c>
    </row>
    <row r="59" spans="1:19" x14ac:dyDescent="0.25">
      <c r="A59" s="67" t="s">
        <v>316</v>
      </c>
      <c r="B59" s="68">
        <f>VLOOKUP($A59,'Return Data'!$A$7:$R$328,2,0)</f>
        <v>43928</v>
      </c>
      <c r="C59" s="69">
        <f>VLOOKUP($A59,'Return Data'!$A$7:$R$328,3,0)</f>
        <v>4.8078000000000003</v>
      </c>
      <c r="D59" s="69">
        <f>VLOOKUP($A59,'Return Data'!$A$7:$R$328,11,0)</f>
        <v>-136.288363527385</v>
      </c>
      <c r="E59" s="70">
        <f t="shared" si="13"/>
        <v>67</v>
      </c>
      <c r="F59" s="69">
        <f>VLOOKUP($A59,'Return Data'!$A$7:$R$328,12,0)</f>
        <v>-60.628682294725998</v>
      </c>
      <c r="G59" s="70">
        <f t="shared" si="8"/>
        <v>66</v>
      </c>
      <c r="H59" s="69">
        <f>VLOOKUP($A59,'Return Data'!$A$7:$R$328,13,0)</f>
        <v>-50.375375382339698</v>
      </c>
      <c r="I59" s="70">
        <f t="shared" si="14"/>
        <v>65</v>
      </c>
      <c r="J59" s="69">
        <f>VLOOKUP($A59,'Return Data'!$A$7:$R$328,14,0)</f>
        <v>-42.822945192632297</v>
      </c>
      <c r="K59" s="70">
        <f t="shared" si="15"/>
        <v>65</v>
      </c>
      <c r="L59" s="69">
        <f>VLOOKUP($A59,'Return Data'!$A$7:$R$328,18,0)</f>
        <v>-26.861881936279602</v>
      </c>
      <c r="M59" s="70">
        <f>RANK(L59,L$8:L$74,0)</f>
        <v>57</v>
      </c>
      <c r="N59" s="69"/>
      <c r="O59" s="70"/>
      <c r="P59" s="69"/>
      <c r="Q59" s="70"/>
      <c r="R59" s="69">
        <f>VLOOKUP($A59,'Return Data'!$A$7:$R$328,17,0)</f>
        <v>-20.554804772234299</v>
      </c>
      <c r="S59" s="71">
        <f t="shared" si="18"/>
        <v>65</v>
      </c>
    </row>
    <row r="60" spans="1:19" x14ac:dyDescent="0.25">
      <c r="A60" s="67" t="s">
        <v>317</v>
      </c>
      <c r="B60" s="68">
        <f>VLOOKUP($A60,'Return Data'!$A$7:$R$328,2,0)</f>
        <v>43928</v>
      </c>
      <c r="C60" s="69">
        <f>VLOOKUP($A60,'Return Data'!$A$7:$R$328,3,0)</f>
        <v>5.2645999999999997</v>
      </c>
      <c r="D60" s="69">
        <f>VLOOKUP($A60,'Return Data'!$A$7:$R$328,11,0)</f>
        <v>-129.38491091357301</v>
      </c>
      <c r="E60" s="70">
        <f t="shared" si="13"/>
        <v>62</v>
      </c>
      <c r="F60" s="69">
        <f>VLOOKUP($A60,'Return Data'!$A$7:$R$328,12,0)</f>
        <v>-56.565262909219797</v>
      </c>
      <c r="G60" s="70">
        <f t="shared" si="8"/>
        <v>65</v>
      </c>
      <c r="H60" s="69">
        <f>VLOOKUP($A60,'Return Data'!$A$7:$R$328,13,0)</f>
        <v>-48.200410306197902</v>
      </c>
      <c r="I60" s="70">
        <f t="shared" si="14"/>
        <v>64</v>
      </c>
      <c r="J60" s="69">
        <f>VLOOKUP($A60,'Return Data'!$A$7:$R$328,14,0)</f>
        <v>-41.169316076643099</v>
      </c>
      <c r="K60" s="70">
        <f t="shared" si="15"/>
        <v>64</v>
      </c>
      <c r="L60" s="69">
        <f>VLOOKUP($A60,'Return Data'!$A$7:$R$328,18,0)</f>
        <v>-25.771651117948501</v>
      </c>
      <c r="M60" s="70">
        <f>RANK(L60,L$8:L$74,0)</f>
        <v>54</v>
      </c>
      <c r="N60" s="69"/>
      <c r="O60" s="70"/>
      <c r="P60" s="69"/>
      <c r="Q60" s="70"/>
      <c r="R60" s="69">
        <f>VLOOKUP($A60,'Return Data'!$A$7:$R$328,17,0)</f>
        <v>-17.164061569016901</v>
      </c>
      <c r="S60" s="71">
        <f t="shared" si="18"/>
        <v>60</v>
      </c>
    </row>
    <row r="61" spans="1:19" x14ac:dyDescent="0.25">
      <c r="A61" s="67" t="s">
        <v>318</v>
      </c>
      <c r="B61" s="68">
        <f>VLOOKUP($A61,'Return Data'!$A$7:$R$328,2,0)</f>
        <v>43928</v>
      </c>
      <c r="C61" s="69">
        <f>VLOOKUP($A61,'Return Data'!$A$7:$R$328,3,0)</f>
        <v>5.3971</v>
      </c>
      <c r="D61" s="69">
        <f>VLOOKUP($A61,'Return Data'!$A$7:$R$328,11,0)</f>
        <v>-125.66523749168999</v>
      </c>
      <c r="E61" s="70">
        <f t="shared" si="13"/>
        <v>60</v>
      </c>
      <c r="F61" s="69">
        <f>VLOOKUP($A61,'Return Data'!$A$7:$R$328,12,0)</f>
        <v>-55.813034575518003</v>
      </c>
      <c r="G61" s="70">
        <f t="shared" si="8"/>
        <v>63</v>
      </c>
      <c r="H61" s="69">
        <f>VLOOKUP($A61,'Return Data'!$A$7:$R$328,13,0)</f>
        <v>-46.206406705453603</v>
      </c>
      <c r="I61" s="70">
        <f t="shared" si="14"/>
        <v>61</v>
      </c>
      <c r="J61" s="69">
        <f>VLOOKUP($A61,'Return Data'!$A$7:$R$328,14,0)</f>
        <v>-38.776252425612498</v>
      </c>
      <c r="K61" s="70">
        <f t="shared" si="15"/>
        <v>61</v>
      </c>
      <c r="L61" s="69"/>
      <c r="M61" s="70"/>
      <c r="N61" s="69"/>
      <c r="O61" s="70"/>
      <c r="P61" s="69"/>
      <c r="Q61" s="70"/>
      <c r="R61" s="69">
        <f>VLOOKUP($A61,'Return Data'!$A$7:$R$328,17,0)</f>
        <v>-22.672854251012101</v>
      </c>
      <c r="S61" s="71">
        <f t="shared" si="18"/>
        <v>66</v>
      </c>
    </row>
    <row r="62" spans="1:19" x14ac:dyDescent="0.25">
      <c r="A62" s="67" t="s">
        <v>319</v>
      </c>
      <c r="B62" s="68">
        <f>VLOOKUP($A62,'Return Data'!$A$7:$R$328,2,0)</f>
        <v>43928</v>
      </c>
      <c r="C62" s="69">
        <f>VLOOKUP($A62,'Return Data'!$A$7:$R$328,3,0)</f>
        <v>11.1433</v>
      </c>
      <c r="D62" s="69">
        <f>VLOOKUP($A62,'Return Data'!$A$7:$R$328,11,0)</f>
        <v>-105.654906425647</v>
      </c>
      <c r="E62" s="70">
        <f t="shared" si="13"/>
        <v>40</v>
      </c>
      <c r="F62" s="69">
        <f>VLOOKUP($A62,'Return Data'!$A$7:$R$328,12,0)</f>
        <v>-38.628448435866602</v>
      </c>
      <c r="G62" s="70">
        <f t="shared" si="8"/>
        <v>30</v>
      </c>
      <c r="H62" s="69">
        <f>VLOOKUP($A62,'Return Data'!$A$7:$R$328,13,0)</f>
        <v>-32.189357077351303</v>
      </c>
      <c r="I62" s="70">
        <f t="shared" si="14"/>
        <v>33</v>
      </c>
      <c r="J62" s="69">
        <f>VLOOKUP($A62,'Return Data'!$A$7:$R$328,14,0)</f>
        <v>-24.328482326033502</v>
      </c>
      <c r="K62" s="70">
        <f t="shared" si="15"/>
        <v>36</v>
      </c>
      <c r="L62" s="69">
        <f>VLOOKUP($A62,'Return Data'!$A$7:$R$328,18,0)</f>
        <v>-10.9599186338469</v>
      </c>
      <c r="M62" s="70">
        <f>RANK(L62,L$8:L$74,0)</f>
        <v>26</v>
      </c>
      <c r="N62" s="69">
        <f>VLOOKUP($A62,'Return Data'!$A$7:$R$328,15,0)</f>
        <v>-4.4799466369177097</v>
      </c>
      <c r="O62" s="70">
        <f>RANK(N62,N$8:N$74,0)</f>
        <v>30</v>
      </c>
      <c r="P62" s="69"/>
      <c r="Q62" s="70"/>
      <c r="R62" s="69">
        <f>VLOOKUP($A62,'Return Data'!$A$7:$R$328,17,0)</f>
        <v>2.8234404600811902</v>
      </c>
      <c r="S62" s="71">
        <f t="shared" si="18"/>
        <v>38</v>
      </c>
    </row>
    <row r="63" spans="1:19" x14ac:dyDescent="0.25">
      <c r="A63" s="67" t="s">
        <v>320</v>
      </c>
      <c r="B63" s="68">
        <f>VLOOKUP($A63,'Return Data'!$A$7:$R$328,2,0)</f>
        <v>43928</v>
      </c>
      <c r="C63" s="69">
        <f>VLOOKUP($A63,'Return Data'!$A$7:$R$328,3,0)</f>
        <v>10.1486</v>
      </c>
      <c r="D63" s="69">
        <f>VLOOKUP($A63,'Return Data'!$A$7:$R$328,11,0)</f>
        <v>-107.746135718693</v>
      </c>
      <c r="E63" s="70">
        <f t="shared" si="13"/>
        <v>44</v>
      </c>
      <c r="F63" s="69">
        <f>VLOOKUP($A63,'Return Data'!$A$7:$R$328,12,0)</f>
        <v>-40.714702125883399</v>
      </c>
      <c r="G63" s="70">
        <f t="shared" si="8"/>
        <v>40</v>
      </c>
      <c r="H63" s="69">
        <f>VLOOKUP($A63,'Return Data'!$A$7:$R$328,13,0)</f>
        <v>-33.257711863424099</v>
      </c>
      <c r="I63" s="70">
        <f t="shared" si="14"/>
        <v>35</v>
      </c>
      <c r="J63" s="69">
        <f>VLOOKUP($A63,'Return Data'!$A$7:$R$328,14,0)</f>
        <v>-25.8627627823072</v>
      </c>
      <c r="K63" s="70">
        <f t="shared" si="15"/>
        <v>43</v>
      </c>
      <c r="L63" s="69">
        <f>VLOOKUP($A63,'Return Data'!$A$7:$R$328,18,0)</f>
        <v>-11.6032734167367</v>
      </c>
      <c r="M63" s="70">
        <f>RANK(L63,L$8:L$74,0)</f>
        <v>31</v>
      </c>
      <c r="N63" s="69">
        <f>VLOOKUP($A63,'Return Data'!$A$7:$R$328,15,0)</f>
        <v>-5.0599465699383801</v>
      </c>
      <c r="O63" s="70">
        <f>RANK(N63,N$8:N$74,0)</f>
        <v>33</v>
      </c>
      <c r="P63" s="69"/>
      <c r="Q63" s="70"/>
      <c r="R63" s="69">
        <f>VLOOKUP($A63,'Return Data'!$A$7:$R$328,17,0)</f>
        <v>0.29493746601414</v>
      </c>
      <c r="S63" s="71">
        <f t="shared" si="18"/>
        <v>44</v>
      </c>
    </row>
    <row r="64" spans="1:19" x14ac:dyDescent="0.25">
      <c r="A64" s="67" t="s">
        <v>321</v>
      </c>
      <c r="B64" s="68">
        <f>VLOOKUP($A64,'Return Data'!$A$7:$R$328,2,0)</f>
        <v>43928</v>
      </c>
      <c r="C64" s="69">
        <f>VLOOKUP($A64,'Return Data'!$A$7:$R$328,3,0)</f>
        <v>6.3971</v>
      </c>
      <c r="D64" s="69">
        <f>VLOOKUP($A64,'Return Data'!$A$7:$R$328,11,0)</f>
        <v>-120.292358803987</v>
      </c>
      <c r="E64" s="70">
        <f t="shared" si="13"/>
        <v>56</v>
      </c>
      <c r="F64" s="69">
        <f>VLOOKUP($A64,'Return Data'!$A$7:$R$328,12,0)</f>
        <v>-52.121583027335802</v>
      </c>
      <c r="G64" s="70">
        <f t="shared" si="8"/>
        <v>59</v>
      </c>
      <c r="H64" s="69">
        <f>VLOOKUP($A64,'Return Data'!$A$7:$R$328,13,0)</f>
        <v>-44.425889761015497</v>
      </c>
      <c r="I64" s="70">
        <f t="shared" si="14"/>
        <v>58</v>
      </c>
      <c r="J64" s="69">
        <f>VLOOKUP($A64,'Return Data'!$A$7:$R$328,14,0)</f>
        <v>-37.041536362188502</v>
      </c>
      <c r="K64" s="70">
        <f t="shared" si="15"/>
        <v>60</v>
      </c>
      <c r="L64" s="69"/>
      <c r="M64" s="70"/>
      <c r="N64" s="69"/>
      <c r="O64" s="70"/>
      <c r="P64" s="69"/>
      <c r="Q64" s="70"/>
      <c r="R64" s="69">
        <f>VLOOKUP($A64,'Return Data'!$A$7:$R$328,17,0)</f>
        <v>-20.294112654321001</v>
      </c>
      <c r="S64" s="71">
        <f t="shared" si="18"/>
        <v>64</v>
      </c>
    </row>
    <row r="65" spans="1:19" x14ac:dyDescent="0.25">
      <c r="A65" s="67" t="s">
        <v>322</v>
      </c>
      <c r="B65" s="68">
        <f>VLOOKUP($A65,'Return Data'!$A$7:$R$328,2,0)</f>
        <v>43928</v>
      </c>
      <c r="C65" s="69">
        <f>VLOOKUP($A65,'Return Data'!$A$7:$R$328,3,0)</f>
        <v>14.042899999999999</v>
      </c>
      <c r="D65" s="69">
        <f>VLOOKUP($A65,'Return Data'!$A$7:$R$328,11,0)</f>
        <v>-104.763677726982</v>
      </c>
      <c r="E65" s="70">
        <f t="shared" si="13"/>
        <v>39</v>
      </c>
      <c r="F65" s="69">
        <f>VLOOKUP($A65,'Return Data'!$A$7:$R$328,12,0)</f>
        <v>-40.429513886723598</v>
      </c>
      <c r="G65" s="70">
        <f t="shared" si="8"/>
        <v>37</v>
      </c>
      <c r="H65" s="69">
        <f>VLOOKUP($A65,'Return Data'!$A$7:$R$328,13,0)</f>
        <v>-33.351350881187102</v>
      </c>
      <c r="I65" s="70">
        <f t="shared" si="14"/>
        <v>36</v>
      </c>
      <c r="J65" s="69">
        <f>VLOOKUP($A65,'Return Data'!$A$7:$R$328,14,0)</f>
        <v>-22.288690582634601</v>
      </c>
      <c r="K65" s="70">
        <f t="shared" si="15"/>
        <v>30</v>
      </c>
      <c r="L65" s="69">
        <f>VLOOKUP($A65,'Return Data'!$A$7:$R$328,18,0)</f>
        <v>-9.8703233280965996</v>
      </c>
      <c r="M65" s="70">
        <f t="shared" ref="M65:M71" si="20">RANK(L65,L$8:L$74,0)</f>
        <v>18</v>
      </c>
      <c r="N65" s="69">
        <f>VLOOKUP($A65,'Return Data'!$A$7:$R$328,15,0)</f>
        <v>-2.20249202984792</v>
      </c>
      <c r="O65" s="70">
        <f>RANK(N65,N$8:N$74,0)</f>
        <v>15</v>
      </c>
      <c r="P65" s="69">
        <f>VLOOKUP($A65,'Return Data'!$A$7:$R$328,16,0)</f>
        <v>3.07168614506134</v>
      </c>
      <c r="Q65" s="70">
        <f>RANK(P65,P$8:P$74,0)</f>
        <v>8</v>
      </c>
      <c r="R65" s="69">
        <f>VLOOKUP($A65,'Return Data'!$A$7:$R$328,17,0)</f>
        <v>7.36724163754368</v>
      </c>
      <c r="S65" s="71">
        <f t="shared" si="18"/>
        <v>35</v>
      </c>
    </row>
    <row r="66" spans="1:19" x14ac:dyDescent="0.25">
      <c r="A66" s="67" t="s">
        <v>323</v>
      </c>
      <c r="B66" s="68">
        <f>VLOOKUP($A66,'Return Data'!$A$7:$R$328,2,0)</f>
        <v>43928</v>
      </c>
      <c r="C66" s="69">
        <f>VLOOKUP($A66,'Return Data'!$A$7:$R$328,3,0)</f>
        <v>62.11</v>
      </c>
      <c r="D66" s="69">
        <f>VLOOKUP($A66,'Return Data'!$A$7:$R$328,11,0)</f>
        <v>-91.822020313640905</v>
      </c>
      <c r="E66" s="70">
        <f t="shared" si="13"/>
        <v>19</v>
      </c>
      <c r="F66" s="69">
        <f>VLOOKUP($A66,'Return Data'!$A$7:$R$328,12,0)</f>
        <v>-34.3014374039738</v>
      </c>
      <c r="G66" s="70">
        <f t="shared" si="8"/>
        <v>18</v>
      </c>
      <c r="H66" s="69">
        <f>VLOOKUP($A66,'Return Data'!$A$7:$R$328,13,0)</f>
        <v>-28.485640662102099</v>
      </c>
      <c r="I66" s="70">
        <f t="shared" si="14"/>
        <v>20</v>
      </c>
      <c r="J66" s="69">
        <f>VLOOKUP($A66,'Return Data'!$A$7:$R$328,14,0)</f>
        <v>-21.783515517024998</v>
      </c>
      <c r="K66" s="70">
        <f t="shared" si="15"/>
        <v>26</v>
      </c>
      <c r="L66" s="69">
        <f>VLOOKUP($A66,'Return Data'!$A$7:$R$328,18,0)</f>
        <v>-9.5639081170826792</v>
      </c>
      <c r="M66" s="70">
        <f t="shared" si="20"/>
        <v>16</v>
      </c>
      <c r="N66" s="69">
        <f>VLOOKUP($A66,'Return Data'!$A$7:$R$328,15,0)</f>
        <v>-0.39734632168344902</v>
      </c>
      <c r="O66" s="70">
        <f>RANK(N66,N$8:N$74,0)</f>
        <v>9</v>
      </c>
      <c r="P66" s="69">
        <f>VLOOKUP($A66,'Return Data'!$A$7:$R$328,16,0)</f>
        <v>2.01090985523332</v>
      </c>
      <c r="Q66" s="70">
        <f>RANK(P66,P$8:P$74,0)</f>
        <v>13</v>
      </c>
      <c r="R66" s="69">
        <f>VLOOKUP($A66,'Return Data'!$A$7:$R$328,17,0)</f>
        <v>35.081468597702603</v>
      </c>
      <c r="S66" s="71">
        <f t="shared" si="18"/>
        <v>11</v>
      </c>
    </row>
    <row r="67" spans="1:19" x14ac:dyDescent="0.25">
      <c r="A67" s="67" t="s">
        <v>324</v>
      </c>
      <c r="B67" s="68">
        <f>VLOOKUP($A67,'Return Data'!$A$7:$R$328,2,0)</f>
        <v>43928</v>
      </c>
      <c r="C67" s="69">
        <f>VLOOKUP($A67,'Return Data'!$A$7:$R$328,3,0)</f>
        <v>19.71</v>
      </c>
      <c r="D67" s="69">
        <f>VLOOKUP($A67,'Return Data'!$A$7:$R$328,11,0)</f>
        <v>-90.341851544681703</v>
      </c>
      <c r="E67" s="70">
        <f t="shared" si="13"/>
        <v>17</v>
      </c>
      <c r="F67" s="69">
        <f>VLOOKUP($A67,'Return Data'!$A$7:$R$328,12,0)</f>
        <v>-35.104492205347498</v>
      </c>
      <c r="G67" s="70">
        <f t="shared" si="8"/>
        <v>20</v>
      </c>
      <c r="H67" s="69">
        <f>VLOOKUP($A67,'Return Data'!$A$7:$R$328,13,0)</f>
        <v>-26.321690990559201</v>
      </c>
      <c r="I67" s="70">
        <f t="shared" si="14"/>
        <v>15</v>
      </c>
      <c r="J67" s="69">
        <f>VLOOKUP($A67,'Return Data'!$A$7:$R$328,14,0)</f>
        <v>-18.834101753069199</v>
      </c>
      <c r="K67" s="70">
        <f t="shared" si="15"/>
        <v>14</v>
      </c>
      <c r="L67" s="69">
        <f>VLOOKUP($A67,'Return Data'!$A$7:$R$328,18,0)</f>
        <v>-8.2718781580328695</v>
      </c>
      <c r="M67" s="70">
        <f t="shared" si="20"/>
        <v>10</v>
      </c>
      <c r="N67" s="69">
        <f>VLOOKUP($A67,'Return Data'!$A$7:$R$328,15,0)</f>
        <v>-2.65863644727964</v>
      </c>
      <c r="O67" s="70">
        <f>RANK(N67,N$8:N$74,0)</f>
        <v>19</v>
      </c>
      <c r="P67" s="69">
        <f>VLOOKUP($A67,'Return Data'!$A$7:$R$328,16,0)</f>
        <v>-1.5604975364337901</v>
      </c>
      <c r="Q67" s="70">
        <f>RANK(P67,P$8:P$74,0)</f>
        <v>32</v>
      </c>
      <c r="R67" s="69">
        <f>VLOOKUP($A67,'Return Data'!$A$7:$R$328,17,0)</f>
        <v>11.704590488771499</v>
      </c>
      <c r="S67" s="71">
        <f t="shared" si="18"/>
        <v>33</v>
      </c>
    </row>
    <row r="68" spans="1:19" x14ac:dyDescent="0.25">
      <c r="A68" s="67" t="s">
        <v>325</v>
      </c>
      <c r="B68" s="68">
        <f>VLOOKUP($A68,'Return Data'!$A$7:$R$328,2,0)</f>
        <v>43928</v>
      </c>
      <c r="C68" s="69">
        <f>VLOOKUP($A68,'Return Data'!$A$7:$R$328,3,0)</f>
        <v>9.3127999999999993</v>
      </c>
      <c r="D68" s="69">
        <f>VLOOKUP($A68,'Return Data'!$A$7:$R$328,11,0)</f>
        <v>-121.772075091151</v>
      </c>
      <c r="E68" s="70">
        <f t="shared" si="13"/>
        <v>58</v>
      </c>
      <c r="F68" s="69">
        <f>VLOOKUP($A68,'Return Data'!$A$7:$R$328,12,0)</f>
        <v>-50.579558721095701</v>
      </c>
      <c r="G68" s="70">
        <f t="shared" si="8"/>
        <v>56</v>
      </c>
      <c r="H68" s="69">
        <f>VLOOKUP($A68,'Return Data'!$A$7:$R$328,13,0)</f>
        <v>-41.220639783232102</v>
      </c>
      <c r="I68" s="70">
        <f t="shared" si="14"/>
        <v>54</v>
      </c>
      <c r="J68" s="69">
        <f>VLOOKUP($A68,'Return Data'!$A$7:$R$328,14,0)</f>
        <v>-32.419714304749803</v>
      </c>
      <c r="K68" s="70">
        <f t="shared" si="15"/>
        <v>55</v>
      </c>
      <c r="L68" s="69">
        <f>VLOOKUP($A68,'Return Data'!$A$7:$R$328,18,0)</f>
        <v>-18.022482906636199</v>
      </c>
      <c r="M68" s="70">
        <f t="shared" si="20"/>
        <v>50</v>
      </c>
      <c r="N68" s="69">
        <f>VLOOKUP($A68,'Return Data'!$A$7:$R$328,15,0)</f>
        <v>-8.6940256711857504</v>
      </c>
      <c r="O68" s="70">
        <f>RANK(N68,N$8:N$74,0)</f>
        <v>46</v>
      </c>
      <c r="P68" s="69"/>
      <c r="Q68" s="70"/>
      <c r="R68" s="69">
        <f>VLOOKUP($A68,'Return Data'!$A$7:$R$328,17,0)</f>
        <v>-1.70747447243023</v>
      </c>
      <c r="S68" s="71">
        <f t="shared" si="18"/>
        <v>46</v>
      </c>
    </row>
    <row r="69" spans="1:19" x14ac:dyDescent="0.25">
      <c r="A69" s="67" t="s">
        <v>326</v>
      </c>
      <c r="B69" s="68">
        <f>VLOOKUP($A69,'Return Data'!$A$7:$R$328,2,0)</f>
        <v>43928</v>
      </c>
      <c r="C69" s="69">
        <f>VLOOKUP($A69,'Return Data'!$A$7:$R$328,3,0)</f>
        <v>6.91</v>
      </c>
      <c r="D69" s="69">
        <f>VLOOKUP($A69,'Return Data'!$A$7:$R$328,11,0)</f>
        <v>-129.52581874360899</v>
      </c>
      <c r="E69" s="70">
        <f t="shared" si="13"/>
        <v>63</v>
      </c>
      <c r="F69" s="69">
        <f>VLOOKUP($A69,'Return Data'!$A$7:$R$328,12,0)</f>
        <v>-54.080469648170798</v>
      </c>
      <c r="G69" s="70">
        <f t="shared" si="8"/>
        <v>60</v>
      </c>
      <c r="H69" s="69">
        <f>VLOOKUP($A69,'Return Data'!$A$7:$R$328,13,0)</f>
        <v>-45.778844206883697</v>
      </c>
      <c r="I69" s="70">
        <f t="shared" si="14"/>
        <v>60</v>
      </c>
      <c r="J69" s="69">
        <f>VLOOKUP($A69,'Return Data'!$A$7:$R$328,14,0)</f>
        <v>-34.418774800670199</v>
      </c>
      <c r="K69" s="70">
        <f t="shared" si="15"/>
        <v>58</v>
      </c>
      <c r="L69" s="69">
        <f>VLOOKUP($A69,'Return Data'!$A$7:$R$328,18,0)</f>
        <v>-19.687087986990999</v>
      </c>
      <c r="M69" s="70">
        <f t="shared" si="20"/>
        <v>51</v>
      </c>
      <c r="N69" s="69">
        <f>VLOOKUP($A69,'Return Data'!$A$7:$R$328,15,0)</f>
        <v>-11.3349590399419</v>
      </c>
      <c r="O69" s="70">
        <f>RANK(N69,N$8:N$74,0)</f>
        <v>47</v>
      </c>
      <c r="P69" s="69"/>
      <c r="Q69" s="70"/>
      <c r="R69" s="69">
        <f>VLOOKUP($A69,'Return Data'!$A$7:$R$328,17,0)</f>
        <v>-9.65625</v>
      </c>
      <c r="S69" s="71">
        <f t="shared" si="18"/>
        <v>52</v>
      </c>
    </row>
    <row r="70" spans="1:19" x14ac:dyDescent="0.25">
      <c r="A70" s="67" t="s">
        <v>327</v>
      </c>
      <c r="B70" s="68">
        <f>VLOOKUP($A70,'Return Data'!$A$7:$R$328,2,0)</f>
        <v>43928</v>
      </c>
      <c r="C70" s="69">
        <f>VLOOKUP($A70,'Return Data'!$A$7:$R$328,3,0)</f>
        <v>6.5963000000000003</v>
      </c>
      <c r="D70" s="69">
        <f>VLOOKUP($A70,'Return Data'!$A$7:$R$328,11,0)</f>
        <v>-118.781187867577</v>
      </c>
      <c r="E70" s="70">
        <f t="shared" si="13"/>
        <v>54</v>
      </c>
      <c r="F70" s="69">
        <f>VLOOKUP($A70,'Return Data'!$A$7:$R$328,12,0)</f>
        <v>-49.439246140650397</v>
      </c>
      <c r="G70" s="70">
        <f t="shared" si="8"/>
        <v>53</v>
      </c>
      <c r="H70" s="69">
        <f>VLOOKUP($A70,'Return Data'!$A$7:$R$328,13,0)</f>
        <v>-42.571195859258196</v>
      </c>
      <c r="I70" s="70">
        <f t="shared" si="14"/>
        <v>56</v>
      </c>
      <c r="J70" s="69">
        <f>VLOOKUP($A70,'Return Data'!$A$7:$R$328,14,0)</f>
        <v>-32.064743468224798</v>
      </c>
      <c r="K70" s="70">
        <f t="shared" si="15"/>
        <v>53</v>
      </c>
      <c r="L70" s="69">
        <f>VLOOKUP($A70,'Return Data'!$A$7:$R$328,18,0)</f>
        <v>-17.7876864558325</v>
      </c>
      <c r="M70" s="70">
        <f t="shared" si="20"/>
        <v>49</v>
      </c>
      <c r="N70" s="69"/>
      <c r="O70" s="70"/>
      <c r="P70" s="69"/>
      <c r="Q70" s="70"/>
      <c r="R70" s="69">
        <f>VLOOKUP($A70,'Return Data'!$A$7:$R$328,17,0)</f>
        <v>-11.242990950226201</v>
      </c>
      <c r="S70" s="71">
        <f t="shared" si="18"/>
        <v>56</v>
      </c>
    </row>
    <row r="71" spans="1:19" x14ac:dyDescent="0.25">
      <c r="A71" s="67" t="s">
        <v>328</v>
      </c>
      <c r="B71" s="68">
        <f>VLOOKUP($A71,'Return Data'!$A$7:$R$328,2,0)</f>
        <v>43928</v>
      </c>
      <c r="C71" s="69">
        <f>VLOOKUP($A71,'Return Data'!$A$7:$R$328,3,0)</f>
        <v>6.0067000000000004</v>
      </c>
      <c r="D71" s="69">
        <f>VLOOKUP($A71,'Return Data'!$A$7:$R$328,11,0)</f>
        <v>-101.056463026873</v>
      </c>
      <c r="E71" s="70">
        <f t="shared" si="13"/>
        <v>34</v>
      </c>
      <c r="F71" s="69">
        <f>VLOOKUP($A71,'Return Data'!$A$7:$R$328,12,0)</f>
        <v>-40.686304327990499</v>
      </c>
      <c r="G71" s="70">
        <f t="shared" si="8"/>
        <v>39</v>
      </c>
      <c r="H71" s="69">
        <f>VLOOKUP($A71,'Return Data'!$A$7:$R$328,13,0)</f>
        <v>-38.841936561546298</v>
      </c>
      <c r="I71" s="70">
        <f t="shared" si="14"/>
        <v>49</v>
      </c>
      <c r="J71" s="69">
        <f>VLOOKUP($A71,'Return Data'!$A$7:$R$328,14,0)</f>
        <v>-32.5129047121601</v>
      </c>
      <c r="K71" s="70">
        <f t="shared" si="15"/>
        <v>56</v>
      </c>
      <c r="L71" s="69">
        <f>VLOOKUP($A71,'Return Data'!$A$7:$R$328,18,0)</f>
        <v>-20.089991631464599</v>
      </c>
      <c r="M71" s="70">
        <f t="shared" si="20"/>
        <v>53</v>
      </c>
      <c r="N71" s="69"/>
      <c r="O71" s="70"/>
      <c r="P71" s="69"/>
      <c r="Q71" s="70"/>
      <c r="R71" s="69">
        <f>VLOOKUP($A71,'Return Data'!$A$7:$R$328,17,0)</f>
        <v>-17.994499999999999</v>
      </c>
      <c r="S71" s="71">
        <f t="shared" si="18"/>
        <v>61</v>
      </c>
    </row>
    <row r="72" spans="1:19" x14ac:dyDescent="0.25">
      <c r="A72" s="67" t="s">
        <v>329</v>
      </c>
      <c r="B72" s="68">
        <f>VLOOKUP($A72,'Return Data'!$A$7:$R$328,2,0)</f>
        <v>43928</v>
      </c>
      <c r="C72" s="69">
        <f>VLOOKUP($A72,'Return Data'!$A$7:$R$328,3,0)</f>
        <v>6.3224999999999998</v>
      </c>
      <c r="D72" s="69">
        <f>VLOOKUP($A72,'Return Data'!$A$7:$R$328,11,0)</f>
        <v>-99.501950169140102</v>
      </c>
      <c r="E72" s="70">
        <f t="shared" ref="E72:E74" si="21">RANK(D72,D$8:D$74,0)</f>
        <v>28</v>
      </c>
      <c r="F72" s="69">
        <f>VLOOKUP($A72,'Return Data'!$A$7:$R$328,12,0)</f>
        <v>-38.646987009837702</v>
      </c>
      <c r="G72" s="70">
        <f t="shared" si="8"/>
        <v>31</v>
      </c>
      <c r="H72" s="69">
        <f>VLOOKUP($A72,'Return Data'!$A$7:$R$328,13,0)</f>
        <v>-36.886122471333003</v>
      </c>
      <c r="I72" s="70">
        <f t="shared" si="14"/>
        <v>46</v>
      </c>
      <c r="J72" s="69">
        <f>VLOOKUP($A72,'Return Data'!$A$7:$R$328,14,0)</f>
        <v>-30.849129482465301</v>
      </c>
      <c r="K72" s="70">
        <f t="shared" si="15"/>
        <v>52</v>
      </c>
      <c r="L72" s="69"/>
      <c r="M72" s="70"/>
      <c r="N72" s="69"/>
      <c r="O72" s="70"/>
      <c r="P72" s="69"/>
      <c r="Q72" s="70"/>
      <c r="R72" s="69">
        <f>VLOOKUP($A72,'Return Data'!$A$7:$R$328,17,0)</f>
        <v>-18.090128032345</v>
      </c>
      <c r="S72" s="71">
        <f t="shared" ref="S72:S74" si="22">RANK(R72,R$8:R$74,0)</f>
        <v>62</v>
      </c>
    </row>
    <row r="73" spans="1:19" x14ac:dyDescent="0.25">
      <c r="A73" s="67" t="s">
        <v>330</v>
      </c>
      <c r="B73" s="68">
        <f>VLOOKUP($A73,'Return Data'!$A$7:$R$328,2,0)</f>
        <v>43928</v>
      </c>
      <c r="C73" s="69">
        <f>VLOOKUP($A73,'Return Data'!$A$7:$R$328,3,0)</f>
        <v>69.114699999999999</v>
      </c>
      <c r="D73" s="69">
        <f>VLOOKUP($A73,'Return Data'!$A$7:$R$328,11,0)</f>
        <v>-98.1701248768006</v>
      </c>
      <c r="E73" s="70">
        <f t="shared" si="21"/>
        <v>24</v>
      </c>
      <c r="F73" s="69">
        <f>VLOOKUP($A73,'Return Data'!$A$7:$R$328,12,0)</f>
        <v>-33.107396899782302</v>
      </c>
      <c r="G73" s="70">
        <f t="shared" si="8"/>
        <v>16</v>
      </c>
      <c r="H73" s="69">
        <f>VLOOKUP($A73,'Return Data'!$A$7:$R$328,13,0)</f>
        <v>-26.601179037627599</v>
      </c>
      <c r="I73" s="70">
        <f t="shared" si="14"/>
        <v>16</v>
      </c>
      <c r="J73" s="69">
        <f>VLOOKUP($A73,'Return Data'!$A$7:$R$328,14,0)</f>
        <v>-21.211365939581</v>
      </c>
      <c r="K73" s="70">
        <f t="shared" si="15"/>
        <v>22</v>
      </c>
      <c r="L73" s="69">
        <f>VLOOKUP($A73,'Return Data'!$A$7:$R$328,18,0)</f>
        <v>-9.7156122146548505</v>
      </c>
      <c r="M73" s="70">
        <f>RANK(L73,L$8:L$74,0)</f>
        <v>17</v>
      </c>
      <c r="N73" s="69">
        <f>VLOOKUP($A73,'Return Data'!$A$7:$R$328,15,0)</f>
        <v>-3.25382873462461</v>
      </c>
      <c r="O73" s="70">
        <f>RANK(N73,N$8:N$74,0)</f>
        <v>21</v>
      </c>
      <c r="P73" s="69">
        <f>VLOOKUP($A73,'Return Data'!$A$7:$R$328,16,0)</f>
        <v>0.40419744800159202</v>
      </c>
      <c r="Q73" s="70">
        <f>RANK(P73,P$8:P$74,0)</f>
        <v>25</v>
      </c>
      <c r="R73" s="69">
        <f>VLOOKUP($A73,'Return Data'!$A$7:$R$328,17,0)</f>
        <v>15.257297237446901</v>
      </c>
      <c r="S73" s="71">
        <f t="shared" si="22"/>
        <v>30</v>
      </c>
    </row>
    <row r="74" spans="1:19" x14ac:dyDescent="0.25">
      <c r="A74" s="67" t="s">
        <v>331</v>
      </c>
      <c r="B74" s="68">
        <f>VLOOKUP($A74,'Return Data'!$A$7:$R$328,2,0)</f>
        <v>43928</v>
      </c>
      <c r="C74" s="69">
        <f>VLOOKUP($A74,'Return Data'!$A$7:$R$328,3,0)</f>
        <v>80.665099999999995</v>
      </c>
      <c r="D74" s="69">
        <f>VLOOKUP($A74,'Return Data'!$A$7:$R$328,11,0)</f>
        <v>-106.289248673416</v>
      </c>
      <c r="E74" s="70">
        <f t="shared" si="21"/>
        <v>41</v>
      </c>
      <c r="F74" s="69">
        <f>VLOOKUP($A74,'Return Data'!$A$7:$R$328,12,0)</f>
        <v>-41.183922405307499</v>
      </c>
      <c r="G74" s="70">
        <f t="shared" si="8"/>
        <v>42</v>
      </c>
      <c r="H74" s="69">
        <f>VLOOKUP($A74,'Return Data'!$A$7:$R$328,13,0)</f>
        <v>-33.939159670311597</v>
      </c>
      <c r="I74" s="70">
        <f t="shared" si="14"/>
        <v>39</v>
      </c>
      <c r="J74" s="69">
        <f>VLOOKUP($A74,'Return Data'!$A$7:$R$328,14,0)</f>
        <v>-25.5295108279178</v>
      </c>
      <c r="K74" s="70">
        <f t="shared" si="15"/>
        <v>39</v>
      </c>
      <c r="L74" s="69">
        <f>VLOOKUP($A74,'Return Data'!$A$7:$R$328,18,0)</f>
        <v>-10.2465654221492</v>
      </c>
      <c r="M74" s="70">
        <f>RANK(L74,L$8:L$74,0)</f>
        <v>22</v>
      </c>
      <c r="N74" s="69">
        <f>VLOOKUP($A74,'Return Data'!$A$7:$R$328,15,0)</f>
        <v>-3.8163320641482299</v>
      </c>
      <c r="O74" s="70">
        <f>RANK(N74,N$8:N$74,0)</f>
        <v>23</v>
      </c>
      <c r="P74" s="69">
        <f>VLOOKUP($A74,'Return Data'!$A$7:$R$328,16,0)</f>
        <v>0.92015358840828498</v>
      </c>
      <c r="Q74" s="70">
        <f>RANK(P74,P$8:P$74,0)</f>
        <v>20</v>
      </c>
      <c r="R74" s="69">
        <f>VLOOKUP($A74,'Return Data'!$A$7:$R$328,17,0)</f>
        <v>62.148330638738599</v>
      </c>
      <c r="S74" s="71">
        <f t="shared" si="22"/>
        <v>9</v>
      </c>
    </row>
    <row r="75" spans="1:19" x14ac:dyDescent="0.25">
      <c r="A75" s="73"/>
      <c r="B75" s="74"/>
      <c r="C75" s="74"/>
      <c r="D75" s="75"/>
      <c r="E75" s="74"/>
      <c r="F75" s="75"/>
      <c r="G75" s="74"/>
      <c r="H75" s="75"/>
      <c r="I75" s="74"/>
      <c r="J75" s="75"/>
      <c r="K75" s="74"/>
      <c r="L75" s="75"/>
      <c r="M75" s="74"/>
      <c r="N75" s="75"/>
      <c r="O75" s="74"/>
      <c r="P75" s="75"/>
      <c r="Q75" s="74"/>
      <c r="R75" s="75"/>
      <c r="S75" s="76"/>
    </row>
    <row r="76" spans="1:19" x14ac:dyDescent="0.25">
      <c r="A76" s="77" t="s">
        <v>27</v>
      </c>
      <c r="B76" s="78"/>
      <c r="C76" s="78"/>
      <c r="D76" s="79">
        <f>AVERAGE(D8:D74)</f>
        <v>-102.24353449932426</v>
      </c>
      <c r="E76" s="78"/>
      <c r="F76" s="79">
        <f>AVERAGE(F8:F74)</f>
        <v>-39.948031468675246</v>
      </c>
      <c r="G76" s="78"/>
      <c r="H76" s="79">
        <f>AVERAGE(H8:H74)</f>
        <v>-32.234822054223343</v>
      </c>
      <c r="I76" s="78"/>
      <c r="J76" s="79">
        <f>AVERAGE(J8:J74)</f>
        <v>-24.19432514236258</v>
      </c>
      <c r="K76" s="78"/>
      <c r="L76" s="79">
        <f>AVERAGE(L8:L74)</f>
        <v>-12.259232813812464</v>
      </c>
      <c r="M76" s="78"/>
      <c r="N76" s="79">
        <f>AVERAGE(N8:N74)</f>
        <v>-3.6739050542935727</v>
      </c>
      <c r="O76" s="78"/>
      <c r="P76" s="79">
        <f>AVERAGE(P8:P74)</f>
        <v>1.1261432769780624</v>
      </c>
      <c r="Q76" s="78"/>
      <c r="R76" s="79">
        <f>AVERAGE(R8:R74)</f>
        <v>27.518594287941493</v>
      </c>
      <c r="S76" s="80"/>
    </row>
    <row r="77" spans="1:19" x14ac:dyDescent="0.25">
      <c r="A77" s="77" t="s">
        <v>28</v>
      </c>
      <c r="B77" s="78"/>
      <c r="C77" s="78"/>
      <c r="D77" s="79">
        <f>MIN(D8:D74)</f>
        <v>-136.288363527385</v>
      </c>
      <c r="E77" s="78"/>
      <c r="F77" s="79">
        <f>MIN(F8:F74)</f>
        <v>-60.628682294725998</v>
      </c>
      <c r="G77" s="78"/>
      <c r="H77" s="79">
        <f>MIN(H8:H74)</f>
        <v>-50.375375382339698</v>
      </c>
      <c r="I77" s="78"/>
      <c r="J77" s="79">
        <f>MIN(J8:J74)</f>
        <v>-42.822945192632297</v>
      </c>
      <c r="K77" s="78"/>
      <c r="L77" s="79">
        <f>MIN(L8:L74)</f>
        <v>-26.861881936279602</v>
      </c>
      <c r="M77" s="78"/>
      <c r="N77" s="79">
        <f>MIN(N8:N74)</f>
        <v>-14.710009297225</v>
      </c>
      <c r="O77" s="78"/>
      <c r="P77" s="79">
        <f>MIN(P8:P74)</f>
        <v>-5.2362913385058798</v>
      </c>
      <c r="Q77" s="78"/>
      <c r="R77" s="79">
        <f>MIN(R8:R74)</f>
        <v>-52.731889534883699</v>
      </c>
      <c r="S77" s="80"/>
    </row>
    <row r="78" spans="1:19" ht="15.75" thickBot="1" x14ac:dyDescent="0.3">
      <c r="A78" s="81" t="s">
        <v>29</v>
      </c>
      <c r="B78" s="82"/>
      <c r="C78" s="82"/>
      <c r="D78" s="83">
        <f>MAX(D8:D74)</f>
        <v>-61.2285422307922</v>
      </c>
      <c r="E78" s="82"/>
      <c r="F78" s="83">
        <f>MAX(F8:F74)</f>
        <v>-16.532184241240699</v>
      </c>
      <c r="G78" s="82"/>
      <c r="H78" s="83">
        <f>MAX(H8:H74)</f>
        <v>-10.907455659304601</v>
      </c>
      <c r="I78" s="82"/>
      <c r="J78" s="83">
        <f>MAX(J8:J74)</f>
        <v>-3.0143605370586002</v>
      </c>
      <c r="K78" s="82"/>
      <c r="L78" s="83">
        <f>MAX(L8:L74)</f>
        <v>-5.4125622821156801E-2</v>
      </c>
      <c r="M78" s="82"/>
      <c r="N78" s="83">
        <f>MAX(N8:N74)</f>
        <v>7.3437427899578802</v>
      </c>
      <c r="O78" s="82"/>
      <c r="P78" s="83">
        <f>MAX(P8:P74)</f>
        <v>8.0053463091728894</v>
      </c>
      <c r="Q78" s="82"/>
      <c r="R78" s="83">
        <f>MAX(R8:R74)</f>
        <v>489.72816084364302</v>
      </c>
      <c r="S78" s="84"/>
    </row>
    <row r="80" spans="1:19" x14ac:dyDescent="0.25">
      <c r="A80" s="15" t="s">
        <v>342</v>
      </c>
    </row>
  </sheetData>
  <sheetProtection password="F4C3"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0" t="s">
        <v>349</v>
      </c>
    </row>
    <row r="3" spans="1:14" ht="15.75" thickBot="1" x14ac:dyDescent="0.3">
      <c r="A3" s="121"/>
      <c r="B3" s="125"/>
      <c r="C3" s="125"/>
      <c r="D3" s="126"/>
      <c r="E3" s="126"/>
      <c r="F3" s="126"/>
      <c r="G3" s="126"/>
      <c r="H3" s="126"/>
      <c r="I3" s="126"/>
      <c r="J3" s="126"/>
      <c r="K3" s="126"/>
      <c r="L3" s="27"/>
      <c r="M3" s="28"/>
    </row>
    <row r="4" spans="1:14" ht="15.75" thickBot="1" x14ac:dyDescent="0.3">
      <c r="A4" s="27"/>
      <c r="B4" s="125"/>
      <c r="C4" s="125"/>
      <c r="D4" s="27"/>
      <c r="E4" s="27"/>
      <c r="F4" s="27"/>
      <c r="G4" s="27"/>
      <c r="H4" s="27"/>
      <c r="I4" s="27"/>
      <c r="J4" s="27"/>
      <c r="K4" s="27"/>
      <c r="L4" s="27"/>
      <c r="M4" s="27"/>
    </row>
    <row r="5" spans="1:14" x14ac:dyDescent="0.25">
      <c r="A5" s="32" t="s">
        <v>348</v>
      </c>
      <c r="B5" s="118" t="s">
        <v>8</v>
      </c>
      <c r="C5" s="118" t="s">
        <v>9</v>
      </c>
      <c r="D5" s="124" t="s">
        <v>47</v>
      </c>
      <c r="E5" s="124"/>
      <c r="F5" s="124" t="s">
        <v>48</v>
      </c>
      <c r="G5" s="124"/>
      <c r="H5" s="124" t="s">
        <v>1</v>
      </c>
      <c r="I5" s="124"/>
      <c r="J5" s="124" t="s">
        <v>2</v>
      </c>
      <c r="K5" s="124"/>
      <c r="L5" s="122" t="s">
        <v>46</v>
      </c>
      <c r="M5" s="123"/>
      <c r="N5" s="13"/>
    </row>
    <row r="6" spans="1:14" x14ac:dyDescent="0.25">
      <c r="A6" s="35" t="s">
        <v>7</v>
      </c>
      <c r="B6" s="119"/>
      <c r="C6" s="119"/>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Data'!$A$7:$R$328,2,0)</f>
        <v>43928</v>
      </c>
      <c r="C8" s="69">
        <f>VLOOKUP($A8,'Return Data'!$A$7:$R$328,3,0)</f>
        <v>9.16</v>
      </c>
      <c r="D8" s="69">
        <f>VLOOKUP($A8,'Return Data'!$A$7:$R$328,9,0)</f>
        <v>266.67526216262701</v>
      </c>
      <c r="E8" s="70">
        <f>RANK(D8,D$8:D$10,0)</f>
        <v>1</v>
      </c>
      <c r="F8" s="69">
        <f>VLOOKUP($A8,'Return Data'!$A$7:$R$328,10,0)</f>
        <v>-99.975099601593499</v>
      </c>
      <c r="G8" s="70">
        <f t="shared" ref="G8" si="0">RANK(F8,F$8:F$10,0)</f>
        <v>1</v>
      </c>
      <c r="H8" s="69"/>
      <c r="I8" s="70"/>
      <c r="J8" s="69"/>
      <c r="K8" s="70"/>
      <c r="L8" s="69">
        <f>VLOOKUP($A8,'Return Data'!$A$7:$R$328,17,0)</f>
        <v>-55.7454545454545</v>
      </c>
      <c r="M8" s="71">
        <f>RANK(L8,L$8:L$10,0)</f>
        <v>3</v>
      </c>
    </row>
    <row r="9" spans="1:14" x14ac:dyDescent="0.25">
      <c r="A9" s="67" t="s">
        <v>49</v>
      </c>
      <c r="B9" s="68">
        <f>VLOOKUP($A9,'Return Data'!$A$7:$R$328,2,0)</f>
        <v>43928</v>
      </c>
      <c r="C9" s="69">
        <f>VLOOKUP($A9,'Return Data'!$A$7:$R$328,3,0)</f>
        <v>8.11</v>
      </c>
      <c r="D9" s="69">
        <f>VLOOKUP($A9,'Return Data'!$A$7:$R$328,9,0)</f>
        <v>219.58556149732601</v>
      </c>
      <c r="E9" s="70">
        <f t="shared" ref="E9:E10" si="1">RANK(D9,D$8:D$10,0)</f>
        <v>3</v>
      </c>
      <c r="F9" s="69">
        <f>VLOOKUP($A9,'Return Data'!$A$7:$R$328,10,0)</f>
        <v>-214.65215215215201</v>
      </c>
      <c r="G9" s="70">
        <f t="shared" ref="G9" si="2">RANK(F9,F$8:F$10,0)</f>
        <v>2</v>
      </c>
      <c r="H9" s="69">
        <f>VLOOKUP($A9,'Return Data'!$A$7:$R$328,11,0)</f>
        <v>-93.057983682983703</v>
      </c>
      <c r="I9" s="70">
        <f t="shared" ref="I9:K10" si="3">RANK(H9,H$8:H$10,0)</f>
        <v>1</v>
      </c>
      <c r="J9" s="69">
        <f>VLOOKUP($A9,'Return Data'!$A$7:$R$328,12,0)</f>
        <v>-36.720321931589503</v>
      </c>
      <c r="K9" s="70">
        <f t="shared" si="3"/>
        <v>1</v>
      </c>
      <c r="L9" s="69">
        <f>VLOOKUP($A9,'Return Data'!$A$7:$R$328,17,0)</f>
        <v>-25.55</v>
      </c>
      <c r="M9" s="71">
        <f t="shared" ref="M9:M10" si="4">RANK(L9,L$8:L$10,0)</f>
        <v>2</v>
      </c>
    </row>
    <row r="10" spans="1:14" x14ac:dyDescent="0.25">
      <c r="A10" s="67" t="s">
        <v>50</v>
      </c>
      <c r="B10" s="68">
        <f>VLOOKUP($A10,'Return Data'!$A$7:$R$328,2,0)</f>
        <v>43928</v>
      </c>
      <c r="C10" s="69">
        <f>VLOOKUP($A10,'Return Data'!$A$7:$R$328,3,0)</f>
        <v>86.339500000000001</v>
      </c>
      <c r="D10" s="69">
        <f>VLOOKUP($A10,'Return Data'!$A$7:$R$328,9,0)</f>
        <v>221.75560027131101</v>
      </c>
      <c r="E10" s="70">
        <f t="shared" si="1"/>
        <v>2</v>
      </c>
      <c r="F10" s="69">
        <f>VLOOKUP($A10,'Return Data'!$A$7:$R$328,10,0)</f>
        <v>-254.59023385486</v>
      </c>
      <c r="G10" s="70">
        <f t="shared" ref="G10" si="5">RANK(F10,F$8:F$10,0)</f>
        <v>3</v>
      </c>
      <c r="H10" s="69">
        <f>VLOOKUP($A10,'Return Data'!$A$7:$R$328,11,0)</f>
        <v>-109.326432224519</v>
      </c>
      <c r="I10" s="70">
        <f t="shared" si="3"/>
        <v>2</v>
      </c>
      <c r="J10" s="69">
        <f>VLOOKUP($A10,'Return Data'!$A$7:$R$328,12,0)</f>
        <v>-43.196168602961201</v>
      </c>
      <c r="K10" s="70">
        <f t="shared" si="3"/>
        <v>2</v>
      </c>
      <c r="L10" s="69">
        <f>VLOOKUP($A10,'Return Data'!$A$7:$R$328,17,0)</f>
        <v>10.871052757240699</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236.0054746437547</v>
      </c>
      <c r="E12" s="78"/>
      <c r="F12" s="79">
        <f>AVERAGE(F8:F10)</f>
        <v>-189.7391618695352</v>
      </c>
      <c r="G12" s="78"/>
      <c r="H12" s="79">
        <f>AVERAGE(H8:H10)</f>
        <v>-101.19220795375135</v>
      </c>
      <c r="I12" s="78"/>
      <c r="J12" s="79">
        <f>AVERAGE(J8:J10)</f>
        <v>-39.958245267275352</v>
      </c>
      <c r="K12" s="78"/>
      <c r="L12" s="79">
        <f>AVERAGE(L8:L10)</f>
        <v>-23.474800596071265</v>
      </c>
      <c r="M12" s="80"/>
    </row>
    <row r="13" spans="1:14" x14ac:dyDescent="0.25">
      <c r="A13" s="77" t="s">
        <v>28</v>
      </c>
      <c r="B13" s="78"/>
      <c r="C13" s="78"/>
      <c r="D13" s="79">
        <f>MIN(D8:D10)</f>
        <v>219.58556149732601</v>
      </c>
      <c r="E13" s="78"/>
      <c r="F13" s="79">
        <f>MIN(F8:F10)</f>
        <v>-254.59023385486</v>
      </c>
      <c r="G13" s="78"/>
      <c r="H13" s="79">
        <f>MIN(H8:H10)</f>
        <v>-109.326432224519</v>
      </c>
      <c r="I13" s="78"/>
      <c r="J13" s="79">
        <f>MIN(J8:J10)</f>
        <v>-43.196168602961201</v>
      </c>
      <c r="K13" s="78"/>
      <c r="L13" s="79">
        <f>MIN(L8:L10)</f>
        <v>-55.7454545454545</v>
      </c>
      <c r="M13" s="80"/>
    </row>
    <row r="14" spans="1:14" ht="15.75" thickBot="1" x14ac:dyDescent="0.3">
      <c r="A14" s="81" t="s">
        <v>29</v>
      </c>
      <c r="B14" s="82"/>
      <c r="C14" s="82"/>
      <c r="D14" s="83">
        <f>MAX(D8:D10)</f>
        <v>266.67526216262701</v>
      </c>
      <c r="E14" s="82"/>
      <c r="F14" s="83">
        <f>MAX(F8:F10)</f>
        <v>-99.975099601593499</v>
      </c>
      <c r="G14" s="82"/>
      <c r="H14" s="83">
        <f>MAX(H8:H10)</f>
        <v>-93.057983682983703</v>
      </c>
      <c r="I14" s="82"/>
      <c r="J14" s="83">
        <f>MAX(J8:J10)</f>
        <v>-36.720321931589503</v>
      </c>
      <c r="K14" s="82"/>
      <c r="L14" s="83">
        <f>MAX(L8:L10)</f>
        <v>10.871052757240699</v>
      </c>
      <c r="M14" s="84"/>
    </row>
    <row r="16" spans="1:14" x14ac:dyDescent="0.25">
      <c r="A16" s="15" t="s">
        <v>342</v>
      </c>
    </row>
    <row r="18" ht="15" customHeight="1" x14ac:dyDescent="0.25"/>
  </sheetData>
  <sheetProtection password="F4C3" sheet="1" objects="1" scenarios="1"/>
  <mergeCells count="14">
    <mergeCell ref="A2:A3"/>
    <mergeCell ref="D5:E5"/>
    <mergeCell ref="F5:G5"/>
    <mergeCell ref="H5:I5"/>
    <mergeCell ref="J5:K5"/>
    <mergeCell ref="B5:B6"/>
    <mergeCell ref="C5:C6"/>
    <mergeCell ref="L5:M5"/>
    <mergeCell ref="B3:B4"/>
    <mergeCell ref="C3:C4"/>
    <mergeCell ref="D3:E3"/>
    <mergeCell ref="F3:G3"/>
    <mergeCell ref="H3:I3"/>
    <mergeCell ref="J3:K3"/>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0" t="s">
        <v>349</v>
      </c>
    </row>
    <row r="3" spans="1:14" ht="15.75" thickBot="1" x14ac:dyDescent="0.3">
      <c r="A3" s="121"/>
      <c r="B3" s="125"/>
      <c r="C3" s="125"/>
      <c r="D3" s="126"/>
      <c r="E3" s="126"/>
      <c r="F3" s="126"/>
      <c r="G3" s="126"/>
      <c r="H3" s="126"/>
      <c r="I3" s="126"/>
      <c r="J3" s="126"/>
      <c r="K3" s="126"/>
      <c r="L3" s="27"/>
      <c r="M3" s="28"/>
    </row>
    <row r="4" spans="1:14" ht="15.75" thickBot="1" x14ac:dyDescent="0.3">
      <c r="A4" s="27"/>
      <c r="B4" s="125"/>
      <c r="C4" s="125"/>
      <c r="D4" s="27"/>
      <c r="E4" s="27"/>
      <c r="F4" s="27"/>
      <c r="G4" s="27"/>
      <c r="H4" s="27"/>
      <c r="I4" s="27"/>
      <c r="J4" s="27"/>
      <c r="K4" s="27"/>
      <c r="L4" s="27"/>
      <c r="M4" s="27"/>
    </row>
    <row r="5" spans="1:14" x14ac:dyDescent="0.25">
      <c r="A5" s="32" t="s">
        <v>347</v>
      </c>
      <c r="B5" s="118" t="s">
        <v>8</v>
      </c>
      <c r="C5" s="118" t="s">
        <v>9</v>
      </c>
      <c r="D5" s="124" t="s">
        <v>47</v>
      </c>
      <c r="E5" s="124"/>
      <c r="F5" s="124" t="s">
        <v>48</v>
      </c>
      <c r="G5" s="124"/>
      <c r="H5" s="124" t="s">
        <v>1</v>
      </c>
      <c r="I5" s="124"/>
      <c r="J5" s="124" t="s">
        <v>2</v>
      </c>
      <c r="K5" s="124"/>
      <c r="L5" s="122" t="s">
        <v>46</v>
      </c>
      <c r="M5" s="123"/>
      <c r="N5" s="13"/>
    </row>
    <row r="6" spans="1:14" x14ac:dyDescent="0.25">
      <c r="A6" s="35" t="s">
        <v>7</v>
      </c>
      <c r="B6" s="119"/>
      <c r="C6" s="119"/>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Data'!$A$7:$R$328,2,0)</f>
        <v>43928</v>
      </c>
      <c r="C8" s="69">
        <f>VLOOKUP($A8,'Return Data'!$A$7:$R$328,3,0)</f>
        <v>9.14</v>
      </c>
      <c r="D8" s="69">
        <f>VLOOKUP($A8,'Return Data'!$A$7:$R$328,9,0)</f>
        <v>263.85542168674698</v>
      </c>
      <c r="E8" s="70">
        <f>RANK(D8,D$8:D$10,0)</f>
        <v>1</v>
      </c>
      <c r="F8" s="69">
        <f>VLOOKUP($A8,'Return Data'!$A$7:$R$328,10,0)</f>
        <v>-101.211989032901</v>
      </c>
      <c r="G8" s="70">
        <f t="shared" ref="G8" si="0">RANK(F8,F$8:F$10,0)</f>
        <v>1</v>
      </c>
      <c r="H8" s="69"/>
      <c r="I8" s="70"/>
      <c r="J8" s="69"/>
      <c r="K8" s="70"/>
      <c r="L8" s="69">
        <f>VLOOKUP($A8,'Return Data'!$A$7:$R$328,17,0)</f>
        <v>-57.072727272727199</v>
      </c>
      <c r="M8" s="71">
        <f>RANK(L8,L$8:L$10,0)</f>
        <v>3</v>
      </c>
    </row>
    <row r="9" spans="1:14" x14ac:dyDescent="0.25">
      <c r="A9" s="67" t="s">
        <v>51</v>
      </c>
      <c r="B9" s="68">
        <f>VLOOKUP($A9,'Return Data'!$A$7:$R$328,2,0)</f>
        <v>43928</v>
      </c>
      <c r="C9" s="69">
        <f>VLOOKUP($A9,'Return Data'!$A$7:$R$328,3,0)</f>
        <v>8.08</v>
      </c>
      <c r="D9" s="69">
        <f>VLOOKUP($A9,'Return Data'!$A$7:$R$328,9,0)</f>
        <v>216.67943316736901</v>
      </c>
      <c r="E9" s="70">
        <f t="shared" ref="E9:E10" si="1">RANK(D9,D$8:D$10,0)</f>
        <v>3</v>
      </c>
      <c r="F9" s="69">
        <f>VLOOKUP($A9,'Return Data'!$A$7:$R$328,10,0)</f>
        <v>-215.298694779116</v>
      </c>
      <c r="G9" s="70">
        <f t="shared" ref="G9:G10" si="2">RANK(F9,F$8:F$10,0)</f>
        <v>2</v>
      </c>
      <c r="H9" s="69">
        <f>VLOOKUP($A9,'Return Data'!$A$7:$R$328,11,0)</f>
        <v>-93.615113539212203</v>
      </c>
      <c r="I9" s="70">
        <f t="shared" ref="I9:K10" si="3">RANK(H9,H$8:H$10,0)</f>
        <v>1</v>
      </c>
      <c r="J9" s="69">
        <f>VLOOKUP($A9,'Return Data'!$A$7:$R$328,12,0)</f>
        <v>-37.1590202455439</v>
      </c>
      <c r="K9" s="70">
        <f t="shared" si="3"/>
        <v>1</v>
      </c>
      <c r="L9" s="69">
        <f>VLOOKUP($A9,'Return Data'!$A$7:$R$328,17,0)</f>
        <v>-25.955555555555598</v>
      </c>
      <c r="M9" s="71">
        <f t="shared" ref="M9:M10" si="4">RANK(L9,L$8:L$10,0)</f>
        <v>2</v>
      </c>
    </row>
    <row r="10" spans="1:14" x14ac:dyDescent="0.25">
      <c r="A10" s="67" t="s">
        <v>52</v>
      </c>
      <c r="B10" s="68">
        <f>VLOOKUP($A10,'Return Data'!$A$7:$R$328,2,0)</f>
        <v>43928</v>
      </c>
      <c r="C10" s="69">
        <f>VLOOKUP($A10,'Return Data'!$A$7:$R$328,3,0)</f>
        <v>81.697699999999998</v>
      </c>
      <c r="D10" s="69">
        <f>VLOOKUP($A10,'Return Data'!$A$7:$R$328,9,0)</f>
        <v>221.04446659135499</v>
      </c>
      <c r="E10" s="70">
        <f t="shared" si="1"/>
        <v>2</v>
      </c>
      <c r="F10" s="69">
        <f>VLOOKUP($A10,'Return Data'!$A$7:$R$328,10,0)</f>
        <v>-255.19183890942799</v>
      </c>
      <c r="G10" s="70">
        <f t="shared" si="2"/>
        <v>3</v>
      </c>
      <c r="H10" s="69">
        <f>VLOOKUP($A10,'Return Data'!$A$7:$R$328,11,0)</f>
        <v>-109.901960041387</v>
      </c>
      <c r="I10" s="70">
        <f t="shared" si="3"/>
        <v>2</v>
      </c>
      <c r="J10" s="69">
        <f>VLOOKUP($A10,'Return Data'!$A$7:$R$328,12,0)</f>
        <v>-43.824446763285202</v>
      </c>
      <c r="K10" s="70">
        <f t="shared" si="3"/>
        <v>2</v>
      </c>
      <c r="L10" s="69">
        <f>VLOOKUP($A10,'Return Data'!$A$7:$R$328,17,0)</f>
        <v>119.692891043035</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233.85977381515701</v>
      </c>
      <c r="E12" s="78"/>
      <c r="F12" s="79">
        <f>AVERAGE(F8:F10)</f>
        <v>-190.56750757381499</v>
      </c>
      <c r="G12" s="78"/>
      <c r="H12" s="79">
        <f>AVERAGE(H8:H10)</f>
        <v>-101.7585367902996</v>
      </c>
      <c r="I12" s="78"/>
      <c r="J12" s="79">
        <f>AVERAGE(J8:J10)</f>
        <v>-40.491733504414555</v>
      </c>
      <c r="K12" s="78"/>
      <c r="L12" s="79">
        <f>AVERAGE(L8:L10)</f>
        <v>12.221536071584069</v>
      </c>
      <c r="M12" s="80"/>
    </row>
    <row r="13" spans="1:14" x14ac:dyDescent="0.25">
      <c r="A13" s="77" t="s">
        <v>28</v>
      </c>
      <c r="B13" s="78"/>
      <c r="C13" s="78"/>
      <c r="D13" s="79">
        <f>MIN(D8:D10)</f>
        <v>216.67943316736901</v>
      </c>
      <c r="E13" s="78"/>
      <c r="F13" s="79">
        <f>MIN(F8:F10)</f>
        <v>-255.19183890942799</v>
      </c>
      <c r="G13" s="78"/>
      <c r="H13" s="79">
        <f>MIN(H8:H10)</f>
        <v>-109.901960041387</v>
      </c>
      <c r="I13" s="78"/>
      <c r="J13" s="79">
        <f>MIN(J8:J10)</f>
        <v>-43.824446763285202</v>
      </c>
      <c r="K13" s="78"/>
      <c r="L13" s="79">
        <f>MIN(L8:L10)</f>
        <v>-57.072727272727199</v>
      </c>
      <c r="M13" s="80"/>
    </row>
    <row r="14" spans="1:14" ht="15.75" thickBot="1" x14ac:dyDescent="0.3">
      <c r="A14" s="81" t="s">
        <v>29</v>
      </c>
      <c r="B14" s="82"/>
      <c r="C14" s="82"/>
      <c r="D14" s="83">
        <f>MAX(D8:D10)</f>
        <v>263.85542168674698</v>
      </c>
      <c r="E14" s="82"/>
      <c r="F14" s="83">
        <f>MAX(F8:F10)</f>
        <v>-101.211989032901</v>
      </c>
      <c r="G14" s="82"/>
      <c r="H14" s="83">
        <f>MAX(H8:H10)</f>
        <v>-93.615113539212203</v>
      </c>
      <c r="I14" s="82"/>
      <c r="J14" s="83">
        <f>MAX(J8:J10)</f>
        <v>-37.1590202455439</v>
      </c>
      <c r="K14" s="82"/>
      <c r="L14" s="83">
        <f>MAX(L8:L10)</f>
        <v>119.692891043035</v>
      </c>
      <c r="M14" s="84"/>
    </row>
    <row r="16" spans="1:14" x14ac:dyDescent="0.25">
      <c r="A16" s="15" t="s">
        <v>342</v>
      </c>
    </row>
  </sheetData>
  <sheetProtection password="F4C3"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0" t="s">
        <v>349</v>
      </c>
    </row>
    <row r="3" spans="1:19" ht="15.75" thickBot="1" x14ac:dyDescent="0.3">
      <c r="A3" s="121"/>
    </row>
    <row r="4" spans="1:19" ht="15.75" thickBot="1" x14ac:dyDescent="0.3"/>
    <row r="5" spans="1:19" x14ac:dyDescent="0.25">
      <c r="A5" s="32" t="s">
        <v>350</v>
      </c>
      <c r="B5" s="118" t="s">
        <v>8</v>
      </c>
      <c r="C5" s="118" t="s">
        <v>9</v>
      </c>
      <c r="D5" s="124" t="s">
        <v>48</v>
      </c>
      <c r="E5" s="124"/>
      <c r="F5" s="124" t="s">
        <v>1</v>
      </c>
      <c r="G5" s="124"/>
      <c r="H5" s="124" t="s">
        <v>2</v>
      </c>
      <c r="I5" s="124"/>
      <c r="J5" s="124" t="s">
        <v>3</v>
      </c>
      <c r="K5" s="124"/>
      <c r="L5" s="124" t="s">
        <v>4</v>
      </c>
      <c r="M5" s="124"/>
      <c r="N5" s="124" t="s">
        <v>385</v>
      </c>
      <c r="O5" s="124"/>
      <c r="P5" s="124" t="s">
        <v>5</v>
      </c>
      <c r="Q5" s="124"/>
      <c r="R5" s="124" t="s">
        <v>46</v>
      </c>
      <c r="S5" s="127"/>
    </row>
    <row r="6" spans="1:19" x14ac:dyDescent="0.25">
      <c r="A6" s="18" t="s">
        <v>7</v>
      </c>
      <c r="B6" s="119"/>
      <c r="C6" s="119"/>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7" t="s">
        <v>53</v>
      </c>
      <c r="B8" s="68">
        <f>VLOOKUP($A8,'Return Data'!$A$7:$R$328,2,0)</f>
        <v>43928</v>
      </c>
      <c r="C8" s="69">
        <f>VLOOKUP($A8,'Return Data'!$A$7:$R$328,3,0)</f>
        <v>32.933900000000001</v>
      </c>
      <c r="D8" s="69">
        <f>VLOOKUP($A8,'Return Data'!$A$7:$R$328,10,0)</f>
        <v>-12.116410063837799</v>
      </c>
      <c r="E8" s="70">
        <f>RANK(D8,D$8:D$37,0)</f>
        <v>16</v>
      </c>
      <c r="F8" s="69">
        <f>VLOOKUP($A8,'Return Data'!$A$7:$R$328,11,0)</f>
        <v>5.48884006206882</v>
      </c>
      <c r="G8" s="70">
        <f>RANK(F8,F$8:F$37,0)</f>
        <v>23</v>
      </c>
      <c r="H8" s="69">
        <f>VLOOKUP($A8,'Return Data'!$A$7:$R$328,12,0)</f>
        <v>-4.9618161347582603</v>
      </c>
      <c r="I8" s="70">
        <f>RANK(H8,H$8:H$37,0)</f>
        <v>28</v>
      </c>
      <c r="J8" s="69">
        <f>VLOOKUP($A8,'Return Data'!$A$7:$R$328,13,0)</f>
        <v>-3.0745450798580101</v>
      </c>
      <c r="K8" s="70">
        <f>RANK(J8,J$8:J$37,0)</f>
        <v>28</v>
      </c>
      <c r="L8" s="69">
        <f>VLOOKUP($A8,'Return Data'!$A$7:$R$328,14,0)</f>
        <v>0.820168191778329</v>
      </c>
      <c r="M8" s="70">
        <f>RANK(L8,L$8:L$37,0)</f>
        <v>25</v>
      </c>
      <c r="N8" s="69">
        <f>VLOOKUP($A8,'Return Data'!$A$7:$R$328,18,0)</f>
        <v>2.8682756112721801</v>
      </c>
      <c r="O8" s="70">
        <f>RANK(N8,N$8:N$37,0)</f>
        <v>24</v>
      </c>
      <c r="P8" s="69">
        <f>VLOOKUP($A8,'Return Data'!$A$7:$R$328,15,0)</f>
        <v>3.9034369960406101</v>
      </c>
      <c r="Q8" s="70">
        <f>RANK(P8,P$8:P$37,0)</f>
        <v>23</v>
      </c>
      <c r="R8" s="69">
        <f>VLOOKUP($A8,'Return Data'!$A$7:$R$328,17,0)</f>
        <v>9.5592120768473698</v>
      </c>
      <c r="S8" s="71">
        <f>RANK(R8,R$8:R$37,0)</f>
        <v>19</v>
      </c>
    </row>
    <row r="9" spans="1:19" x14ac:dyDescent="0.25">
      <c r="A9" s="87" t="s">
        <v>54</v>
      </c>
      <c r="B9" s="68">
        <f>VLOOKUP($A9,'Return Data'!$A$7:$R$328,2,0)</f>
        <v>43928</v>
      </c>
      <c r="C9" s="69">
        <f>VLOOKUP($A9,'Return Data'!$A$7:$R$328,3,0)</f>
        <v>1.4522999999999999</v>
      </c>
      <c r="D9" s="69">
        <f>VLOOKUP($A9,'Return Data'!$A$7:$R$328,10,0)</f>
        <v>-295.15483846271599</v>
      </c>
      <c r="E9" s="70">
        <f t="shared" ref="E9:G37" si="0">RANK(D9,D$8:D$37,0)</f>
        <v>29</v>
      </c>
      <c r="F9" s="69">
        <f>VLOOKUP($A9,'Return Data'!$A$7:$R$328,11,0)</f>
        <v>-99.339714367687904</v>
      </c>
      <c r="G9" s="70">
        <f t="shared" si="0"/>
        <v>29</v>
      </c>
      <c r="H9" s="69"/>
      <c r="I9" s="70"/>
      <c r="J9" s="69"/>
      <c r="K9" s="70"/>
      <c r="L9" s="69"/>
      <c r="M9" s="70"/>
      <c r="N9" s="69"/>
      <c r="O9" s="70"/>
      <c r="P9" s="69"/>
      <c r="Q9" s="70"/>
      <c r="R9" s="69">
        <f>VLOOKUP($A9,'Return Data'!$A$7:$R$328,17,0)</f>
        <v>-65.208223572615594</v>
      </c>
      <c r="S9" s="71">
        <f t="shared" ref="S9:S37" si="1">RANK(R9,R$8:R$37,0)</f>
        <v>30</v>
      </c>
    </row>
    <row r="10" spans="1:19" x14ac:dyDescent="0.25">
      <c r="A10" s="87" t="s">
        <v>55</v>
      </c>
      <c r="B10" s="68">
        <f>VLOOKUP($A10,'Return Data'!$A$7:$R$328,2,0)</f>
        <v>43928</v>
      </c>
      <c r="C10" s="69">
        <f>VLOOKUP($A10,'Return Data'!$A$7:$R$328,3,0)</f>
        <v>22.614599999999999</v>
      </c>
      <c r="D10" s="69">
        <f>VLOOKUP($A10,'Return Data'!$A$7:$R$328,10,0)</f>
        <v>-20.2624969596414</v>
      </c>
      <c r="E10" s="70">
        <f t="shared" si="0"/>
        <v>27</v>
      </c>
      <c r="F10" s="69">
        <f>VLOOKUP($A10,'Return Data'!$A$7:$R$328,11,0)</f>
        <v>9.0630805872566302</v>
      </c>
      <c r="G10" s="70">
        <f t="shared" si="0"/>
        <v>9</v>
      </c>
      <c r="H10" s="69">
        <f>VLOOKUP($A10,'Return Data'!$A$7:$R$328,12,0)</f>
        <v>9.7552316775805092</v>
      </c>
      <c r="I10" s="70">
        <f t="shared" ref="I10" si="2">RANK(H10,H$8:H$37,0)</f>
        <v>3</v>
      </c>
      <c r="J10" s="69">
        <f>VLOOKUP($A10,'Return Data'!$A$7:$R$328,13,0)</f>
        <v>9.5772077423717299</v>
      </c>
      <c r="K10" s="70">
        <f t="shared" ref="K10" si="3">RANK(J10,J$8:J$37,0)</f>
        <v>3</v>
      </c>
      <c r="L10" s="69">
        <f>VLOOKUP($A10,'Return Data'!$A$7:$R$328,14,0)</f>
        <v>11.841728077186801</v>
      </c>
      <c r="M10" s="70">
        <f t="shared" ref="M10" si="4">RANK(L10,L$8:L$37,0)</f>
        <v>5</v>
      </c>
      <c r="N10" s="69">
        <f>VLOOKUP($A10,'Return Data'!$A$7:$R$328,18,0)</f>
        <v>10.1909643555902</v>
      </c>
      <c r="O10" s="70">
        <f t="shared" ref="O10" si="5">RANK(N10,N$8:N$37,0)</f>
        <v>5</v>
      </c>
      <c r="P10" s="69">
        <f>VLOOKUP($A10,'Return Data'!$A$7:$R$328,15,0)</f>
        <v>9.2630350900693497</v>
      </c>
      <c r="Q10" s="70">
        <f t="shared" ref="Q10" si="6">RANK(P10,P$8:P$37,0)</f>
        <v>6</v>
      </c>
      <c r="R10" s="69">
        <f>VLOOKUP($A10,'Return Data'!$A$7:$R$328,17,0)</f>
        <v>12.939423564128999</v>
      </c>
      <c r="S10" s="71">
        <f t="shared" si="1"/>
        <v>3</v>
      </c>
    </row>
    <row r="11" spans="1:19" x14ac:dyDescent="0.25">
      <c r="A11" s="87" t="s">
        <v>56</v>
      </c>
      <c r="B11" s="68">
        <f>VLOOKUP($A11,'Return Data'!$A$7:$R$328,2,0)</f>
        <v>43928</v>
      </c>
      <c r="C11" s="69">
        <f>VLOOKUP($A11,'Return Data'!$A$7:$R$328,3,0)</f>
        <v>17.839600000000001</v>
      </c>
      <c r="D11" s="69">
        <f>VLOOKUP($A11,'Return Data'!$A$7:$R$328,10,0)</f>
        <v>-10.9863620087604</v>
      </c>
      <c r="E11" s="70">
        <f t="shared" si="0"/>
        <v>10</v>
      </c>
      <c r="F11" s="69">
        <f>VLOOKUP($A11,'Return Data'!$A$7:$R$328,11,0)</f>
        <v>7.3844640725003998</v>
      </c>
      <c r="G11" s="70">
        <f t="shared" si="0"/>
        <v>19</v>
      </c>
      <c r="H11" s="69">
        <f>VLOOKUP($A11,'Return Data'!$A$7:$R$328,12,0)</f>
        <v>5.7147082026071701</v>
      </c>
      <c r="I11" s="70">
        <f t="shared" ref="I11" si="7">RANK(H11,H$8:H$37,0)</f>
        <v>21</v>
      </c>
      <c r="J11" s="69">
        <f>VLOOKUP($A11,'Return Data'!$A$7:$R$328,13,0)</f>
        <v>5.7571055737868901</v>
      </c>
      <c r="K11" s="70">
        <f t="shared" ref="K11" si="8">RANK(J11,J$8:J$37,0)</f>
        <v>23</v>
      </c>
      <c r="L11" s="69">
        <f>VLOOKUP($A11,'Return Data'!$A$7:$R$328,14,0)</f>
        <v>-1.81320423857893</v>
      </c>
      <c r="M11" s="70">
        <f t="shared" ref="M11" si="9">RANK(L11,L$8:L$37,0)</f>
        <v>26</v>
      </c>
      <c r="N11" s="69">
        <f>VLOOKUP($A11,'Return Data'!$A$7:$R$328,18,0)</f>
        <v>1.5451731240033699</v>
      </c>
      <c r="O11" s="70">
        <f t="shared" ref="O11" si="10">RANK(N11,N$8:N$37,0)</f>
        <v>26</v>
      </c>
      <c r="P11" s="69">
        <f>VLOOKUP($A11,'Return Data'!$A$7:$R$328,15,0)</f>
        <v>3.6415102115886002</v>
      </c>
      <c r="Q11" s="70">
        <f t="shared" ref="Q11" si="11">RANK(P11,P$8:P$37,0)</f>
        <v>24</v>
      </c>
      <c r="R11" s="69">
        <f>VLOOKUP($A11,'Return Data'!$A$7:$R$328,17,0)</f>
        <v>9.5494990913747895</v>
      </c>
      <c r="S11" s="71">
        <f t="shared" si="1"/>
        <v>21</v>
      </c>
    </row>
    <row r="12" spans="1:19" x14ac:dyDescent="0.25">
      <c r="A12" s="87" t="s">
        <v>57</v>
      </c>
      <c r="B12" s="68">
        <f>VLOOKUP($A12,'Return Data'!$A$7:$R$328,2,0)</f>
        <v>43928</v>
      </c>
      <c r="C12" s="69">
        <f>VLOOKUP($A12,'Return Data'!$A$7:$R$328,3,0)</f>
        <v>35.908200000000001</v>
      </c>
      <c r="D12" s="69">
        <f>VLOOKUP($A12,'Return Data'!$A$7:$R$328,10,0)</f>
        <v>-11.966081570397501</v>
      </c>
      <c r="E12" s="70">
        <f t="shared" si="0"/>
        <v>14</v>
      </c>
      <c r="F12" s="69">
        <f>VLOOKUP($A12,'Return Data'!$A$7:$R$328,11,0)</f>
        <v>11.041462100518601</v>
      </c>
      <c r="G12" s="70">
        <f t="shared" si="0"/>
        <v>6</v>
      </c>
      <c r="H12" s="69">
        <f>VLOOKUP($A12,'Return Data'!$A$7:$R$328,12,0)</f>
        <v>8.3429470875299092</v>
      </c>
      <c r="I12" s="70">
        <f t="shared" ref="I12" si="12">RANK(H12,H$8:H$37,0)</f>
        <v>11</v>
      </c>
      <c r="J12" s="69">
        <f>VLOOKUP($A12,'Return Data'!$A$7:$R$328,13,0)</f>
        <v>7.7075198775496698</v>
      </c>
      <c r="K12" s="70">
        <f t="shared" ref="K12" si="13">RANK(J12,J$8:J$37,0)</f>
        <v>12</v>
      </c>
      <c r="L12" s="69">
        <f>VLOOKUP($A12,'Return Data'!$A$7:$R$328,14,0)</f>
        <v>9.3374276888053096</v>
      </c>
      <c r="M12" s="70">
        <f t="shared" ref="M12" si="14">RANK(L12,L$8:L$37,0)</f>
        <v>15</v>
      </c>
      <c r="N12" s="69">
        <f>VLOOKUP($A12,'Return Data'!$A$7:$R$328,18,0)</f>
        <v>8.1314784346948699</v>
      </c>
      <c r="O12" s="70">
        <f t="shared" ref="O12" si="15">RANK(N12,N$8:N$37,0)</f>
        <v>13</v>
      </c>
      <c r="P12" s="69">
        <f>VLOOKUP($A12,'Return Data'!$A$7:$R$328,15,0)</f>
        <v>7.93918781995258</v>
      </c>
      <c r="Q12" s="70">
        <f t="shared" ref="Q12" si="16">RANK(P12,P$8:P$37,0)</f>
        <v>12</v>
      </c>
      <c r="R12" s="69">
        <f>VLOOKUP($A12,'Return Data'!$A$7:$R$328,17,0)</f>
        <v>11.987856325793899</v>
      </c>
      <c r="S12" s="71">
        <f t="shared" si="1"/>
        <v>9</v>
      </c>
    </row>
    <row r="13" spans="1:19" x14ac:dyDescent="0.25">
      <c r="A13" s="87" t="s">
        <v>58</v>
      </c>
      <c r="B13" s="68">
        <f>VLOOKUP($A13,'Return Data'!$A$7:$R$328,2,0)</f>
        <v>43928</v>
      </c>
      <c r="C13" s="69">
        <f>VLOOKUP($A13,'Return Data'!$A$7:$R$328,3,0)</f>
        <v>23.321100000000001</v>
      </c>
      <c r="D13" s="69">
        <f>VLOOKUP($A13,'Return Data'!$A$7:$R$328,10,0)</f>
        <v>-14.5913938780779</v>
      </c>
      <c r="E13" s="70">
        <f t="shared" si="0"/>
        <v>19</v>
      </c>
      <c r="F13" s="69">
        <f>VLOOKUP($A13,'Return Data'!$A$7:$R$328,11,0)</f>
        <v>7.9114872884002496</v>
      </c>
      <c r="G13" s="70">
        <f t="shared" si="0"/>
        <v>16</v>
      </c>
      <c r="H13" s="69">
        <f>VLOOKUP($A13,'Return Data'!$A$7:$R$328,12,0)</f>
        <v>6.1229282990506704</v>
      </c>
      <c r="I13" s="70">
        <f t="shared" ref="I13" si="17">RANK(H13,H$8:H$37,0)</f>
        <v>19</v>
      </c>
      <c r="J13" s="69">
        <f>VLOOKUP($A13,'Return Data'!$A$7:$R$328,13,0)</f>
        <v>6.2303882076647596</v>
      </c>
      <c r="K13" s="70">
        <f t="shared" ref="K13" si="18">RANK(J13,J$8:J$37,0)</f>
        <v>20</v>
      </c>
      <c r="L13" s="69">
        <f>VLOOKUP($A13,'Return Data'!$A$7:$R$328,14,0)</f>
        <v>9.56914838488904</v>
      </c>
      <c r="M13" s="70">
        <f t="shared" ref="M13" si="19">RANK(L13,L$8:L$37,0)</f>
        <v>14</v>
      </c>
      <c r="N13" s="69">
        <f>VLOOKUP($A13,'Return Data'!$A$7:$R$328,18,0)</f>
        <v>7.61702828906812</v>
      </c>
      <c r="O13" s="70">
        <f t="shared" ref="O13" si="20">RANK(N13,N$8:N$37,0)</f>
        <v>16</v>
      </c>
      <c r="P13" s="69">
        <f>VLOOKUP($A13,'Return Data'!$A$7:$R$328,15,0)</f>
        <v>7.1214204837668396</v>
      </c>
      <c r="Q13" s="70">
        <f t="shared" ref="Q13" si="21">RANK(P13,P$8:P$37,0)</f>
        <v>17</v>
      </c>
      <c r="R13" s="69">
        <f>VLOOKUP($A13,'Return Data'!$A$7:$R$328,17,0)</f>
        <v>11.777969757746099</v>
      </c>
      <c r="S13" s="71">
        <f t="shared" si="1"/>
        <v>11</v>
      </c>
    </row>
    <row r="14" spans="1:19" x14ac:dyDescent="0.25">
      <c r="A14" s="87" t="s">
        <v>59</v>
      </c>
      <c r="B14" s="68">
        <f>VLOOKUP($A14,'Return Data'!$A$7:$R$328,2,0)</f>
        <v>43928</v>
      </c>
      <c r="C14" s="69">
        <f>VLOOKUP($A14,'Return Data'!$A$7:$R$328,3,0)</f>
        <v>2482.4935999999998</v>
      </c>
      <c r="D14" s="69">
        <f>VLOOKUP($A14,'Return Data'!$A$7:$R$328,10,0)</f>
        <v>-17.668438273432201</v>
      </c>
      <c r="E14" s="70">
        <f t="shared" si="0"/>
        <v>26</v>
      </c>
      <c r="F14" s="69">
        <f>VLOOKUP($A14,'Return Data'!$A$7:$R$328,11,0)</f>
        <v>11.920305750718899</v>
      </c>
      <c r="G14" s="70">
        <f t="shared" si="0"/>
        <v>3</v>
      </c>
      <c r="H14" s="69">
        <f>VLOOKUP($A14,'Return Data'!$A$7:$R$328,12,0)</f>
        <v>8.8558359953162995</v>
      </c>
      <c r="I14" s="70">
        <f t="shared" ref="I14" si="22">RANK(H14,H$8:H$37,0)</f>
        <v>8</v>
      </c>
      <c r="J14" s="69">
        <f>VLOOKUP($A14,'Return Data'!$A$7:$R$328,13,0)</f>
        <v>12.182841383265799</v>
      </c>
      <c r="K14" s="70">
        <f t="shared" ref="K14" si="23">RANK(J14,J$8:J$37,0)</f>
        <v>1</v>
      </c>
      <c r="L14" s="69">
        <f>VLOOKUP($A14,'Return Data'!$A$7:$R$328,14,0)</f>
        <v>11.3704613605086</v>
      </c>
      <c r="M14" s="70">
        <f t="shared" ref="M14" si="24">RANK(L14,L$8:L$37,0)</f>
        <v>7</v>
      </c>
      <c r="N14" s="69">
        <f>VLOOKUP($A14,'Return Data'!$A$7:$R$328,18,0)</f>
        <v>9.6900923046375098</v>
      </c>
      <c r="O14" s="70">
        <f t="shared" ref="O14" si="25">RANK(N14,N$8:N$37,0)</f>
        <v>7</v>
      </c>
      <c r="P14" s="69">
        <f>VLOOKUP($A14,'Return Data'!$A$7:$R$328,15,0)</f>
        <v>8.4356350125330408</v>
      </c>
      <c r="Q14" s="70">
        <f t="shared" ref="Q14" si="26">RANK(P14,P$8:P$37,0)</f>
        <v>8</v>
      </c>
      <c r="R14" s="69">
        <f>VLOOKUP($A14,'Return Data'!$A$7:$R$328,17,0)</f>
        <v>11.842119407499901</v>
      </c>
      <c r="S14" s="71">
        <f t="shared" si="1"/>
        <v>10</v>
      </c>
    </row>
    <row r="15" spans="1:19" x14ac:dyDescent="0.25">
      <c r="A15" s="87" t="s">
        <v>60</v>
      </c>
      <c r="B15" s="68">
        <f>VLOOKUP($A15,'Return Data'!$A$7:$R$328,2,0)</f>
        <v>43928</v>
      </c>
      <c r="C15" s="69">
        <f>VLOOKUP($A15,'Return Data'!$A$7:$R$328,3,0)</f>
        <v>23.244900000000001</v>
      </c>
      <c r="D15" s="69">
        <f>VLOOKUP($A15,'Return Data'!$A$7:$R$328,10,0)</f>
        <v>10.0739185769963</v>
      </c>
      <c r="E15" s="70">
        <f t="shared" si="0"/>
        <v>1</v>
      </c>
      <c r="F15" s="69">
        <f>VLOOKUP($A15,'Return Data'!$A$7:$R$328,11,0)</f>
        <v>12.1311862652583</v>
      </c>
      <c r="G15" s="70">
        <f t="shared" si="0"/>
        <v>2</v>
      </c>
      <c r="H15" s="69">
        <f>VLOOKUP($A15,'Return Data'!$A$7:$R$328,12,0)</f>
        <v>9.50262530430129</v>
      </c>
      <c r="I15" s="70">
        <f t="shared" ref="I15" si="27">RANK(H15,H$8:H$37,0)</f>
        <v>6</v>
      </c>
      <c r="J15" s="69">
        <f>VLOOKUP($A15,'Return Data'!$A$7:$R$328,13,0)</f>
        <v>9.0721575451821508</v>
      </c>
      <c r="K15" s="70">
        <f t="shared" ref="K15" si="28">RANK(J15,J$8:J$37,0)</f>
        <v>7</v>
      </c>
      <c r="L15" s="69">
        <f>VLOOKUP($A15,'Return Data'!$A$7:$R$328,14,0)</f>
        <v>12.2731296894518</v>
      </c>
      <c r="M15" s="70">
        <f t="shared" ref="M15" si="29">RANK(L15,L$8:L$37,0)</f>
        <v>4</v>
      </c>
      <c r="N15" s="69">
        <f>VLOOKUP($A15,'Return Data'!$A$7:$R$328,18,0)</f>
        <v>11.400478402385501</v>
      </c>
      <c r="O15" s="70">
        <f t="shared" ref="O15" si="30">RANK(N15,N$8:N$37,0)</f>
        <v>1</v>
      </c>
      <c r="P15" s="69">
        <f>VLOOKUP($A15,'Return Data'!$A$7:$R$328,15,0)</f>
        <v>9.5809819029730399</v>
      </c>
      <c r="Q15" s="70">
        <f t="shared" ref="Q15" si="31">RANK(P15,P$8:P$37,0)</f>
        <v>2</v>
      </c>
      <c r="R15" s="69">
        <f>VLOOKUP($A15,'Return Data'!$A$7:$R$328,17,0)</f>
        <v>11.430748294388801</v>
      </c>
      <c r="S15" s="71">
        <f t="shared" si="1"/>
        <v>12</v>
      </c>
    </row>
    <row r="16" spans="1:19" x14ac:dyDescent="0.25">
      <c r="A16" s="87" t="s">
        <v>61</v>
      </c>
      <c r="B16" s="68">
        <f>VLOOKUP($A16,'Return Data'!$A$7:$R$328,2,0)</f>
        <v>43928</v>
      </c>
      <c r="C16" s="69">
        <f>VLOOKUP($A16,'Return Data'!$A$7:$R$328,3,0)</f>
        <v>70.9208</v>
      </c>
      <c r="D16" s="69">
        <f>VLOOKUP($A16,'Return Data'!$A$7:$R$328,10,0)</f>
        <v>-2.6187327668674301</v>
      </c>
      <c r="E16" s="70">
        <f t="shared" si="0"/>
        <v>4</v>
      </c>
      <c r="F16" s="69">
        <f>VLOOKUP($A16,'Return Data'!$A$7:$R$328,11,0)</f>
        <v>-14.816056690827599</v>
      </c>
      <c r="G16" s="70">
        <f t="shared" si="0"/>
        <v>28</v>
      </c>
      <c r="H16" s="69">
        <f>VLOOKUP($A16,'Return Data'!$A$7:$R$328,12,0)</f>
        <v>-3.7779965532469602</v>
      </c>
      <c r="I16" s="70">
        <f t="shared" ref="I16" si="32">RANK(H16,H$8:H$37,0)</f>
        <v>27</v>
      </c>
      <c r="J16" s="69">
        <f>VLOOKUP($A16,'Return Data'!$A$7:$R$328,13,0)</f>
        <v>-0.41229079511337002</v>
      </c>
      <c r="K16" s="70">
        <f t="shared" ref="K16" si="33">RANK(J16,J$8:J$37,0)</f>
        <v>27</v>
      </c>
      <c r="L16" s="69">
        <f>VLOOKUP($A16,'Return Data'!$A$7:$R$328,14,0)</f>
        <v>1.08954491189277</v>
      </c>
      <c r="M16" s="70">
        <f t="shared" ref="M16" si="34">RANK(L16,L$8:L$37,0)</f>
        <v>24</v>
      </c>
      <c r="N16" s="69">
        <f>VLOOKUP($A16,'Return Data'!$A$7:$R$328,18,0)</f>
        <v>5.2525038975948304</v>
      </c>
      <c r="O16" s="70">
        <f t="shared" ref="O16" si="35">RANK(N16,N$8:N$37,0)</f>
        <v>22</v>
      </c>
      <c r="P16" s="69">
        <f>VLOOKUP($A16,'Return Data'!$A$7:$R$328,15,0)</f>
        <v>6.9803701281373201</v>
      </c>
      <c r="Q16" s="70">
        <f t="shared" ref="Q16" si="36">RANK(P16,P$8:P$37,0)</f>
        <v>19</v>
      </c>
      <c r="R16" s="69">
        <f>VLOOKUP($A16,'Return Data'!$A$7:$R$328,17,0)</f>
        <v>11.2755758568796</v>
      </c>
      <c r="S16" s="71">
        <f t="shared" si="1"/>
        <v>13</v>
      </c>
    </row>
    <row r="17" spans="1:19" x14ac:dyDescent="0.25">
      <c r="A17" s="87" t="s">
        <v>62</v>
      </c>
      <c r="B17" s="68">
        <f>VLOOKUP($A17,'Return Data'!$A$7:$R$328,2,0)</f>
        <v>43928</v>
      </c>
      <c r="C17" s="69">
        <f>VLOOKUP($A17,'Return Data'!$A$7:$R$328,3,0)</f>
        <v>66.968100000000007</v>
      </c>
      <c r="D17" s="69">
        <f>VLOOKUP($A17,'Return Data'!$A$7:$R$328,10,0)</f>
        <v>-9.8207319943685203</v>
      </c>
      <c r="E17" s="70">
        <f t="shared" si="0"/>
        <v>9</v>
      </c>
      <c r="F17" s="69">
        <f>VLOOKUP($A17,'Return Data'!$A$7:$R$328,11,0)</f>
        <v>5.9475322584964703</v>
      </c>
      <c r="G17" s="70">
        <f t="shared" si="0"/>
        <v>22</v>
      </c>
      <c r="H17" s="69">
        <f>VLOOKUP($A17,'Return Data'!$A$7:$R$328,12,0)</f>
        <v>7.5105019199249998</v>
      </c>
      <c r="I17" s="70">
        <f t="shared" ref="I17" si="37">RANK(H17,H$8:H$37,0)</f>
        <v>14</v>
      </c>
      <c r="J17" s="69">
        <f>VLOOKUP($A17,'Return Data'!$A$7:$R$328,13,0)</f>
        <v>7.5472541109365796</v>
      </c>
      <c r="K17" s="70">
        <f t="shared" ref="K17" si="38">RANK(J17,J$8:J$37,0)</f>
        <v>16</v>
      </c>
      <c r="L17" s="69">
        <f>VLOOKUP($A17,'Return Data'!$A$7:$R$328,14,0)</f>
        <v>5.7470493133867304</v>
      </c>
      <c r="M17" s="70">
        <f t="shared" ref="M17" si="39">RANK(L17,L$8:L$37,0)</f>
        <v>22</v>
      </c>
      <c r="N17" s="69">
        <f>VLOOKUP($A17,'Return Data'!$A$7:$R$328,18,0)</f>
        <v>4.04871495650832</v>
      </c>
      <c r="O17" s="70">
        <f t="shared" ref="O17" si="40">RANK(N17,N$8:N$37,0)</f>
        <v>23</v>
      </c>
      <c r="P17" s="69">
        <f>VLOOKUP($A17,'Return Data'!$A$7:$R$328,15,0)</f>
        <v>4.9726502860201798</v>
      </c>
      <c r="Q17" s="70">
        <f t="shared" ref="Q17" si="41">RANK(P17,P$8:P$37,0)</f>
        <v>22</v>
      </c>
      <c r="R17" s="69">
        <f>VLOOKUP($A17,'Return Data'!$A$7:$R$328,17,0)</f>
        <v>10.1908296290273</v>
      </c>
      <c r="S17" s="71">
        <f t="shared" si="1"/>
        <v>18</v>
      </c>
    </row>
    <row r="18" spans="1:19" x14ac:dyDescent="0.25">
      <c r="A18" s="87" t="s">
        <v>63</v>
      </c>
      <c r="B18" s="68">
        <f>VLOOKUP($A18,'Return Data'!$A$7:$R$328,2,0)</f>
        <v>43928</v>
      </c>
      <c r="C18" s="69">
        <f>VLOOKUP($A18,'Return Data'!$A$7:$R$328,3,0)</f>
        <v>28.099299999999999</v>
      </c>
      <c r="D18" s="69">
        <f>VLOOKUP($A18,'Return Data'!$A$7:$R$328,10,0)</f>
        <v>-13.224219016564099</v>
      </c>
      <c r="E18" s="70">
        <f t="shared" si="0"/>
        <v>18</v>
      </c>
      <c r="F18" s="69">
        <f>VLOOKUP($A18,'Return Data'!$A$7:$R$328,11,0)</f>
        <v>8.1903588658137192</v>
      </c>
      <c r="G18" s="70">
        <f t="shared" si="0"/>
        <v>14</v>
      </c>
      <c r="H18" s="69">
        <f>VLOOKUP($A18,'Return Data'!$A$7:$R$328,12,0)</f>
        <v>6.7255690451301602</v>
      </c>
      <c r="I18" s="70">
        <f t="shared" ref="I18" si="42">RANK(H18,H$8:H$37,0)</f>
        <v>17</v>
      </c>
      <c r="J18" s="69">
        <f>VLOOKUP($A18,'Return Data'!$A$7:$R$328,13,0)</f>
        <v>7.5612046380838596</v>
      </c>
      <c r="K18" s="70">
        <f t="shared" ref="K18" si="43">RANK(J18,J$8:J$37,0)</f>
        <v>15</v>
      </c>
      <c r="L18" s="69">
        <f>VLOOKUP($A18,'Return Data'!$A$7:$R$328,14,0)</f>
        <v>10.4516131473653</v>
      </c>
      <c r="M18" s="70">
        <f t="shared" ref="M18" si="44">RANK(L18,L$8:L$37,0)</f>
        <v>10</v>
      </c>
      <c r="N18" s="69">
        <f>VLOOKUP($A18,'Return Data'!$A$7:$R$328,18,0)</f>
        <v>8.7307430088858897</v>
      </c>
      <c r="O18" s="70">
        <f t="shared" ref="O18" si="45">RANK(N18,N$8:N$37,0)</f>
        <v>11</v>
      </c>
      <c r="P18" s="69">
        <f>VLOOKUP($A18,'Return Data'!$A$7:$R$328,15,0)</f>
        <v>7.5808555443551304</v>
      </c>
      <c r="Q18" s="70">
        <f t="shared" ref="Q18" si="46">RANK(P18,P$8:P$37,0)</f>
        <v>13</v>
      </c>
      <c r="R18" s="69">
        <f>VLOOKUP($A18,'Return Data'!$A$7:$R$328,17,0)</f>
        <v>10.2843942769656</v>
      </c>
      <c r="S18" s="71">
        <f t="shared" si="1"/>
        <v>17</v>
      </c>
    </row>
    <row r="19" spans="1:19" x14ac:dyDescent="0.25">
      <c r="A19" s="87" t="s">
        <v>64</v>
      </c>
      <c r="B19" s="68">
        <f>VLOOKUP($A19,'Return Data'!$A$7:$R$328,2,0)</f>
        <v>43928</v>
      </c>
      <c r="C19" s="69">
        <f>VLOOKUP($A19,'Return Data'!$A$7:$R$328,3,0)</f>
        <v>26.458600000000001</v>
      </c>
      <c r="D19" s="69">
        <f>VLOOKUP($A19,'Return Data'!$A$7:$R$328,10,0)</f>
        <v>-12.2270898999077</v>
      </c>
      <c r="E19" s="70">
        <f t="shared" si="0"/>
        <v>17</v>
      </c>
      <c r="F19" s="69">
        <f>VLOOKUP($A19,'Return Data'!$A$7:$R$328,11,0)</f>
        <v>9.1782268151885606</v>
      </c>
      <c r="G19" s="70">
        <f t="shared" si="0"/>
        <v>8</v>
      </c>
      <c r="H19" s="69">
        <f>VLOOKUP($A19,'Return Data'!$A$7:$R$328,12,0)</f>
        <v>10.4455308390885</v>
      </c>
      <c r="I19" s="70">
        <f t="shared" ref="I19" si="47">RANK(H19,H$8:H$37,0)</f>
        <v>1</v>
      </c>
      <c r="J19" s="69">
        <f>VLOOKUP($A19,'Return Data'!$A$7:$R$328,13,0)</f>
        <v>9.4194625266945309</v>
      </c>
      <c r="K19" s="70">
        <f t="shared" ref="K19" si="48">RANK(J19,J$8:J$37,0)</f>
        <v>4</v>
      </c>
      <c r="L19" s="69">
        <f>VLOOKUP($A19,'Return Data'!$A$7:$R$328,14,0)</f>
        <v>10.7322228668788</v>
      </c>
      <c r="M19" s="70">
        <f t="shared" ref="M19" si="49">RANK(L19,L$8:L$37,0)</f>
        <v>8</v>
      </c>
      <c r="N19" s="69">
        <f>VLOOKUP($A19,'Return Data'!$A$7:$R$328,18,0)</f>
        <v>9.1244210149442804</v>
      </c>
      <c r="O19" s="70">
        <f t="shared" ref="O19" si="50">RANK(N19,N$8:N$37,0)</f>
        <v>9</v>
      </c>
      <c r="P19" s="69">
        <f>VLOOKUP($A19,'Return Data'!$A$7:$R$328,15,0)</f>
        <v>9.4461757934898696</v>
      </c>
      <c r="Q19" s="70">
        <f t="shared" ref="Q19" si="51">RANK(P19,P$8:P$37,0)</f>
        <v>3</v>
      </c>
      <c r="R19" s="69">
        <f>VLOOKUP($A19,'Return Data'!$A$7:$R$328,17,0)</f>
        <v>15.305711090176599</v>
      </c>
      <c r="S19" s="71">
        <f t="shared" si="1"/>
        <v>1</v>
      </c>
    </row>
    <row r="20" spans="1:19" x14ac:dyDescent="0.25">
      <c r="A20" s="87" t="s">
        <v>65</v>
      </c>
      <c r="B20" s="68">
        <f>VLOOKUP($A20,'Return Data'!$A$7:$R$328,2,0)</f>
        <v>43928</v>
      </c>
      <c r="C20" s="69">
        <f>VLOOKUP($A20,'Return Data'!$A$7:$R$328,3,0)</f>
        <v>16.945599999999999</v>
      </c>
      <c r="D20" s="69">
        <f>VLOOKUP($A20,'Return Data'!$A$7:$R$328,10,0)</f>
        <v>-11.3292113627336</v>
      </c>
      <c r="E20" s="70">
        <f t="shared" si="0"/>
        <v>12</v>
      </c>
      <c r="F20" s="69">
        <f>VLOOKUP($A20,'Return Data'!$A$7:$R$328,11,0)</f>
        <v>8.4986364726029304</v>
      </c>
      <c r="G20" s="70">
        <f t="shared" si="0"/>
        <v>12</v>
      </c>
      <c r="H20" s="69">
        <f>VLOOKUP($A20,'Return Data'!$A$7:$R$328,12,0)</f>
        <v>9.5410133415510003</v>
      </c>
      <c r="I20" s="70">
        <f t="shared" ref="I20" si="52">RANK(H20,H$8:H$37,0)</f>
        <v>5</v>
      </c>
      <c r="J20" s="69">
        <f>VLOOKUP($A20,'Return Data'!$A$7:$R$328,13,0)</f>
        <v>6.79679999197075</v>
      </c>
      <c r="K20" s="70">
        <f t="shared" ref="K20" si="53">RANK(J20,J$8:J$37,0)</f>
        <v>18</v>
      </c>
      <c r="L20" s="69">
        <f>VLOOKUP($A20,'Return Data'!$A$7:$R$328,14,0)</f>
        <v>6.0736532543482804</v>
      </c>
      <c r="M20" s="70">
        <f t="shared" ref="M20" si="54">RANK(L20,L$8:L$37,0)</f>
        <v>21</v>
      </c>
      <c r="N20" s="69">
        <f>VLOOKUP($A20,'Return Data'!$A$7:$R$328,18,0)</f>
        <v>6.5906837196527297</v>
      </c>
      <c r="O20" s="70">
        <f t="shared" ref="O20" si="55">RANK(N20,N$8:N$37,0)</f>
        <v>20</v>
      </c>
      <c r="P20" s="69">
        <f>VLOOKUP($A20,'Return Data'!$A$7:$R$328,15,0)</f>
        <v>5.5467420207353504</v>
      </c>
      <c r="Q20" s="70">
        <f t="shared" ref="Q20" si="56">RANK(P20,P$8:P$37,0)</f>
        <v>20</v>
      </c>
      <c r="R20" s="69">
        <f>VLOOKUP($A20,'Return Data'!$A$7:$R$328,17,0)</f>
        <v>7.74777219454469</v>
      </c>
      <c r="S20" s="71">
        <f t="shared" si="1"/>
        <v>29</v>
      </c>
    </row>
    <row r="21" spans="1:19" x14ac:dyDescent="0.25">
      <c r="A21" s="87" t="s">
        <v>66</v>
      </c>
      <c r="B21" s="68">
        <f>VLOOKUP($A21,'Return Data'!$A$7:$R$328,2,0)</f>
        <v>43928</v>
      </c>
      <c r="C21" s="69">
        <f>VLOOKUP($A21,'Return Data'!$A$7:$R$328,3,0)</f>
        <v>26.416899999999998</v>
      </c>
      <c r="D21" s="69">
        <f>VLOOKUP($A21,'Return Data'!$A$7:$R$328,10,0)</f>
        <v>-14.674872109621401</v>
      </c>
      <c r="E21" s="70">
        <f t="shared" si="0"/>
        <v>20</v>
      </c>
      <c r="F21" s="69">
        <f>VLOOKUP($A21,'Return Data'!$A$7:$R$328,11,0)</f>
        <v>11.179005270582801</v>
      </c>
      <c r="G21" s="70">
        <f t="shared" si="0"/>
        <v>5</v>
      </c>
      <c r="H21" s="69">
        <f>VLOOKUP($A21,'Return Data'!$A$7:$R$328,12,0)</f>
        <v>8.3582888534969904</v>
      </c>
      <c r="I21" s="70">
        <f t="shared" ref="I21" si="57">RANK(H21,H$8:H$37,0)</f>
        <v>10</v>
      </c>
      <c r="J21" s="69">
        <f>VLOOKUP($A21,'Return Data'!$A$7:$R$328,13,0)</f>
        <v>9.2809100245890903</v>
      </c>
      <c r="K21" s="70">
        <f t="shared" ref="K21" si="58">RANK(J21,J$8:J$37,0)</f>
        <v>6</v>
      </c>
      <c r="L21" s="69">
        <f>VLOOKUP($A21,'Return Data'!$A$7:$R$328,14,0)</f>
        <v>12.406599113358199</v>
      </c>
      <c r="M21" s="70">
        <f t="shared" ref="M21" si="59">RANK(L21,L$8:L$37,0)</f>
        <v>3</v>
      </c>
      <c r="N21" s="69">
        <f>VLOOKUP($A21,'Return Data'!$A$7:$R$328,18,0)</f>
        <v>10.568604217104101</v>
      </c>
      <c r="O21" s="70">
        <f t="shared" ref="O21" si="60">RANK(N21,N$8:N$37,0)</f>
        <v>3</v>
      </c>
      <c r="P21" s="69">
        <f>VLOOKUP($A21,'Return Data'!$A$7:$R$328,15,0)</f>
        <v>8.9664045494149498</v>
      </c>
      <c r="Q21" s="70">
        <f t="shared" ref="Q21" si="61">RANK(P21,P$8:P$37,0)</f>
        <v>7</v>
      </c>
      <c r="R21" s="69">
        <f>VLOOKUP($A21,'Return Data'!$A$7:$R$328,17,0)</f>
        <v>12.8591471144609</v>
      </c>
      <c r="S21" s="71">
        <f t="shared" si="1"/>
        <v>4</v>
      </c>
    </row>
    <row r="22" spans="1:19" x14ac:dyDescent="0.25">
      <c r="A22" s="87" t="s">
        <v>67</v>
      </c>
      <c r="B22" s="68">
        <f>VLOOKUP($A22,'Return Data'!$A$7:$R$328,2,0)</f>
        <v>43928</v>
      </c>
      <c r="C22" s="69">
        <f>VLOOKUP($A22,'Return Data'!$A$7:$R$328,3,0)</f>
        <v>16.486899999999999</v>
      </c>
      <c r="D22" s="69">
        <f>VLOOKUP($A22,'Return Data'!$A$7:$R$328,10,0)</f>
        <v>3.74123334144701</v>
      </c>
      <c r="E22" s="70">
        <f t="shared" si="0"/>
        <v>3</v>
      </c>
      <c r="F22" s="69">
        <f>VLOOKUP($A22,'Return Data'!$A$7:$R$328,11,0)</f>
        <v>8.7529391797185294</v>
      </c>
      <c r="G22" s="70">
        <f t="shared" si="0"/>
        <v>10</v>
      </c>
      <c r="H22" s="69">
        <f>VLOOKUP($A22,'Return Data'!$A$7:$R$328,12,0)</f>
        <v>8.6106044107376896</v>
      </c>
      <c r="I22" s="70">
        <f t="shared" ref="I22" si="62">RANK(H22,H$8:H$37,0)</f>
        <v>9</v>
      </c>
      <c r="J22" s="69">
        <f>VLOOKUP($A22,'Return Data'!$A$7:$R$328,13,0)</f>
        <v>8.4604238014825697</v>
      </c>
      <c r="K22" s="70">
        <f t="shared" ref="K22" si="63">RANK(J22,J$8:J$37,0)</f>
        <v>9</v>
      </c>
      <c r="L22" s="69">
        <f>VLOOKUP($A22,'Return Data'!$A$7:$R$328,14,0)</f>
        <v>7.9189836192272596</v>
      </c>
      <c r="M22" s="70">
        <f t="shared" ref="M22" si="64">RANK(L22,L$8:L$37,0)</f>
        <v>18</v>
      </c>
      <c r="N22" s="69">
        <f>VLOOKUP($A22,'Return Data'!$A$7:$R$328,18,0)</f>
        <v>7.5465222334427002</v>
      </c>
      <c r="O22" s="70">
        <f t="shared" ref="O22" si="65">RANK(N22,N$8:N$37,0)</f>
        <v>17</v>
      </c>
      <c r="P22" s="69">
        <f>VLOOKUP($A22,'Return Data'!$A$7:$R$328,15,0)</f>
        <v>8.2445220401192802</v>
      </c>
      <c r="Q22" s="70">
        <f t="shared" ref="Q22" si="66">RANK(P22,P$8:P$37,0)</f>
        <v>11</v>
      </c>
      <c r="R22" s="69">
        <f>VLOOKUP($A22,'Return Data'!$A$7:$R$328,17,0)</f>
        <v>9.5511032674465497</v>
      </c>
      <c r="S22" s="71">
        <f t="shared" si="1"/>
        <v>20</v>
      </c>
    </row>
    <row r="23" spans="1:19" x14ac:dyDescent="0.25">
      <c r="A23" s="87" t="s">
        <v>68</v>
      </c>
      <c r="B23" s="68">
        <f>VLOOKUP($A23,'Return Data'!$A$7:$R$328,2,0)</f>
        <v>43928</v>
      </c>
      <c r="C23" s="69">
        <f>VLOOKUP($A23,'Return Data'!$A$7:$R$328,3,0)</f>
        <v>1118.3059000000001</v>
      </c>
      <c r="D23" s="69">
        <f>VLOOKUP($A23,'Return Data'!$A$7:$R$328,10,0)</f>
        <v>-11.9720550777309</v>
      </c>
      <c r="E23" s="70">
        <f t="shared" si="0"/>
        <v>15</v>
      </c>
      <c r="F23" s="69">
        <f>VLOOKUP($A23,'Return Data'!$A$7:$R$328,11,0)</f>
        <v>3.30602811255577</v>
      </c>
      <c r="G23" s="70">
        <f t="shared" si="0"/>
        <v>25</v>
      </c>
      <c r="H23" s="69">
        <f>VLOOKUP($A23,'Return Data'!$A$7:$R$328,12,0)</f>
        <v>4.3658829415209901</v>
      </c>
      <c r="I23" s="70">
        <f t="shared" ref="I23" si="67">RANK(H23,H$8:H$37,0)</f>
        <v>24</v>
      </c>
      <c r="J23" s="69">
        <f>VLOOKUP($A23,'Return Data'!$A$7:$R$328,13,0)</f>
        <v>6.2661793484191097</v>
      </c>
      <c r="K23" s="70">
        <f t="shared" ref="K23" si="68">RANK(J23,J$8:J$37,0)</f>
        <v>19</v>
      </c>
      <c r="L23" s="69">
        <f>VLOOKUP($A23,'Return Data'!$A$7:$R$328,14,0)</f>
        <v>7.8855758859857001</v>
      </c>
      <c r="M23" s="70">
        <f t="shared" ref="M23" si="69">RANK(L23,L$8:L$37,0)</f>
        <v>19</v>
      </c>
      <c r="N23" s="69"/>
      <c r="O23" s="70"/>
      <c r="P23" s="69"/>
      <c r="Q23" s="70"/>
      <c r="R23" s="69">
        <f>VLOOKUP($A23,'Return Data'!$A$7:$R$328,17,0)</f>
        <v>8.8125823469387701</v>
      </c>
      <c r="S23" s="71">
        <f t="shared" si="1"/>
        <v>25</v>
      </c>
    </row>
    <row r="24" spans="1:19" x14ac:dyDescent="0.25">
      <c r="A24" s="87" t="s">
        <v>69</v>
      </c>
      <c r="B24" s="68">
        <f>VLOOKUP($A24,'Return Data'!$A$7:$R$328,2,0)</f>
        <v>43928</v>
      </c>
      <c r="C24" s="69">
        <f>VLOOKUP($A24,'Return Data'!$A$7:$R$328,3,0)</f>
        <v>31.415400000000002</v>
      </c>
      <c r="D24" s="69">
        <f>VLOOKUP($A24,'Return Data'!$A$7:$R$328,10,0)</f>
        <v>-11.092041410419201</v>
      </c>
      <c r="E24" s="70">
        <f t="shared" si="0"/>
        <v>11</v>
      </c>
      <c r="F24" s="69">
        <f>VLOOKUP($A24,'Return Data'!$A$7:$R$328,11,0)</f>
        <v>2.7031190062232699</v>
      </c>
      <c r="G24" s="70">
        <f t="shared" si="0"/>
        <v>26</v>
      </c>
      <c r="H24" s="69">
        <f>VLOOKUP($A24,'Return Data'!$A$7:$R$328,12,0)</f>
        <v>3.9105747148086301</v>
      </c>
      <c r="I24" s="70">
        <f t="shared" ref="I24" si="70">RANK(H24,H$8:H$37,0)</f>
        <v>25</v>
      </c>
      <c r="J24" s="69">
        <f>VLOOKUP($A24,'Return Data'!$A$7:$R$328,13,0)</f>
        <v>4.7429853110704396</v>
      </c>
      <c r="K24" s="70">
        <f t="shared" ref="K24" si="71">RANK(J24,J$8:J$37,0)</f>
        <v>25</v>
      </c>
      <c r="L24" s="69">
        <f>VLOOKUP($A24,'Return Data'!$A$7:$R$328,14,0)</f>
        <v>5.3320716032750202</v>
      </c>
      <c r="M24" s="70">
        <f t="shared" ref="M24" si="72">RANK(L24,L$8:L$37,0)</f>
        <v>23</v>
      </c>
      <c r="N24" s="69">
        <f>VLOOKUP($A24,'Return Data'!$A$7:$R$328,18,0)</f>
        <v>6.8326777593883996</v>
      </c>
      <c r="O24" s="70">
        <f t="shared" ref="O24" si="73">RANK(N24,N$8:N$37,0)</f>
        <v>19</v>
      </c>
      <c r="P24" s="69">
        <f>VLOOKUP($A24,'Return Data'!$A$7:$R$328,15,0)</f>
        <v>7.5720922586535</v>
      </c>
      <c r="Q24" s="70">
        <f t="shared" ref="Q24" si="74">RANK(P24,P$8:P$37,0)</f>
        <v>14</v>
      </c>
      <c r="R24" s="69">
        <f>VLOOKUP($A24,'Return Data'!$A$7:$R$328,17,0)</f>
        <v>10.7448548870361</v>
      </c>
      <c r="S24" s="71">
        <f t="shared" si="1"/>
        <v>16</v>
      </c>
    </row>
    <row r="25" spans="1:19" x14ac:dyDescent="0.25">
      <c r="A25" s="87" t="s">
        <v>70</v>
      </c>
      <c r="B25" s="68">
        <f>VLOOKUP($A25,'Return Data'!$A$7:$R$328,2,0)</f>
        <v>43928</v>
      </c>
      <c r="C25" s="69">
        <f>VLOOKUP($A25,'Return Data'!$A$7:$R$328,3,0)</f>
        <v>27.793600000000001</v>
      </c>
      <c r="D25" s="69">
        <f>VLOOKUP($A25,'Return Data'!$A$7:$R$328,10,0)</f>
        <v>-16.645201948576901</v>
      </c>
      <c r="E25" s="70">
        <f t="shared" si="0"/>
        <v>24</v>
      </c>
      <c r="F25" s="69">
        <f>VLOOKUP($A25,'Return Data'!$A$7:$R$328,11,0)</f>
        <v>6.2925694515028701</v>
      </c>
      <c r="G25" s="70">
        <f t="shared" si="0"/>
        <v>21</v>
      </c>
      <c r="H25" s="69">
        <f>VLOOKUP($A25,'Return Data'!$A$7:$R$328,12,0)</f>
        <v>7.3044022804578503</v>
      </c>
      <c r="I25" s="70">
        <f t="shared" ref="I25" si="75">RANK(H25,H$8:H$37,0)</f>
        <v>15</v>
      </c>
      <c r="J25" s="69">
        <f>VLOOKUP($A25,'Return Data'!$A$7:$R$328,13,0)</f>
        <v>7.6242573269875198</v>
      </c>
      <c r="K25" s="70">
        <f t="shared" ref="K25" si="76">RANK(J25,J$8:J$37,0)</f>
        <v>13</v>
      </c>
      <c r="L25" s="69">
        <f>VLOOKUP($A25,'Return Data'!$A$7:$R$328,14,0)</f>
        <v>10.1101423361175</v>
      </c>
      <c r="M25" s="70">
        <f t="shared" ref="M25" si="77">RANK(L25,L$8:L$37,0)</f>
        <v>12</v>
      </c>
      <c r="N25" s="69">
        <f>VLOOKUP($A25,'Return Data'!$A$7:$R$328,18,0)</f>
        <v>10.061507603182299</v>
      </c>
      <c r="O25" s="70">
        <f t="shared" ref="O25" si="78">RANK(N25,N$8:N$37,0)</f>
        <v>6</v>
      </c>
      <c r="P25" s="69">
        <f>VLOOKUP($A25,'Return Data'!$A$7:$R$328,15,0)</f>
        <v>9.7324032259854505</v>
      </c>
      <c r="Q25" s="70">
        <f t="shared" ref="Q25" si="79">RANK(P25,P$8:P$37,0)</f>
        <v>1</v>
      </c>
      <c r="R25" s="69">
        <f>VLOOKUP($A25,'Return Data'!$A$7:$R$328,17,0)</f>
        <v>13.181108526970901</v>
      </c>
      <c r="S25" s="71">
        <f t="shared" si="1"/>
        <v>2</v>
      </c>
    </row>
    <row r="26" spans="1:19" x14ac:dyDescent="0.25">
      <c r="A26" s="87" t="s">
        <v>71</v>
      </c>
      <c r="B26" s="68">
        <f>VLOOKUP($A26,'Return Data'!$A$7:$R$328,2,0)</f>
        <v>43928</v>
      </c>
      <c r="C26" s="69">
        <f>VLOOKUP($A26,'Return Data'!$A$7:$R$328,3,0)</f>
        <v>22.808199999999999</v>
      </c>
      <c r="D26" s="69">
        <f>VLOOKUP($A26,'Return Data'!$A$7:$R$328,10,0)</f>
        <v>-14.6813705335503</v>
      </c>
      <c r="E26" s="70">
        <f t="shared" si="0"/>
        <v>21</v>
      </c>
      <c r="F26" s="69">
        <f>VLOOKUP($A26,'Return Data'!$A$7:$R$328,11,0)</f>
        <v>7.6962065942708699</v>
      </c>
      <c r="G26" s="70">
        <f t="shared" si="0"/>
        <v>17</v>
      </c>
      <c r="H26" s="69">
        <f>VLOOKUP($A26,'Return Data'!$A$7:$R$328,12,0)</f>
        <v>7.1497072299065803</v>
      </c>
      <c r="I26" s="70">
        <f t="shared" ref="I26" si="80">RANK(H26,H$8:H$37,0)</f>
        <v>16</v>
      </c>
      <c r="J26" s="69">
        <f>VLOOKUP($A26,'Return Data'!$A$7:$R$328,13,0)</f>
        <v>8.0319863474905802</v>
      </c>
      <c r="K26" s="70">
        <f t="shared" ref="K26" si="81">RANK(J26,J$8:J$37,0)</f>
        <v>10</v>
      </c>
      <c r="L26" s="69">
        <f>VLOOKUP($A26,'Return Data'!$A$7:$R$328,14,0)</f>
        <v>9.7279495031743508</v>
      </c>
      <c r="M26" s="70">
        <f t="shared" ref="M26" si="82">RANK(L26,L$8:L$37,0)</f>
        <v>13</v>
      </c>
      <c r="N26" s="69">
        <f>VLOOKUP($A26,'Return Data'!$A$7:$R$328,18,0)</f>
        <v>8.3712890838953609</v>
      </c>
      <c r="O26" s="70">
        <f t="shared" ref="O26" si="83">RANK(N26,N$8:N$37,0)</f>
        <v>12</v>
      </c>
      <c r="P26" s="69">
        <f>VLOOKUP($A26,'Return Data'!$A$7:$R$328,15,0)</f>
        <v>8.3930501930347194</v>
      </c>
      <c r="Q26" s="70">
        <f t="shared" ref="Q26" si="84">RANK(P26,P$8:P$37,0)</f>
        <v>10</v>
      </c>
      <c r="R26" s="69">
        <f>VLOOKUP($A26,'Return Data'!$A$7:$R$328,17,0)</f>
        <v>12.2455567613793</v>
      </c>
      <c r="S26" s="71">
        <f t="shared" si="1"/>
        <v>7</v>
      </c>
    </row>
    <row r="27" spans="1:19" x14ac:dyDescent="0.25">
      <c r="A27" s="87" t="s">
        <v>72</v>
      </c>
      <c r="B27" s="68">
        <f>VLOOKUP($A27,'Return Data'!$A$7:$R$328,2,0)</f>
        <v>43928</v>
      </c>
      <c r="C27" s="69">
        <f>VLOOKUP($A27,'Return Data'!$A$7:$R$328,3,0)</f>
        <v>12.891999999999999</v>
      </c>
      <c r="D27" s="69">
        <f>VLOOKUP($A27,'Return Data'!$A$7:$R$328,10,0)</f>
        <v>-3.4401341736911002</v>
      </c>
      <c r="E27" s="70">
        <f t="shared" si="0"/>
        <v>5</v>
      </c>
      <c r="F27" s="69">
        <f>VLOOKUP($A27,'Return Data'!$A$7:$R$328,11,0)</f>
        <v>13.221486780450199</v>
      </c>
      <c r="G27" s="70">
        <f t="shared" si="0"/>
        <v>1</v>
      </c>
      <c r="H27" s="69">
        <f>VLOOKUP($A27,'Return Data'!$A$7:$R$328,12,0)</f>
        <v>9.6490162747954091</v>
      </c>
      <c r="I27" s="70">
        <f t="shared" ref="I27" si="85">RANK(H27,H$8:H$37,0)</f>
        <v>4</v>
      </c>
      <c r="J27" s="69">
        <f>VLOOKUP($A27,'Return Data'!$A$7:$R$328,13,0)</f>
        <v>10.4156984899041</v>
      </c>
      <c r="K27" s="70">
        <f t="shared" ref="K27" si="86">RANK(J27,J$8:J$37,0)</f>
        <v>2</v>
      </c>
      <c r="L27" s="69">
        <f>VLOOKUP($A27,'Return Data'!$A$7:$R$328,14,0)</f>
        <v>13.6391656324747</v>
      </c>
      <c r="M27" s="70">
        <f t="shared" ref="M27" si="87">RANK(L27,L$8:L$37,0)</f>
        <v>1</v>
      </c>
      <c r="N27" s="69">
        <f>VLOOKUP($A27,'Return Data'!$A$7:$R$328,18,0)</f>
        <v>10.534492193063301</v>
      </c>
      <c r="O27" s="70">
        <f t="shared" ref="O27" si="88">RANK(N27,N$8:N$37,0)</f>
        <v>4</v>
      </c>
      <c r="P27" s="69"/>
      <c r="Q27" s="70"/>
      <c r="R27" s="69">
        <f>VLOOKUP($A27,'Return Data'!$A$7:$R$328,17,0)</f>
        <v>9.5097297297297292</v>
      </c>
      <c r="S27" s="71">
        <f t="shared" si="1"/>
        <v>22</v>
      </c>
    </row>
    <row r="28" spans="1:19" x14ac:dyDescent="0.25">
      <c r="A28" s="87" t="s">
        <v>73</v>
      </c>
      <c r="B28" s="68">
        <f>VLOOKUP($A28,'Return Data'!$A$7:$R$328,2,0)</f>
        <v>43928</v>
      </c>
      <c r="C28" s="69">
        <f>VLOOKUP($A28,'Return Data'!$A$7:$R$328,3,0)</f>
        <v>27.889099999999999</v>
      </c>
      <c r="D28" s="69">
        <f>VLOOKUP($A28,'Return Data'!$A$7:$R$328,10,0)</f>
        <v>-16.2235123623704</v>
      </c>
      <c r="E28" s="70">
        <f t="shared" si="0"/>
        <v>23</v>
      </c>
      <c r="F28" s="69">
        <f>VLOOKUP($A28,'Return Data'!$A$7:$R$328,11,0)</f>
        <v>7.4326131108580604</v>
      </c>
      <c r="G28" s="70">
        <f t="shared" si="0"/>
        <v>18</v>
      </c>
      <c r="H28" s="69">
        <f>VLOOKUP($A28,'Return Data'!$A$7:$R$328,12,0)</f>
        <v>4.9869252361780001</v>
      </c>
      <c r="I28" s="70">
        <f t="shared" ref="I28" si="89">RANK(H28,H$8:H$37,0)</f>
        <v>23</v>
      </c>
      <c r="J28" s="69">
        <f>VLOOKUP($A28,'Return Data'!$A$7:$R$328,13,0)</f>
        <v>5.7648701216381699</v>
      </c>
      <c r="K28" s="70">
        <f t="shared" ref="K28" si="90">RANK(J28,J$8:J$37,0)</f>
        <v>22</v>
      </c>
      <c r="L28" s="69">
        <f>VLOOKUP($A28,'Return Data'!$A$7:$R$328,14,0)</f>
        <v>8.9360549682436794</v>
      </c>
      <c r="M28" s="70">
        <f t="shared" ref="M28" si="91">RANK(L28,L$8:L$37,0)</f>
        <v>16</v>
      </c>
      <c r="N28" s="69">
        <f>VLOOKUP($A28,'Return Data'!$A$7:$R$328,18,0)</f>
        <v>7.4903664827023198</v>
      </c>
      <c r="O28" s="70">
        <f t="shared" ref="O28" si="92">RANK(N28,N$8:N$37,0)</f>
        <v>18</v>
      </c>
      <c r="P28" s="69">
        <f>VLOOKUP($A28,'Return Data'!$A$7:$R$328,15,0)</f>
        <v>7.3535298134897902</v>
      </c>
      <c r="Q28" s="70">
        <f t="shared" ref="Q28" si="93">RANK(P28,P$8:P$37,0)</f>
        <v>16</v>
      </c>
      <c r="R28" s="69">
        <f>VLOOKUP($A28,'Return Data'!$A$7:$R$328,17,0)</f>
        <v>11.1715615238002</v>
      </c>
      <c r="S28" s="71">
        <f t="shared" si="1"/>
        <v>14</v>
      </c>
    </row>
    <row r="29" spans="1:19" x14ac:dyDescent="0.25">
      <c r="A29" s="87" t="s">
        <v>74</v>
      </c>
      <c r="B29" s="68">
        <f>VLOOKUP($A29,'Return Data'!$A$7:$R$328,2,0)</f>
        <v>43928</v>
      </c>
      <c r="C29" s="69">
        <f>VLOOKUP($A29,'Return Data'!$A$7:$R$328,3,0)</f>
        <v>2069.3008</v>
      </c>
      <c r="D29" s="69">
        <f>VLOOKUP($A29,'Return Data'!$A$7:$R$328,10,0)</f>
        <v>-27.8875776467134</v>
      </c>
      <c r="E29" s="70">
        <f t="shared" si="0"/>
        <v>28</v>
      </c>
      <c r="F29" s="69">
        <f>VLOOKUP($A29,'Return Data'!$A$7:$R$328,11,0)</f>
        <v>4.4222423198567604</v>
      </c>
      <c r="G29" s="70">
        <f t="shared" si="0"/>
        <v>24</v>
      </c>
      <c r="H29" s="69">
        <f>VLOOKUP($A29,'Return Data'!$A$7:$R$328,12,0)</f>
        <v>6.1647509159238503</v>
      </c>
      <c r="I29" s="70">
        <f t="shared" ref="I29" si="94">RANK(H29,H$8:H$37,0)</f>
        <v>18</v>
      </c>
      <c r="J29" s="69">
        <f>VLOOKUP($A29,'Return Data'!$A$7:$R$328,13,0)</f>
        <v>6.8391938002403796</v>
      </c>
      <c r="K29" s="70">
        <f t="shared" ref="K29" si="95">RANK(J29,J$8:J$37,0)</f>
        <v>17</v>
      </c>
      <c r="L29" s="69">
        <f>VLOOKUP($A29,'Return Data'!$A$7:$R$328,14,0)</f>
        <v>10.2093678362269</v>
      </c>
      <c r="M29" s="70">
        <f t="shared" ref="M29" si="96">RANK(L29,L$8:L$37,0)</f>
        <v>11</v>
      </c>
      <c r="N29" s="69">
        <f>VLOOKUP($A29,'Return Data'!$A$7:$R$328,18,0)</f>
        <v>9.4130404943244201</v>
      </c>
      <c r="O29" s="70">
        <f t="shared" ref="O29" si="97">RANK(N29,N$8:N$37,0)</f>
        <v>8</v>
      </c>
      <c r="P29" s="69">
        <f>VLOOKUP($A29,'Return Data'!$A$7:$R$328,15,0)</f>
        <v>9.3578387838745805</v>
      </c>
      <c r="Q29" s="70">
        <f t="shared" ref="Q29" si="98">RANK(P29,P$8:P$37,0)</f>
        <v>5</v>
      </c>
      <c r="R29" s="69">
        <f>VLOOKUP($A29,'Return Data'!$A$7:$R$328,17,0)</f>
        <v>12.2560536725644</v>
      </c>
      <c r="S29" s="71">
        <f t="shared" si="1"/>
        <v>6</v>
      </c>
    </row>
    <row r="30" spans="1:19" x14ac:dyDescent="0.25">
      <c r="A30" s="87" t="s">
        <v>75</v>
      </c>
      <c r="B30" s="68">
        <f>VLOOKUP($A30,'Return Data'!$A$7:$R$328,2,0)</f>
        <v>43928</v>
      </c>
      <c r="C30" s="69">
        <f>VLOOKUP($A30,'Return Data'!$A$7:$R$328,3,0)</f>
        <v>32.061500000000002</v>
      </c>
      <c r="D30" s="69">
        <f>VLOOKUP($A30,'Return Data'!$A$7:$R$328,10,0)</f>
        <v>-8.0470736435906804</v>
      </c>
      <c r="E30" s="70">
        <f t="shared" si="0"/>
        <v>7</v>
      </c>
      <c r="F30" s="69">
        <f>VLOOKUP($A30,'Return Data'!$A$7:$R$328,11,0)</f>
        <v>7.9262456108023001</v>
      </c>
      <c r="G30" s="70">
        <f t="shared" si="0"/>
        <v>15</v>
      </c>
      <c r="H30" s="69">
        <f>VLOOKUP($A30,'Return Data'!$A$7:$R$328,12,0)</f>
        <v>5.45415008290112</v>
      </c>
      <c r="I30" s="70">
        <f t="shared" ref="I30" si="99">RANK(H30,H$8:H$37,0)</f>
        <v>22</v>
      </c>
      <c r="J30" s="69">
        <f>VLOOKUP($A30,'Return Data'!$A$7:$R$328,13,0)</f>
        <v>5.6597755328133896</v>
      </c>
      <c r="K30" s="70">
        <f t="shared" ref="K30" si="100">RANK(J30,J$8:J$37,0)</f>
        <v>24</v>
      </c>
      <c r="L30" s="69">
        <f>VLOOKUP($A30,'Return Data'!$A$7:$R$328,14,0)</f>
        <v>-1.9301383326680299</v>
      </c>
      <c r="M30" s="70">
        <f t="shared" ref="M30" si="101">RANK(L30,L$8:L$37,0)</f>
        <v>27</v>
      </c>
      <c r="N30" s="69">
        <f>VLOOKUP($A30,'Return Data'!$A$7:$R$328,18,0)</f>
        <v>1.8102661548000201</v>
      </c>
      <c r="O30" s="70">
        <f t="shared" ref="O30" si="102">RANK(N30,N$8:N$37,0)</f>
        <v>25</v>
      </c>
      <c r="P30" s="69">
        <f>VLOOKUP($A30,'Return Data'!$A$7:$R$328,15,0)</f>
        <v>3.38292671763574</v>
      </c>
      <c r="Q30" s="70">
        <f t="shared" ref="Q30" si="103">RANK(P30,P$8:P$37,0)</f>
        <v>25</v>
      </c>
      <c r="R30" s="69">
        <f>VLOOKUP($A30,'Return Data'!$A$7:$R$328,17,0)</f>
        <v>8.4986457765188206</v>
      </c>
      <c r="S30" s="71">
        <f t="shared" si="1"/>
        <v>28</v>
      </c>
    </row>
    <row r="31" spans="1:19" x14ac:dyDescent="0.25">
      <c r="A31" s="87" t="s">
        <v>76</v>
      </c>
      <c r="B31" s="68">
        <f>VLOOKUP($A31,'Return Data'!$A$7:$R$328,2,0)</f>
        <v>43928</v>
      </c>
      <c r="C31" s="69">
        <f>VLOOKUP($A31,'Return Data'!$A$7:$R$328,3,0)</f>
        <v>63.215000000000003</v>
      </c>
      <c r="D31" s="69">
        <f>VLOOKUP($A31,'Return Data'!$A$7:$R$328,10,0)</f>
        <v>4.0797592701664502</v>
      </c>
      <c r="E31" s="70">
        <f t="shared" si="0"/>
        <v>2</v>
      </c>
      <c r="F31" s="69">
        <f>VLOOKUP($A31,'Return Data'!$A$7:$R$328,11,0)</f>
        <v>6.36838854975682</v>
      </c>
      <c r="G31" s="70">
        <f t="shared" si="0"/>
        <v>20</v>
      </c>
      <c r="H31" s="69">
        <f>VLOOKUP($A31,'Return Data'!$A$7:$R$328,12,0)</f>
        <v>6.0481844580810602</v>
      </c>
      <c r="I31" s="70">
        <f t="shared" ref="I31" si="104">RANK(H31,H$8:H$37,0)</f>
        <v>20</v>
      </c>
      <c r="J31" s="69">
        <f>VLOOKUP($A31,'Return Data'!$A$7:$R$328,13,0)</f>
        <v>5.9831685572750803</v>
      </c>
      <c r="K31" s="70">
        <f t="shared" ref="K31" si="105">RANK(J31,J$8:J$37,0)</f>
        <v>21</v>
      </c>
      <c r="L31" s="69">
        <f>VLOOKUP($A31,'Return Data'!$A$7:$R$328,14,0)</f>
        <v>6.1720805393692801</v>
      </c>
      <c r="M31" s="70">
        <f t="shared" ref="M31" si="106">RANK(L31,L$8:L$37,0)</f>
        <v>20</v>
      </c>
      <c r="N31" s="69">
        <f>VLOOKUP($A31,'Return Data'!$A$7:$R$328,18,0)</f>
        <v>5.3491967958264697</v>
      </c>
      <c r="O31" s="70">
        <f t="shared" ref="O31" si="107">RANK(N31,N$8:N$37,0)</f>
        <v>21</v>
      </c>
      <c r="P31" s="69">
        <f>VLOOKUP($A31,'Return Data'!$A$7:$R$328,15,0)</f>
        <v>5.1564727833584696</v>
      </c>
      <c r="Q31" s="70">
        <f t="shared" ref="Q31" si="108">RANK(P31,P$8:P$37,0)</f>
        <v>21</v>
      </c>
      <c r="R31" s="69">
        <f>VLOOKUP($A31,'Return Data'!$A$7:$R$328,17,0)</f>
        <v>9.1536001371293292</v>
      </c>
      <c r="S31" s="71">
        <f t="shared" si="1"/>
        <v>24</v>
      </c>
    </row>
    <row r="32" spans="1:19" x14ac:dyDescent="0.25">
      <c r="A32" s="87" t="s">
        <v>77</v>
      </c>
      <c r="B32" s="68">
        <f>VLOOKUP($A32,'Return Data'!$A$7:$R$328,2,0)</f>
        <v>43928</v>
      </c>
      <c r="C32" s="69">
        <f>VLOOKUP($A32,'Return Data'!$A$7:$R$328,3,0)</f>
        <v>15.338900000000001</v>
      </c>
      <c r="D32" s="69">
        <f>VLOOKUP($A32,'Return Data'!$A$7:$R$328,10,0)</f>
        <v>-8.2534690984873809</v>
      </c>
      <c r="E32" s="70">
        <f t="shared" si="0"/>
        <v>8</v>
      </c>
      <c r="F32" s="69">
        <f>VLOOKUP($A32,'Return Data'!$A$7:$R$328,11,0)</f>
        <v>11.474339384856201</v>
      </c>
      <c r="G32" s="70">
        <f t="shared" si="0"/>
        <v>4</v>
      </c>
      <c r="H32" s="69">
        <f>VLOOKUP($A32,'Return Data'!$A$7:$R$328,12,0)</f>
        <v>9.8448245040101607</v>
      </c>
      <c r="I32" s="70">
        <f t="shared" ref="I32" si="109">RANK(H32,H$8:H$37,0)</f>
        <v>2</v>
      </c>
      <c r="J32" s="69">
        <f>VLOOKUP($A32,'Return Data'!$A$7:$R$328,13,0)</f>
        <v>9.0638955990798404</v>
      </c>
      <c r="K32" s="70">
        <f t="shared" ref="K32" si="110">RANK(J32,J$8:J$37,0)</f>
        <v>8</v>
      </c>
      <c r="L32" s="69">
        <f>VLOOKUP($A32,'Return Data'!$A$7:$R$328,14,0)</f>
        <v>11.4236248415957</v>
      </c>
      <c r="M32" s="70">
        <f t="shared" ref="M32" si="111">RANK(L32,L$8:L$37,0)</f>
        <v>6</v>
      </c>
      <c r="N32" s="69">
        <f>VLOOKUP($A32,'Return Data'!$A$7:$R$328,18,0)</f>
        <v>9.1236494306933391</v>
      </c>
      <c r="O32" s="70">
        <f t="shared" ref="O32" si="112">RANK(N32,N$8:N$37,0)</f>
        <v>10</v>
      </c>
      <c r="P32" s="69">
        <f>VLOOKUP($A32,'Return Data'!$A$7:$R$328,15,0)</f>
        <v>8.4158914503172593</v>
      </c>
      <c r="Q32" s="70">
        <f t="shared" ref="Q32" si="113">RANK(P32,P$8:P$37,0)</f>
        <v>9</v>
      </c>
      <c r="R32" s="69">
        <f>VLOOKUP($A32,'Return Data'!$A$7:$R$328,17,0)</f>
        <v>10.9170784313725</v>
      </c>
      <c r="S32" s="71">
        <f t="shared" si="1"/>
        <v>15</v>
      </c>
    </row>
    <row r="33" spans="1:19" x14ac:dyDescent="0.25">
      <c r="A33" s="87" t="s">
        <v>78</v>
      </c>
      <c r="B33" s="68">
        <f>VLOOKUP($A33,'Return Data'!$A$7:$R$328,2,0)</f>
        <v>43928</v>
      </c>
      <c r="C33" s="69">
        <f>VLOOKUP($A33,'Return Data'!$A$7:$R$328,3,0)</f>
        <v>26.968399999999999</v>
      </c>
      <c r="D33" s="69">
        <f>VLOOKUP($A33,'Return Data'!$A$7:$R$328,10,0)</f>
        <v>-17.150971417197098</v>
      </c>
      <c r="E33" s="70">
        <f t="shared" si="0"/>
        <v>25</v>
      </c>
      <c r="F33" s="69">
        <f>VLOOKUP($A33,'Return Data'!$A$7:$R$328,11,0)</f>
        <v>8.6249169966646697</v>
      </c>
      <c r="G33" s="70">
        <f t="shared" si="0"/>
        <v>11</v>
      </c>
      <c r="H33" s="69">
        <f>VLOOKUP($A33,'Return Data'!$A$7:$R$328,12,0)</f>
        <v>9.0148410693831096</v>
      </c>
      <c r="I33" s="70">
        <f t="shared" ref="I33" si="114">RANK(H33,H$8:H$37,0)</f>
        <v>7</v>
      </c>
      <c r="J33" s="69">
        <f>VLOOKUP($A33,'Return Data'!$A$7:$R$328,13,0)</f>
        <v>9.4143491008477707</v>
      </c>
      <c r="K33" s="70">
        <f t="shared" ref="K33" si="115">RANK(J33,J$8:J$37,0)</f>
        <v>5</v>
      </c>
      <c r="L33" s="69">
        <f>VLOOKUP($A33,'Return Data'!$A$7:$R$328,14,0)</f>
        <v>12.930855387127499</v>
      </c>
      <c r="M33" s="70">
        <f t="shared" ref="M33" si="116">RANK(L33,L$8:L$37,0)</f>
        <v>2</v>
      </c>
      <c r="N33" s="69">
        <f>VLOOKUP($A33,'Return Data'!$A$7:$R$328,18,0)</f>
        <v>10.6062450114761</v>
      </c>
      <c r="O33" s="70">
        <f t="shared" ref="O33" si="117">RANK(N33,N$8:N$37,0)</f>
        <v>2</v>
      </c>
      <c r="P33" s="69">
        <f>VLOOKUP($A33,'Return Data'!$A$7:$R$328,15,0)</f>
        <v>9.4039970705734905</v>
      </c>
      <c r="Q33" s="70">
        <f t="shared" ref="Q33" si="118">RANK(P33,P$8:P$37,0)</f>
        <v>4</v>
      </c>
      <c r="R33" s="69">
        <f>VLOOKUP($A33,'Return Data'!$A$7:$R$328,17,0)</f>
        <v>12.069946866539301</v>
      </c>
      <c r="S33" s="71">
        <f t="shared" si="1"/>
        <v>8</v>
      </c>
    </row>
    <row r="34" spans="1:19" x14ac:dyDescent="0.25">
      <c r="A34" s="87" t="s">
        <v>79</v>
      </c>
      <c r="B34" s="68">
        <f>VLOOKUP($A34,'Return Data'!$A$7:$R$328,2,0)</f>
        <v>43928</v>
      </c>
      <c r="C34" s="69">
        <f>VLOOKUP($A34,'Return Data'!$A$7:$R$328,3,0)</f>
        <v>32.337000000000003</v>
      </c>
      <c r="D34" s="69">
        <f>VLOOKUP($A34,'Return Data'!$A$7:$R$328,10,0)</f>
        <v>-6.32098166508794</v>
      </c>
      <c r="E34" s="70">
        <f t="shared" si="0"/>
        <v>6</v>
      </c>
      <c r="F34" s="69">
        <f>VLOOKUP($A34,'Return Data'!$A$7:$R$328,11,0)</f>
        <v>9.3339619471207893</v>
      </c>
      <c r="G34" s="70">
        <f t="shared" si="0"/>
        <v>7</v>
      </c>
      <c r="H34" s="69">
        <f>VLOOKUP($A34,'Return Data'!$A$7:$R$328,12,0)</f>
        <v>8.1816100237903697</v>
      </c>
      <c r="I34" s="70">
        <f t="shared" ref="I34" si="119">RANK(H34,H$8:H$37,0)</f>
        <v>12</v>
      </c>
      <c r="J34" s="69">
        <f>VLOOKUP($A34,'Return Data'!$A$7:$R$328,13,0)</f>
        <v>8.0257561841781495</v>
      </c>
      <c r="K34" s="70">
        <f t="shared" ref="K34" si="120">RANK(J34,J$8:J$37,0)</f>
        <v>11</v>
      </c>
      <c r="L34" s="69">
        <f>VLOOKUP($A34,'Return Data'!$A$7:$R$328,14,0)</f>
        <v>8.1989831344874204</v>
      </c>
      <c r="M34" s="70">
        <f t="shared" ref="M34" si="121">RANK(L34,L$8:L$37,0)</f>
        <v>17</v>
      </c>
      <c r="N34" s="69">
        <f>VLOOKUP($A34,'Return Data'!$A$7:$R$328,18,0)</f>
        <v>7.9158048010078197</v>
      </c>
      <c r="O34" s="70">
        <f t="shared" ref="O34" si="122">RANK(N34,N$8:N$37,0)</f>
        <v>14</v>
      </c>
      <c r="P34" s="69">
        <f>VLOOKUP($A34,'Return Data'!$A$7:$R$328,15,0)</f>
        <v>7.4422994364644897</v>
      </c>
      <c r="Q34" s="70">
        <f t="shared" ref="Q34" si="123">RANK(P34,P$8:P$37,0)</f>
        <v>15</v>
      </c>
      <c r="R34" s="69">
        <f>VLOOKUP($A34,'Return Data'!$A$7:$R$328,17,0)</f>
        <v>12.5983526728876</v>
      </c>
      <c r="S34" s="71">
        <f t="shared" si="1"/>
        <v>5</v>
      </c>
    </row>
    <row r="35" spans="1:19" x14ac:dyDescent="0.25">
      <c r="A35" s="87" t="s">
        <v>80</v>
      </c>
      <c r="B35" s="68">
        <f>VLOOKUP($A35,'Return Data'!$A$7:$R$328,2,0)</f>
        <v>43928</v>
      </c>
      <c r="C35" s="69">
        <f>VLOOKUP($A35,'Return Data'!$A$7:$R$328,3,0)</f>
        <v>18.227499999999999</v>
      </c>
      <c r="D35" s="69">
        <f>VLOOKUP($A35,'Return Data'!$A$7:$R$328,10,0)</f>
        <v>-15.7370147436766</v>
      </c>
      <c r="E35" s="70">
        <f t="shared" si="0"/>
        <v>22</v>
      </c>
      <c r="F35" s="69">
        <f>VLOOKUP($A35,'Return Data'!$A$7:$R$328,11,0)</f>
        <v>8.4023294598251592</v>
      </c>
      <c r="G35" s="70">
        <f t="shared" si="0"/>
        <v>13</v>
      </c>
      <c r="H35" s="69">
        <f>VLOOKUP($A35,'Return Data'!$A$7:$R$328,12,0)</f>
        <v>7.6949813109672798</v>
      </c>
      <c r="I35" s="70">
        <f t="shared" ref="I35" si="124">RANK(H35,H$8:H$37,0)</f>
        <v>13</v>
      </c>
      <c r="J35" s="69">
        <f>VLOOKUP($A35,'Return Data'!$A$7:$R$328,13,0)</f>
        <v>7.5929389646531602</v>
      </c>
      <c r="K35" s="70">
        <f t="shared" ref="K35" si="125">RANK(J35,J$8:J$37,0)</f>
        <v>14</v>
      </c>
      <c r="L35" s="69">
        <f>VLOOKUP($A35,'Return Data'!$A$7:$R$328,14,0)</f>
        <v>10.723396258233199</v>
      </c>
      <c r="M35" s="70">
        <f t="shared" ref="M35" si="126">RANK(L35,L$8:L$37,0)</f>
        <v>9</v>
      </c>
      <c r="N35" s="69">
        <f>VLOOKUP($A35,'Return Data'!$A$7:$R$328,18,0)</f>
        <v>7.9077802641324899</v>
      </c>
      <c r="O35" s="70">
        <f t="shared" ref="O35" si="127">RANK(N35,N$8:N$37,0)</f>
        <v>15</v>
      </c>
      <c r="P35" s="69">
        <f>VLOOKUP($A35,'Return Data'!$A$7:$R$328,15,0)</f>
        <v>7.0669067151954597</v>
      </c>
      <c r="Q35" s="70">
        <f t="shared" ref="Q35" si="128">RANK(P35,P$8:P$37,0)</f>
        <v>18</v>
      </c>
      <c r="R35" s="69">
        <f>VLOOKUP($A35,'Return Data'!$A$7:$R$328,17,0)</f>
        <v>9.3998477507367504</v>
      </c>
      <c r="S35" s="71">
        <f t="shared" si="1"/>
        <v>23</v>
      </c>
    </row>
    <row r="36" spans="1:19" x14ac:dyDescent="0.25">
      <c r="A36" s="87" t="s">
        <v>365</v>
      </c>
      <c r="B36" s="68">
        <f>VLOOKUP($A36,'Return Data'!$A$7:$R$328,2,0)</f>
        <v>43928</v>
      </c>
      <c r="C36" s="69">
        <f>VLOOKUP($A36,'Return Data'!$A$7:$R$328,3,0)</f>
        <v>0.37809999999999999</v>
      </c>
      <c r="D36" s="69"/>
      <c r="E36" s="70"/>
      <c r="F36" s="69"/>
      <c r="G36" s="70"/>
      <c r="H36" s="69"/>
      <c r="I36" s="70"/>
      <c r="J36" s="69"/>
      <c r="K36" s="70"/>
      <c r="L36" s="69"/>
      <c r="M36" s="70"/>
      <c r="N36" s="69"/>
      <c r="O36" s="70"/>
      <c r="P36" s="69"/>
      <c r="Q36" s="70"/>
      <c r="R36" s="69">
        <f>VLOOKUP($A36,'Return Data'!$A$7:$R$328,17,0)</f>
        <v>8.7928265524624702</v>
      </c>
      <c r="S36" s="71">
        <f t="shared" si="1"/>
        <v>26</v>
      </c>
    </row>
    <row r="37" spans="1:19" x14ac:dyDescent="0.25">
      <c r="A37" s="87" t="s">
        <v>81</v>
      </c>
      <c r="B37" s="68">
        <f>VLOOKUP($A37,'Return Data'!$A$7:$R$328,2,0)</f>
        <v>43928</v>
      </c>
      <c r="C37" s="69">
        <f>VLOOKUP($A37,'Return Data'!$A$7:$R$328,3,0)</f>
        <v>20.4602</v>
      </c>
      <c r="D37" s="69">
        <f>VLOOKUP($A37,'Return Data'!$A$7:$R$328,10,0)</f>
        <v>-11.965002950123599</v>
      </c>
      <c r="E37" s="70">
        <f t="shared" si="0"/>
        <v>13</v>
      </c>
      <c r="F37" s="69">
        <f>VLOOKUP($A37,'Return Data'!$A$7:$R$328,11,0)</f>
        <v>-7.99834610818254</v>
      </c>
      <c r="G37" s="70">
        <f t="shared" si="0"/>
        <v>27</v>
      </c>
      <c r="H37" s="69">
        <f>VLOOKUP($A37,'Return Data'!$A$7:$R$328,12,0)</f>
        <v>-1.7077876339445699</v>
      </c>
      <c r="I37" s="70">
        <f t="shared" ref="I37" si="129">RANK(H37,H$8:H$37,0)</f>
        <v>26</v>
      </c>
      <c r="J37" s="69">
        <f>VLOOKUP($A37,'Return Data'!$A$7:$R$328,13,0)</f>
        <v>0.40763740623071698</v>
      </c>
      <c r="K37" s="70">
        <f t="shared" ref="K37" si="130">RANK(J37,J$8:J$37,0)</f>
        <v>26</v>
      </c>
      <c r="L37" s="69">
        <f>VLOOKUP($A37,'Return Data'!$A$7:$R$328,14,0)</f>
        <v>-4.6187168042530997</v>
      </c>
      <c r="M37" s="70">
        <f t="shared" ref="M37" si="131">RANK(L37,L$8:L$37,0)</f>
        <v>28</v>
      </c>
      <c r="N37" s="69">
        <f>VLOOKUP($A37,'Return Data'!$A$7:$R$328,18,0)</f>
        <v>-0.93174879165670899</v>
      </c>
      <c r="O37" s="70">
        <f t="shared" ref="O37" si="132">RANK(N37,N$8:N$37,0)</f>
        <v>27</v>
      </c>
      <c r="P37" s="69">
        <f>VLOOKUP($A37,'Return Data'!$A$7:$R$328,15,0)</f>
        <v>1.51648424055398</v>
      </c>
      <c r="Q37" s="70">
        <f t="shared" ref="Q37" si="133">RANK(P37,P$8:P$37,0)</f>
        <v>26</v>
      </c>
      <c r="R37" s="69">
        <f>VLOOKUP($A37,'Return Data'!$A$7:$R$328,17,0)</f>
        <v>8.7100934934312892</v>
      </c>
      <c r="S37" s="71">
        <f t="shared" si="1"/>
        <v>27</v>
      </c>
    </row>
    <row r="38" spans="1:19" x14ac:dyDescent="0.25">
      <c r="A38" s="88"/>
      <c r="B38" s="89"/>
      <c r="C38" s="89"/>
      <c r="D38" s="90"/>
      <c r="E38" s="89"/>
      <c r="F38" s="90"/>
      <c r="G38" s="89"/>
      <c r="H38" s="90"/>
      <c r="I38" s="89"/>
      <c r="J38" s="90"/>
      <c r="K38" s="89"/>
      <c r="L38" s="90"/>
      <c r="M38" s="89"/>
      <c r="N38" s="90"/>
      <c r="O38" s="89"/>
      <c r="P38" s="90"/>
      <c r="Q38" s="89"/>
      <c r="R38" s="90"/>
      <c r="S38" s="91"/>
    </row>
    <row r="39" spans="1:19" x14ac:dyDescent="0.25">
      <c r="A39" s="92" t="s">
        <v>27</v>
      </c>
      <c r="B39" s="93"/>
      <c r="C39" s="93"/>
      <c r="D39" s="94">
        <f>AVERAGE(D8:D37)</f>
        <v>-20.626288753432124</v>
      </c>
      <c r="E39" s="93"/>
      <c r="F39" s="94">
        <f>AVERAGE(F8:F37)</f>
        <v>3.1633743154196763</v>
      </c>
      <c r="G39" s="93"/>
      <c r="H39" s="94">
        <f>AVERAGE(H8:H37)</f>
        <v>6.3860012748960653</v>
      </c>
      <c r="I39" s="93"/>
      <c r="J39" s="94">
        <f>AVERAGE(J8:J37)</f>
        <v>6.8549689871226951</v>
      </c>
      <c r="K39" s="93"/>
      <c r="L39" s="94">
        <f>AVERAGE(L8:L37)</f>
        <v>7.7342477917817201</v>
      </c>
      <c r="M39" s="93"/>
      <c r="N39" s="94">
        <f>AVERAGE(N8:N37)</f>
        <v>7.3255648463933412</v>
      </c>
      <c r="O39" s="93"/>
      <c r="P39" s="94">
        <f>AVERAGE(P8:P37)</f>
        <v>7.1698777141666561</v>
      </c>
      <c r="Q39" s="93"/>
      <c r="R39" s="94">
        <f>AVERAGE(R8:R37)</f>
        <v>8.3051659168054321</v>
      </c>
      <c r="S39" s="95"/>
    </row>
    <row r="40" spans="1:19" x14ac:dyDescent="0.25">
      <c r="A40" s="92" t="s">
        <v>28</v>
      </c>
      <c r="B40" s="93"/>
      <c r="C40" s="93"/>
      <c r="D40" s="94">
        <f>MIN(D8:D37)</f>
        <v>-295.15483846271599</v>
      </c>
      <c r="E40" s="93"/>
      <c r="F40" s="94">
        <f>MIN(F8:F37)</f>
        <v>-99.339714367687904</v>
      </c>
      <c r="G40" s="93"/>
      <c r="H40" s="94">
        <f>MIN(H8:H37)</f>
        <v>-4.9618161347582603</v>
      </c>
      <c r="I40" s="93"/>
      <c r="J40" s="94">
        <f>MIN(J8:J37)</f>
        <v>-3.0745450798580101</v>
      </c>
      <c r="K40" s="93"/>
      <c r="L40" s="94">
        <f>MIN(L8:L37)</f>
        <v>-4.6187168042530997</v>
      </c>
      <c r="M40" s="93"/>
      <c r="N40" s="94">
        <f>MIN(N8:N37)</f>
        <v>-0.93174879165670899</v>
      </c>
      <c r="O40" s="93"/>
      <c r="P40" s="94">
        <f>MIN(P8:P37)</f>
        <v>1.51648424055398</v>
      </c>
      <c r="Q40" s="93"/>
      <c r="R40" s="94">
        <f>MIN(R8:R37)</f>
        <v>-65.208223572615594</v>
      </c>
      <c r="S40" s="95"/>
    </row>
    <row r="41" spans="1:19" ht="15.75" thickBot="1" x14ac:dyDescent="0.3">
      <c r="A41" s="96" t="s">
        <v>29</v>
      </c>
      <c r="B41" s="97"/>
      <c r="C41" s="97"/>
      <c r="D41" s="98">
        <f>MAX(D8:D37)</f>
        <v>10.0739185769963</v>
      </c>
      <c r="E41" s="97"/>
      <c r="F41" s="98">
        <f>MAX(F8:F37)</f>
        <v>13.221486780450199</v>
      </c>
      <c r="G41" s="97"/>
      <c r="H41" s="98">
        <f>MAX(H8:H37)</f>
        <v>10.4455308390885</v>
      </c>
      <c r="I41" s="97"/>
      <c r="J41" s="98">
        <f>MAX(J8:J37)</f>
        <v>12.182841383265799</v>
      </c>
      <c r="K41" s="97"/>
      <c r="L41" s="98">
        <f>MAX(L8:L37)</f>
        <v>13.6391656324747</v>
      </c>
      <c r="M41" s="97"/>
      <c r="N41" s="98">
        <f>MAX(N8:N37)</f>
        <v>11.400478402385501</v>
      </c>
      <c r="O41" s="97"/>
      <c r="P41" s="98">
        <f>MAX(P8:P37)</f>
        <v>9.7324032259854505</v>
      </c>
      <c r="Q41" s="97"/>
      <c r="R41" s="98">
        <f>MAX(R8:R37)</f>
        <v>15.305711090176599</v>
      </c>
      <c r="S41" s="99"/>
    </row>
    <row r="43" spans="1:19" x14ac:dyDescent="0.25">
      <c r="A43" s="15" t="s">
        <v>342</v>
      </c>
    </row>
  </sheetData>
  <sheetProtection password="F4C3"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0" t="s">
        <v>349</v>
      </c>
    </row>
    <row r="3" spans="1:19" ht="15.75" thickBot="1" x14ac:dyDescent="0.3">
      <c r="A3" s="121"/>
    </row>
    <row r="4" spans="1:19" ht="15.75" thickBot="1" x14ac:dyDescent="0.3"/>
    <row r="5" spans="1:19" x14ac:dyDescent="0.25">
      <c r="A5" s="32" t="s">
        <v>351</v>
      </c>
      <c r="B5" s="118" t="s">
        <v>8</v>
      </c>
      <c r="C5" s="118" t="s">
        <v>9</v>
      </c>
      <c r="D5" s="124" t="s">
        <v>48</v>
      </c>
      <c r="E5" s="124"/>
      <c r="F5" s="124" t="s">
        <v>1</v>
      </c>
      <c r="G5" s="124"/>
      <c r="H5" s="124" t="s">
        <v>2</v>
      </c>
      <c r="I5" s="124"/>
      <c r="J5" s="124" t="s">
        <v>3</v>
      </c>
      <c r="K5" s="124"/>
      <c r="L5" s="124" t="s">
        <v>4</v>
      </c>
      <c r="M5" s="124"/>
      <c r="N5" s="124" t="s">
        <v>385</v>
      </c>
      <c r="O5" s="124"/>
      <c r="P5" s="124" t="s">
        <v>5</v>
      </c>
      <c r="Q5" s="124"/>
      <c r="R5" s="124" t="s">
        <v>46</v>
      </c>
      <c r="S5" s="127"/>
    </row>
    <row r="6" spans="1:19" x14ac:dyDescent="0.25">
      <c r="A6" s="18" t="s">
        <v>7</v>
      </c>
      <c r="B6" s="119"/>
      <c r="C6" s="119"/>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7" t="s">
        <v>82</v>
      </c>
      <c r="B8" s="68">
        <f>VLOOKUP($A8,'Return Data'!$A$7:$R$328,2,0)</f>
        <v>43928</v>
      </c>
      <c r="C8" s="69">
        <f>VLOOKUP($A8,'Return Data'!$A$7:$R$328,3,0)</f>
        <v>21.890999999999998</v>
      </c>
      <c r="D8" s="69">
        <f>VLOOKUP($A8,'Return Data'!$A$7:$R$328,10,0)</f>
        <v>-12.6753286353165</v>
      </c>
      <c r="E8" s="70">
        <f>RANK(D8,D$8:D$41,0)</f>
        <v>19</v>
      </c>
      <c r="F8" s="69">
        <f>VLOOKUP($A8,'Return Data'!$A$7:$R$328,11,0)</f>
        <v>4.9299931520673903</v>
      </c>
      <c r="G8" s="70">
        <f>RANK(F8,F$8:F$41,0)</f>
        <v>23</v>
      </c>
      <c r="H8" s="69">
        <f>VLOOKUP($A8,'Return Data'!$A$7:$R$328,12,0)</f>
        <v>-5.5209358339142698</v>
      </c>
      <c r="I8" s="70">
        <f>RANK(H8,H$8:H$41,0)</f>
        <v>31</v>
      </c>
      <c r="J8" s="69">
        <f>VLOOKUP($A8,'Return Data'!$A$7:$R$328,13,0)</f>
        <v>-3.63602285188519</v>
      </c>
      <c r="K8" s="70">
        <f>RANK(J8,J$8:J$41,0)</f>
        <v>31</v>
      </c>
      <c r="L8" s="69">
        <f>VLOOKUP($A8,'Return Data'!$A$7:$R$328,14,0)</f>
        <v>0.24253889581750099</v>
      </c>
      <c r="M8" s="70">
        <f>RANK(L8,L$8:L$41,0)</f>
        <v>27</v>
      </c>
      <c r="N8" s="69">
        <f>VLOOKUP($A8,'Return Data'!$A$7:$R$328,18,0)</f>
        <v>2.27751741524636</v>
      </c>
      <c r="O8" s="70">
        <f>RANK(N8,N$8:N$41,0)</f>
        <v>27</v>
      </c>
      <c r="P8" s="69">
        <f>VLOOKUP($A8,'Return Data'!$A$7:$R$328,15,0)</f>
        <v>3.2955509256351498</v>
      </c>
      <c r="Q8" s="70">
        <f>RANK(P8,P$8:P$41,0)</f>
        <v>26</v>
      </c>
      <c r="R8" s="69">
        <f>VLOOKUP($A8,'Return Data'!$A$7:$R$328,17,0)</f>
        <v>10.8046178740353</v>
      </c>
      <c r="S8" s="71">
        <f>RANK(R8,R$8:R$41,0)</f>
        <v>19</v>
      </c>
    </row>
    <row r="9" spans="1:19" x14ac:dyDescent="0.25">
      <c r="A9" s="87" t="s">
        <v>83</v>
      </c>
      <c r="B9" s="68">
        <f>VLOOKUP($A9,'Return Data'!$A$7:$R$328,2,0)</f>
        <v>43928</v>
      </c>
      <c r="C9" s="69">
        <f>VLOOKUP($A9,'Return Data'!$A$7:$R$328,3,0)</f>
        <v>31.647500000000001</v>
      </c>
      <c r="D9" s="69">
        <f>VLOOKUP($A9,'Return Data'!$A$7:$R$328,10,0)</f>
        <v>-12.6351966283358</v>
      </c>
      <c r="E9" s="70">
        <f t="shared" ref="E9:G41" si="0">RANK(D9,D$8:D$41,0)</f>
        <v>18</v>
      </c>
      <c r="F9" s="69">
        <f>VLOOKUP($A9,'Return Data'!$A$7:$R$328,11,0)</f>
        <v>4.9460567581609203</v>
      </c>
      <c r="G9" s="70">
        <f t="shared" si="0"/>
        <v>22</v>
      </c>
      <c r="H9" s="69">
        <f>VLOOKUP($A9,'Return Data'!$A$7:$R$328,12,0)</f>
        <v>-5.5128848745524701</v>
      </c>
      <c r="I9" s="70">
        <f t="shared" ref="I9" si="1">RANK(H9,H$8:H$41,0)</f>
        <v>30</v>
      </c>
      <c r="J9" s="69">
        <f>VLOOKUP($A9,'Return Data'!$A$7:$R$328,13,0)</f>
        <v>-3.63106280091792</v>
      </c>
      <c r="K9" s="70">
        <f t="shared" ref="K9" si="2">RANK(J9,J$8:J$41,0)</f>
        <v>30</v>
      </c>
      <c r="L9" s="69">
        <f>VLOOKUP($A9,'Return Data'!$A$7:$R$328,14,0)</f>
        <v>0.246634528644641</v>
      </c>
      <c r="M9" s="70">
        <f t="shared" ref="M9" si="3">RANK(L9,L$8:L$41,0)</f>
        <v>26</v>
      </c>
      <c r="N9" s="69">
        <f>VLOOKUP($A9,'Return Data'!$A$7:$R$328,18,0)</f>
        <v>2.2799907573810501</v>
      </c>
      <c r="O9" s="70">
        <f t="shared" ref="O9" si="4">RANK(N9,N$8:N$41,0)</f>
        <v>26</v>
      </c>
      <c r="P9" s="69">
        <f>VLOOKUP($A9,'Return Data'!$A$7:$R$328,15,0)</f>
        <v>3.2974126770290999</v>
      </c>
      <c r="Q9" s="70">
        <f t="shared" ref="Q9" si="5">RANK(P9,P$8:P$41,0)</f>
        <v>25</v>
      </c>
      <c r="R9" s="69">
        <f>VLOOKUP($A9,'Return Data'!$A$7:$R$328,17,0)</f>
        <v>13.9328822077235</v>
      </c>
      <c r="S9" s="71">
        <f t="shared" ref="S9" si="6">RANK(R9,R$8:R$41,0)</f>
        <v>9</v>
      </c>
    </row>
    <row r="10" spans="1:19" x14ac:dyDescent="0.25">
      <c r="A10" s="87" t="s">
        <v>84</v>
      </c>
      <c r="B10" s="68">
        <f>VLOOKUP($A10,'Return Data'!$A$7:$R$328,2,0)</f>
        <v>43928</v>
      </c>
      <c r="C10" s="69">
        <f>VLOOKUP($A10,'Return Data'!$A$7:$R$328,3,0)</f>
        <v>0.96740000000000004</v>
      </c>
      <c r="D10" s="69">
        <f>VLOOKUP($A10,'Return Data'!$A$7:$R$328,10,0)</f>
        <v>-295.141416366562</v>
      </c>
      <c r="E10" s="70">
        <f t="shared" si="0"/>
        <v>33</v>
      </c>
      <c r="F10" s="69">
        <f>VLOOKUP($A10,'Return Data'!$A$7:$R$328,11,0)</f>
        <v>-99.323292977049405</v>
      </c>
      <c r="G10" s="70">
        <f t="shared" si="0"/>
        <v>32</v>
      </c>
      <c r="H10" s="69"/>
      <c r="I10" s="70"/>
      <c r="J10" s="69"/>
      <c r="K10" s="70"/>
      <c r="L10" s="69"/>
      <c r="M10" s="70"/>
      <c r="N10" s="69"/>
      <c r="O10" s="70"/>
      <c r="P10" s="69"/>
      <c r="Q10" s="70"/>
      <c r="R10" s="69">
        <f>VLOOKUP($A10,'Return Data'!$A$7:$R$328,17,0)</f>
        <v>-65.194940535567198</v>
      </c>
      <c r="S10" s="71">
        <f t="shared" ref="S10" si="7">RANK(R10,R$8:R$41,0)</f>
        <v>33</v>
      </c>
    </row>
    <row r="11" spans="1:19" x14ac:dyDescent="0.25">
      <c r="A11" s="87" t="s">
        <v>85</v>
      </c>
      <c r="B11" s="68">
        <f>VLOOKUP($A11,'Return Data'!$A$7:$R$328,2,0)</f>
        <v>43928</v>
      </c>
      <c r="C11" s="69">
        <f>VLOOKUP($A11,'Return Data'!$A$7:$R$328,3,0)</f>
        <v>1.3985000000000001</v>
      </c>
      <c r="D11" s="69">
        <f>VLOOKUP($A11,'Return Data'!$A$7:$R$328,10,0)</f>
        <v>-295.10180350895803</v>
      </c>
      <c r="E11" s="70">
        <f t="shared" si="0"/>
        <v>32</v>
      </c>
      <c r="F11" s="69">
        <f>VLOOKUP($A11,'Return Data'!$A$7:$R$328,11,0)</f>
        <v>-99.325276617077805</v>
      </c>
      <c r="G11" s="70">
        <f t="shared" si="0"/>
        <v>33</v>
      </c>
      <c r="H11" s="69"/>
      <c r="I11" s="70"/>
      <c r="J11" s="69"/>
      <c r="K11" s="70"/>
      <c r="L11" s="69"/>
      <c r="M11" s="70"/>
      <c r="N11" s="69"/>
      <c r="O11" s="70"/>
      <c r="P11" s="69"/>
      <c r="Q11" s="70"/>
      <c r="R11" s="69">
        <f>VLOOKUP($A11,'Return Data'!$A$7:$R$328,17,0)</f>
        <v>-65.200688064085099</v>
      </c>
      <c r="S11" s="71">
        <f t="shared" ref="S11" si="8">RANK(R11,R$8:R$41,0)</f>
        <v>34</v>
      </c>
    </row>
    <row r="12" spans="1:19" x14ac:dyDescent="0.25">
      <c r="A12" s="87" t="s">
        <v>86</v>
      </c>
      <c r="B12" s="68">
        <f>VLOOKUP($A12,'Return Data'!$A$7:$R$328,2,0)</f>
        <v>43928</v>
      </c>
      <c r="C12" s="69">
        <f>VLOOKUP($A12,'Return Data'!$A$7:$R$328,3,0)</f>
        <v>20.989599999999999</v>
      </c>
      <c r="D12" s="69">
        <f>VLOOKUP($A12,'Return Data'!$A$7:$R$328,10,0)</f>
        <v>-20.696921412700299</v>
      </c>
      <c r="E12" s="70">
        <f t="shared" si="0"/>
        <v>30</v>
      </c>
      <c r="F12" s="69">
        <f>VLOOKUP($A12,'Return Data'!$A$7:$R$328,11,0)</f>
        <v>8.6400142904742108</v>
      </c>
      <c r="G12" s="70">
        <f t="shared" si="0"/>
        <v>7</v>
      </c>
      <c r="H12" s="69">
        <f>VLOOKUP($A12,'Return Data'!$A$7:$R$328,12,0)</f>
        <v>9.2116663112289405</v>
      </c>
      <c r="I12" s="70">
        <f t="shared" ref="I12" si="9">RANK(H12,H$8:H$41,0)</f>
        <v>3</v>
      </c>
      <c r="J12" s="69">
        <f>VLOOKUP($A12,'Return Data'!$A$7:$R$328,13,0)</f>
        <v>8.9279553860348795</v>
      </c>
      <c r="K12" s="70">
        <f t="shared" ref="K12" si="10">RANK(J12,J$8:J$41,0)</f>
        <v>3</v>
      </c>
      <c r="L12" s="69">
        <f>VLOOKUP($A12,'Return Data'!$A$7:$R$328,14,0)</f>
        <v>11.1147703883892</v>
      </c>
      <c r="M12" s="70">
        <f t="shared" ref="M12" si="11">RANK(L12,L$8:L$41,0)</f>
        <v>6</v>
      </c>
      <c r="N12" s="69">
        <f>VLOOKUP($A12,'Return Data'!$A$7:$R$328,18,0)</f>
        <v>9.3040363141305704</v>
      </c>
      <c r="O12" s="70">
        <f t="shared" ref="O12" si="12">RANK(N12,N$8:N$41,0)</f>
        <v>5</v>
      </c>
      <c r="P12" s="69">
        <f>VLOOKUP($A12,'Return Data'!$A$7:$R$328,15,0)</f>
        <v>8.2670080667278505</v>
      </c>
      <c r="Q12" s="70">
        <f t="shared" ref="Q12" si="13">RANK(P12,P$8:P$41,0)</f>
        <v>6</v>
      </c>
      <c r="R12" s="69">
        <f>VLOOKUP($A12,'Return Data'!$A$7:$R$328,17,0)</f>
        <v>12.2741860465116</v>
      </c>
      <c r="S12" s="71">
        <f t="shared" ref="S12" si="14">RANK(R12,R$8:R$41,0)</f>
        <v>12</v>
      </c>
    </row>
    <row r="13" spans="1:19" x14ac:dyDescent="0.25">
      <c r="A13" s="87" t="s">
        <v>87</v>
      </c>
      <c r="B13" s="68">
        <f>VLOOKUP($A13,'Return Data'!$A$7:$R$328,2,0)</f>
        <v>43928</v>
      </c>
      <c r="C13" s="69">
        <f>VLOOKUP($A13,'Return Data'!$A$7:$R$328,3,0)</f>
        <v>16.940999999999999</v>
      </c>
      <c r="D13" s="69">
        <f>VLOOKUP($A13,'Return Data'!$A$7:$R$328,10,0)</f>
        <v>-11.3190572620802</v>
      </c>
      <c r="E13" s="70">
        <f t="shared" si="0"/>
        <v>12</v>
      </c>
      <c r="F13" s="69">
        <f>VLOOKUP($A13,'Return Data'!$A$7:$R$328,11,0)</f>
        <v>7.0420638723268496</v>
      </c>
      <c r="G13" s="70">
        <f t="shared" si="0"/>
        <v>17</v>
      </c>
      <c r="H13" s="69">
        <f>VLOOKUP($A13,'Return Data'!$A$7:$R$328,12,0)</f>
        <v>5.3097526530715697</v>
      </c>
      <c r="I13" s="70">
        <f t="shared" ref="I13" si="15">RANK(H13,H$8:H$41,0)</f>
        <v>21</v>
      </c>
      <c r="J13" s="69">
        <f>VLOOKUP($A13,'Return Data'!$A$7:$R$328,13,0)</f>
        <v>5.3315514046989101</v>
      </c>
      <c r="K13" s="70">
        <f t="shared" ref="K13" si="16">RANK(J13,J$8:J$41,0)</f>
        <v>25</v>
      </c>
      <c r="L13" s="69">
        <f>VLOOKUP($A13,'Return Data'!$A$7:$R$328,14,0)</f>
        <v>-2.2162918148501798</v>
      </c>
      <c r="M13" s="70">
        <f t="shared" ref="M13" si="17">RANK(L13,L$8:L$41,0)</f>
        <v>29</v>
      </c>
      <c r="N13" s="69">
        <f>VLOOKUP($A13,'Return Data'!$A$7:$R$328,18,0)</f>
        <v>1.0770838202095201</v>
      </c>
      <c r="O13" s="70">
        <f t="shared" ref="O13" si="18">RANK(N13,N$8:N$41,0)</f>
        <v>29</v>
      </c>
      <c r="P13" s="69">
        <f>VLOOKUP($A13,'Return Data'!$A$7:$R$328,15,0)</f>
        <v>3.1153636918160501</v>
      </c>
      <c r="Q13" s="70">
        <f t="shared" ref="Q13" si="19">RANK(P13,P$8:P$41,0)</f>
        <v>27</v>
      </c>
      <c r="R13" s="69">
        <f>VLOOKUP($A13,'Return Data'!$A$7:$R$328,17,0)</f>
        <v>8.9269379844961207</v>
      </c>
      <c r="S13" s="71">
        <f t="shared" ref="S13" si="20">RANK(R13,R$8:R$41,0)</f>
        <v>26</v>
      </c>
    </row>
    <row r="14" spans="1:19" x14ac:dyDescent="0.25">
      <c r="A14" s="87" t="s">
        <v>88</v>
      </c>
      <c r="B14" s="68">
        <f>VLOOKUP($A14,'Return Data'!$A$7:$R$328,2,0)</f>
        <v>43928</v>
      </c>
      <c r="C14" s="69">
        <f>VLOOKUP($A14,'Return Data'!$A$7:$R$328,3,0)</f>
        <v>34.070999999999998</v>
      </c>
      <c r="D14" s="69">
        <f>VLOOKUP($A14,'Return Data'!$A$7:$R$328,10,0)</f>
        <v>-12.512509470549301</v>
      </c>
      <c r="E14" s="70">
        <f t="shared" si="0"/>
        <v>16</v>
      </c>
      <c r="F14" s="69">
        <f>VLOOKUP($A14,'Return Data'!$A$7:$R$328,11,0)</f>
        <v>10.4918122311391</v>
      </c>
      <c r="G14" s="70">
        <f t="shared" si="0"/>
        <v>5</v>
      </c>
      <c r="H14" s="69">
        <f>VLOOKUP($A14,'Return Data'!$A$7:$R$328,12,0)</f>
        <v>7.6846188196874303</v>
      </c>
      <c r="I14" s="70">
        <f t="shared" ref="I14" si="21">RANK(H14,H$8:H$41,0)</f>
        <v>10</v>
      </c>
      <c r="J14" s="69">
        <f>VLOOKUP($A14,'Return Data'!$A$7:$R$328,13,0)</f>
        <v>6.8454891391119297</v>
      </c>
      <c r="K14" s="70">
        <f t="shared" ref="K14" si="22">RANK(J14,J$8:J$41,0)</f>
        <v>14</v>
      </c>
      <c r="L14" s="69">
        <f>VLOOKUP($A14,'Return Data'!$A$7:$R$328,14,0)</f>
        <v>8.3510638408262103</v>
      </c>
      <c r="M14" s="70">
        <f t="shared" ref="M14" si="23">RANK(L14,L$8:L$41,0)</f>
        <v>15</v>
      </c>
      <c r="N14" s="69">
        <f>VLOOKUP($A14,'Return Data'!$A$7:$R$328,18,0)</f>
        <v>7.04550502063789</v>
      </c>
      <c r="O14" s="70">
        <f t="shared" ref="O14" si="24">RANK(N14,N$8:N$41,0)</f>
        <v>14</v>
      </c>
      <c r="P14" s="69">
        <f>VLOOKUP($A14,'Return Data'!$A$7:$R$328,15,0)</f>
        <v>6.8117601587669601</v>
      </c>
      <c r="Q14" s="70">
        <f t="shared" ref="Q14" si="25">RANK(P14,P$8:P$41,0)</f>
        <v>13</v>
      </c>
      <c r="R14" s="69">
        <f>VLOOKUP($A14,'Return Data'!$A$7:$R$328,17,0)</f>
        <v>15.481788546255499</v>
      </c>
      <c r="S14" s="71">
        <f t="shared" ref="S14" si="26">RANK(R14,R$8:R$41,0)</f>
        <v>6</v>
      </c>
    </row>
    <row r="15" spans="1:19" x14ac:dyDescent="0.25">
      <c r="A15" s="87" t="s">
        <v>89</v>
      </c>
      <c r="B15" s="68">
        <f>VLOOKUP($A15,'Return Data'!$A$7:$R$328,2,0)</f>
        <v>43928</v>
      </c>
      <c r="C15" s="69">
        <f>VLOOKUP($A15,'Return Data'!$A$7:$R$328,3,0)</f>
        <v>22.3352</v>
      </c>
      <c r="D15" s="69">
        <f>VLOOKUP($A15,'Return Data'!$A$7:$R$328,10,0)</f>
        <v>-15.316353934767999</v>
      </c>
      <c r="E15" s="70">
        <f t="shared" si="0"/>
        <v>22</v>
      </c>
      <c r="F15" s="69">
        <f>VLOOKUP($A15,'Return Data'!$A$7:$R$328,11,0)</f>
        <v>7.0946641184031698</v>
      </c>
      <c r="G15" s="70">
        <f t="shared" si="0"/>
        <v>16</v>
      </c>
      <c r="H15" s="69">
        <f>VLOOKUP($A15,'Return Data'!$A$7:$R$328,12,0)</f>
        <v>5.2723199935711902</v>
      </c>
      <c r="I15" s="70">
        <f t="shared" ref="I15" si="27">RANK(H15,H$8:H$41,0)</f>
        <v>22</v>
      </c>
      <c r="J15" s="69">
        <f>VLOOKUP($A15,'Return Data'!$A$7:$R$328,13,0)</f>
        <v>5.3726355735276599</v>
      </c>
      <c r="K15" s="70">
        <f t="shared" ref="K15" si="28">RANK(J15,J$8:J$41,0)</f>
        <v>23</v>
      </c>
      <c r="L15" s="69">
        <f>VLOOKUP($A15,'Return Data'!$A$7:$R$328,14,0)</f>
        <v>8.6871506088311392</v>
      </c>
      <c r="M15" s="70">
        <f t="shared" ref="M15" si="29">RANK(L15,L$8:L$41,0)</f>
        <v>14</v>
      </c>
      <c r="N15" s="69">
        <f>VLOOKUP($A15,'Return Data'!$A$7:$R$328,18,0)</f>
        <v>6.6889972458110796</v>
      </c>
      <c r="O15" s="70">
        <f t="shared" ref="O15" si="30">RANK(N15,N$8:N$41,0)</f>
        <v>17</v>
      </c>
      <c r="P15" s="69">
        <f>VLOOKUP($A15,'Return Data'!$A$7:$R$328,15,0)</f>
        <v>6.2257809765910901</v>
      </c>
      <c r="Q15" s="70">
        <f t="shared" ref="Q15" si="31">RANK(P15,P$8:P$41,0)</f>
        <v>17</v>
      </c>
      <c r="R15" s="69">
        <f>VLOOKUP($A15,'Return Data'!$A$7:$R$328,17,0)</f>
        <v>11.3523651033787</v>
      </c>
      <c r="S15" s="71">
        <f t="shared" ref="S15" si="32">RANK(R15,R$8:R$41,0)</f>
        <v>17</v>
      </c>
    </row>
    <row r="16" spans="1:19" x14ac:dyDescent="0.25">
      <c r="A16" s="87" t="s">
        <v>90</v>
      </c>
      <c r="B16" s="68">
        <f>VLOOKUP($A16,'Return Data'!$A$7:$R$328,2,0)</f>
        <v>43928</v>
      </c>
      <c r="C16" s="69">
        <f>VLOOKUP($A16,'Return Data'!$A$7:$R$328,3,0)</f>
        <v>2409.5297999999998</v>
      </c>
      <c r="D16" s="69">
        <f>VLOOKUP($A16,'Return Data'!$A$7:$R$328,10,0)</f>
        <v>-18.326197813086001</v>
      </c>
      <c r="E16" s="70">
        <f t="shared" si="0"/>
        <v>29</v>
      </c>
      <c r="F16" s="69">
        <f>VLOOKUP($A16,'Return Data'!$A$7:$R$328,11,0)</f>
        <v>11.219472856652599</v>
      </c>
      <c r="G16" s="70">
        <f t="shared" si="0"/>
        <v>4</v>
      </c>
      <c r="H16" s="69">
        <f>VLOOKUP($A16,'Return Data'!$A$7:$R$328,12,0)</f>
        <v>8.1651249615302994</v>
      </c>
      <c r="I16" s="70">
        <f t="shared" ref="I16" si="33">RANK(H16,H$8:H$41,0)</f>
        <v>8</v>
      </c>
      <c r="J16" s="69">
        <f>VLOOKUP($A16,'Return Data'!$A$7:$R$328,13,0)</f>
        <v>11.4809174807526</v>
      </c>
      <c r="K16" s="70">
        <f t="shared" ref="K16" si="34">RANK(J16,J$8:J$41,0)</f>
        <v>1</v>
      </c>
      <c r="L16" s="69">
        <f>VLOOKUP($A16,'Return Data'!$A$7:$R$328,14,0)</f>
        <v>10.6646450336121</v>
      </c>
      <c r="M16" s="70">
        <f t="shared" ref="M16" si="35">RANK(L16,L$8:L$41,0)</f>
        <v>7</v>
      </c>
      <c r="N16" s="69">
        <f>VLOOKUP($A16,'Return Data'!$A$7:$R$328,18,0)</f>
        <v>9.0344788137717895</v>
      </c>
      <c r="O16" s="70">
        <f t="shared" ref="O16" si="36">RANK(N16,N$8:N$41,0)</f>
        <v>6</v>
      </c>
      <c r="P16" s="69">
        <f>VLOOKUP($A16,'Return Data'!$A$7:$R$328,15,0)</f>
        <v>7.8322851460619001</v>
      </c>
      <c r="Q16" s="70">
        <f t="shared" ref="Q16" si="37">RANK(P16,P$8:P$41,0)</f>
        <v>9</v>
      </c>
      <c r="R16" s="69">
        <f>VLOOKUP($A16,'Return Data'!$A$7:$R$328,17,0)</f>
        <v>10.906897964808101</v>
      </c>
      <c r="S16" s="71">
        <f t="shared" ref="S16" si="38">RANK(R16,R$8:R$41,0)</f>
        <v>18</v>
      </c>
    </row>
    <row r="17" spans="1:19" x14ac:dyDescent="0.25">
      <c r="A17" s="87" t="s">
        <v>91</v>
      </c>
      <c r="B17" s="68">
        <f>VLOOKUP($A17,'Return Data'!$A$7:$R$328,2,0)</f>
        <v>43928</v>
      </c>
      <c r="C17" s="69">
        <f>VLOOKUP($A17,'Return Data'!$A$7:$R$328,3,0)</f>
        <v>21.9</v>
      </c>
      <c r="D17" s="69">
        <f>VLOOKUP($A17,'Return Data'!$A$7:$R$328,10,0)</f>
        <v>9.3309208739405793</v>
      </c>
      <c r="E17" s="70">
        <f t="shared" si="0"/>
        <v>1</v>
      </c>
      <c r="F17" s="69">
        <f>VLOOKUP($A17,'Return Data'!$A$7:$R$328,11,0)</f>
        <v>11.3663365723563</v>
      </c>
      <c r="G17" s="70">
        <f t="shared" si="0"/>
        <v>2</v>
      </c>
      <c r="H17" s="69">
        <f>VLOOKUP($A17,'Return Data'!$A$7:$R$328,12,0)</f>
        <v>8.7115676759296097</v>
      </c>
      <c r="I17" s="70">
        <f t="shared" ref="I17" si="39">RANK(H17,H$8:H$41,0)</f>
        <v>5</v>
      </c>
      <c r="J17" s="69">
        <f>VLOOKUP($A17,'Return Data'!$A$7:$R$328,13,0)</f>
        <v>8.2135874214475209</v>
      </c>
      <c r="K17" s="70">
        <f t="shared" ref="K17" si="40">RANK(J17,J$8:J$41,0)</f>
        <v>8</v>
      </c>
      <c r="L17" s="69">
        <f>VLOOKUP($A17,'Return Data'!$A$7:$R$328,14,0)</f>
        <v>11.3463486880459</v>
      </c>
      <c r="M17" s="70">
        <f t="shared" ref="M17" si="41">RANK(L17,L$8:L$41,0)</f>
        <v>4</v>
      </c>
      <c r="N17" s="69">
        <f>VLOOKUP($A17,'Return Data'!$A$7:$R$328,18,0)</f>
        <v>10.5871197425981</v>
      </c>
      <c r="O17" s="70">
        <f t="shared" ref="O17" si="42">RANK(N17,N$8:N$41,0)</f>
        <v>1</v>
      </c>
      <c r="P17" s="69">
        <f>VLOOKUP($A17,'Return Data'!$A$7:$R$328,15,0)</f>
        <v>8.7338609999771499</v>
      </c>
      <c r="Q17" s="70">
        <f t="shared" ref="Q17" si="43">RANK(P17,P$8:P$41,0)</f>
        <v>2</v>
      </c>
      <c r="R17" s="69">
        <f>VLOOKUP($A17,'Return Data'!$A$7:$R$328,17,0)</f>
        <v>10.096466759646701</v>
      </c>
      <c r="S17" s="71">
        <f t="shared" ref="S17" si="44">RANK(R17,R$8:R$41,0)</f>
        <v>22</v>
      </c>
    </row>
    <row r="18" spans="1:19" x14ac:dyDescent="0.25">
      <c r="A18" s="87" t="s">
        <v>92</v>
      </c>
      <c r="B18" s="68">
        <f>VLOOKUP($A18,'Return Data'!$A$7:$R$328,2,0)</f>
        <v>43928</v>
      </c>
      <c r="C18" s="69">
        <f>VLOOKUP($A18,'Return Data'!$A$7:$R$328,3,0)</f>
        <v>66.843599999999995</v>
      </c>
      <c r="D18" s="69">
        <f>VLOOKUP($A18,'Return Data'!$A$7:$R$328,10,0)</f>
        <v>-3.4195986701390599</v>
      </c>
      <c r="E18" s="70">
        <f t="shared" si="0"/>
        <v>4</v>
      </c>
      <c r="F18" s="69">
        <f>VLOOKUP($A18,'Return Data'!$A$7:$R$328,11,0)</f>
        <v>-15.6151717438135</v>
      </c>
      <c r="G18" s="70">
        <f t="shared" si="0"/>
        <v>31</v>
      </c>
      <c r="H18" s="69">
        <f>VLOOKUP($A18,'Return Data'!$A$7:$R$328,12,0)</f>
        <v>-4.6275959154887296</v>
      </c>
      <c r="I18" s="70">
        <f t="shared" ref="I18" si="45">RANK(H18,H$8:H$41,0)</f>
        <v>29</v>
      </c>
      <c r="J18" s="69">
        <f>VLOOKUP($A18,'Return Data'!$A$7:$R$328,13,0)</f>
        <v>-1.26919988665451</v>
      </c>
      <c r="K18" s="70">
        <f t="shared" ref="K18" si="46">RANK(J18,J$8:J$41,0)</f>
        <v>29</v>
      </c>
      <c r="L18" s="69">
        <f>VLOOKUP($A18,'Return Data'!$A$7:$R$328,14,0)</f>
        <v>0.21890236954318901</v>
      </c>
      <c r="M18" s="70">
        <f t="shared" ref="M18" si="47">RANK(L18,L$8:L$41,0)</f>
        <v>28</v>
      </c>
      <c r="N18" s="69">
        <f>VLOOKUP($A18,'Return Data'!$A$7:$R$328,18,0)</f>
        <v>4.2647501360196696</v>
      </c>
      <c r="O18" s="70">
        <f t="shared" ref="O18" si="48">RANK(N18,N$8:N$41,0)</f>
        <v>22</v>
      </c>
      <c r="P18" s="69">
        <f>VLOOKUP($A18,'Return Data'!$A$7:$R$328,15,0)</f>
        <v>5.9038703007174904</v>
      </c>
      <c r="Q18" s="70">
        <f t="shared" ref="Q18" si="49">RANK(P18,P$8:P$41,0)</f>
        <v>19</v>
      </c>
      <c r="R18" s="69">
        <f>VLOOKUP($A18,'Return Data'!$A$7:$R$328,17,0)</f>
        <v>24.600324875503901</v>
      </c>
      <c r="S18" s="71">
        <f t="shared" ref="S18" si="50">RANK(R18,R$8:R$41,0)</f>
        <v>1</v>
      </c>
    </row>
    <row r="19" spans="1:19" x14ac:dyDescent="0.25">
      <c r="A19" s="87" t="s">
        <v>93</v>
      </c>
      <c r="B19" s="68">
        <f>VLOOKUP($A19,'Return Data'!$A$7:$R$328,2,0)</f>
        <v>43928</v>
      </c>
      <c r="C19" s="69">
        <f>VLOOKUP($A19,'Return Data'!$A$7:$R$328,3,0)</f>
        <v>63.442500000000003</v>
      </c>
      <c r="D19" s="69">
        <f>VLOOKUP($A19,'Return Data'!$A$7:$R$328,10,0)</f>
        <v>-10.9050010225604</v>
      </c>
      <c r="E19" s="70">
        <f t="shared" si="0"/>
        <v>9</v>
      </c>
      <c r="F19" s="69">
        <f>VLOOKUP($A19,'Return Data'!$A$7:$R$328,11,0)</f>
        <v>4.9007292735824199</v>
      </c>
      <c r="G19" s="70">
        <f t="shared" si="0"/>
        <v>24</v>
      </c>
      <c r="H19" s="69">
        <f>VLOOKUP($A19,'Return Data'!$A$7:$R$328,12,0)</f>
        <v>6.56780867377352</v>
      </c>
      <c r="I19" s="70">
        <f t="shared" ref="I19" si="51">RANK(H19,H$8:H$41,0)</f>
        <v>15</v>
      </c>
      <c r="J19" s="69">
        <f>VLOOKUP($A19,'Return Data'!$A$7:$R$328,13,0)</f>
        <v>6.7008080317476999</v>
      </c>
      <c r="K19" s="70">
        <f t="shared" ref="K19" si="52">RANK(J19,J$8:J$41,0)</f>
        <v>16</v>
      </c>
      <c r="L19" s="69">
        <f>VLOOKUP($A19,'Return Data'!$A$7:$R$328,14,0)</f>
        <v>4.9696311773948798</v>
      </c>
      <c r="M19" s="70">
        <f t="shared" ref="M19" si="53">RANK(L19,L$8:L$41,0)</f>
        <v>22</v>
      </c>
      <c r="N19" s="69">
        <f>VLOOKUP($A19,'Return Data'!$A$7:$R$328,18,0)</f>
        <v>3.32828942401957</v>
      </c>
      <c r="O19" s="70">
        <f t="shared" ref="O19" si="54">RANK(N19,N$8:N$41,0)</f>
        <v>23</v>
      </c>
      <c r="P19" s="69">
        <f>VLOOKUP($A19,'Return Data'!$A$7:$R$328,15,0)</f>
        <v>4.2189770327518898</v>
      </c>
      <c r="Q19" s="70">
        <f t="shared" ref="Q19" si="55">RANK(P19,P$8:P$41,0)</f>
        <v>21</v>
      </c>
      <c r="R19" s="69">
        <f>VLOOKUP($A19,'Return Data'!$A$7:$R$328,17,0)</f>
        <v>23.277461217183799</v>
      </c>
      <c r="S19" s="71">
        <f t="shared" ref="S19" si="56">RANK(R19,R$8:R$41,0)</f>
        <v>3</v>
      </c>
    </row>
    <row r="20" spans="1:19" x14ac:dyDescent="0.25">
      <c r="A20" s="87" t="s">
        <v>94</v>
      </c>
      <c r="B20" s="68">
        <f>VLOOKUP($A20,'Return Data'!$A$7:$R$328,2,0)</f>
        <v>43928</v>
      </c>
      <c r="C20" s="69">
        <f>VLOOKUP($A20,'Return Data'!$A$7:$R$328,3,0)</f>
        <v>63.442500000000003</v>
      </c>
      <c r="D20" s="69">
        <f>VLOOKUP($A20,'Return Data'!$A$7:$R$328,10,0)</f>
        <v>-10.9050010225604</v>
      </c>
      <c r="E20" s="70">
        <f t="shared" si="0"/>
        <v>9</v>
      </c>
      <c r="F20" s="69">
        <f>VLOOKUP($A20,'Return Data'!$A$7:$R$328,11,0)</f>
        <v>4.9007292735824199</v>
      </c>
      <c r="G20" s="70">
        <f t="shared" si="0"/>
        <v>24</v>
      </c>
      <c r="H20" s="69">
        <f>VLOOKUP($A20,'Return Data'!$A$7:$R$328,12,0)</f>
        <v>6.56780867377352</v>
      </c>
      <c r="I20" s="70">
        <f t="shared" ref="I20" si="57">RANK(H20,H$8:H$41,0)</f>
        <v>15</v>
      </c>
      <c r="J20" s="69">
        <f>VLOOKUP($A20,'Return Data'!$A$7:$R$328,13,0)</f>
        <v>6.7008080317476999</v>
      </c>
      <c r="K20" s="70">
        <f t="shared" ref="K20" si="58">RANK(J20,J$8:J$41,0)</f>
        <v>16</v>
      </c>
      <c r="L20" s="69">
        <f>VLOOKUP($A20,'Return Data'!$A$7:$R$328,14,0)</f>
        <v>4.9696311773948798</v>
      </c>
      <c r="M20" s="70">
        <f t="shared" ref="M20" si="59">RANK(L20,L$8:L$41,0)</f>
        <v>22</v>
      </c>
      <c r="N20" s="69">
        <f>VLOOKUP($A20,'Return Data'!$A$7:$R$328,18,0)</f>
        <v>3.32828942401957</v>
      </c>
      <c r="O20" s="70">
        <f t="shared" ref="O20" si="60">RANK(N20,N$8:N$41,0)</f>
        <v>23</v>
      </c>
      <c r="P20" s="69">
        <f>VLOOKUP($A20,'Return Data'!$A$7:$R$328,15,0)</f>
        <v>4.2189770327518898</v>
      </c>
      <c r="Q20" s="70">
        <f t="shared" ref="Q20" si="61">RANK(P20,P$8:P$41,0)</f>
        <v>21</v>
      </c>
      <c r="R20" s="69">
        <f>VLOOKUP($A20,'Return Data'!$A$7:$R$328,17,0)</f>
        <v>23.277461217183799</v>
      </c>
      <c r="S20" s="71">
        <f t="shared" ref="S20" si="62">RANK(R20,R$8:R$41,0)</f>
        <v>3</v>
      </c>
    </row>
    <row r="21" spans="1:19" x14ac:dyDescent="0.25">
      <c r="A21" s="87" t="s">
        <v>95</v>
      </c>
      <c r="B21" s="68">
        <f>VLOOKUP($A21,'Return Data'!$A$7:$R$328,2,0)</f>
        <v>43928</v>
      </c>
      <c r="C21" s="69">
        <f>VLOOKUP($A21,'Return Data'!$A$7:$R$328,3,0)</f>
        <v>63.442500000000003</v>
      </c>
      <c r="D21" s="69">
        <f>VLOOKUP($A21,'Return Data'!$A$7:$R$328,10,0)</f>
        <v>-10.9050010225604</v>
      </c>
      <c r="E21" s="70">
        <f t="shared" si="0"/>
        <v>9</v>
      </c>
      <c r="F21" s="69">
        <f>VLOOKUP($A21,'Return Data'!$A$7:$R$328,11,0)</f>
        <v>4.9007292735824199</v>
      </c>
      <c r="G21" s="70">
        <f t="shared" si="0"/>
        <v>24</v>
      </c>
      <c r="H21" s="69">
        <f>VLOOKUP($A21,'Return Data'!$A$7:$R$328,12,0)</f>
        <v>6.56780867377352</v>
      </c>
      <c r="I21" s="70">
        <f t="shared" ref="I21" si="63">RANK(H21,H$8:H$41,0)</f>
        <v>15</v>
      </c>
      <c r="J21" s="69">
        <f>VLOOKUP($A21,'Return Data'!$A$7:$R$328,13,0)</f>
        <v>6.7008080317476999</v>
      </c>
      <c r="K21" s="70">
        <f t="shared" ref="K21" si="64">RANK(J21,J$8:J$41,0)</f>
        <v>16</v>
      </c>
      <c r="L21" s="69">
        <f>VLOOKUP($A21,'Return Data'!$A$7:$R$328,14,0)</f>
        <v>4.9696311773948798</v>
      </c>
      <c r="M21" s="70">
        <f t="shared" ref="M21" si="65">RANK(L21,L$8:L$41,0)</f>
        <v>22</v>
      </c>
      <c r="N21" s="69">
        <f>VLOOKUP($A21,'Return Data'!$A$7:$R$328,18,0)</f>
        <v>3.32828942401957</v>
      </c>
      <c r="O21" s="70">
        <f t="shared" ref="O21" si="66">RANK(N21,N$8:N$41,0)</f>
        <v>23</v>
      </c>
      <c r="P21" s="69">
        <f>VLOOKUP($A21,'Return Data'!$A$7:$R$328,15,0)</f>
        <v>4.2189770327518898</v>
      </c>
      <c r="Q21" s="70">
        <f t="shared" ref="Q21" si="67">RANK(P21,P$8:P$41,0)</f>
        <v>21</v>
      </c>
      <c r="R21" s="69">
        <f>VLOOKUP($A21,'Return Data'!$A$7:$R$328,17,0)</f>
        <v>23.277461217183799</v>
      </c>
      <c r="S21" s="71">
        <f t="shared" ref="S21" si="68">RANK(R21,R$8:R$41,0)</f>
        <v>3</v>
      </c>
    </row>
    <row r="22" spans="1:19" x14ac:dyDescent="0.25">
      <c r="A22" s="87" t="s">
        <v>96</v>
      </c>
      <c r="B22" s="68">
        <f>VLOOKUP($A22,'Return Data'!$A$7:$R$328,2,0)</f>
        <v>43928</v>
      </c>
      <c r="C22" s="69">
        <f>VLOOKUP($A22,'Return Data'!$A$7:$R$328,3,0)</f>
        <v>26.583600000000001</v>
      </c>
      <c r="D22" s="69">
        <f>VLOOKUP($A22,'Return Data'!$A$7:$R$328,10,0)</f>
        <v>-14.0150287207916</v>
      </c>
      <c r="E22" s="70">
        <f t="shared" si="0"/>
        <v>21</v>
      </c>
      <c r="F22" s="69">
        <f>VLOOKUP($A22,'Return Data'!$A$7:$R$328,11,0)</f>
        <v>7.3833384532113904</v>
      </c>
      <c r="G22" s="70">
        <f t="shared" si="0"/>
        <v>15</v>
      </c>
      <c r="H22" s="69">
        <f>VLOOKUP($A22,'Return Data'!$A$7:$R$328,12,0)</f>
        <v>5.9185190711811098</v>
      </c>
      <c r="I22" s="70">
        <f t="shared" ref="I22" si="69">RANK(H22,H$8:H$41,0)</f>
        <v>20</v>
      </c>
      <c r="J22" s="69">
        <f>VLOOKUP($A22,'Return Data'!$A$7:$R$328,13,0)</f>
        <v>6.74116329429829</v>
      </c>
      <c r="K22" s="70">
        <f t="shared" ref="K22" si="70">RANK(J22,J$8:J$41,0)</f>
        <v>15</v>
      </c>
      <c r="L22" s="69">
        <f>VLOOKUP($A22,'Return Data'!$A$7:$R$328,14,0)</f>
        <v>9.6025140132814695</v>
      </c>
      <c r="M22" s="70">
        <f t="shared" ref="M22" si="71">RANK(L22,L$8:L$41,0)</f>
        <v>10</v>
      </c>
      <c r="N22" s="69">
        <f>VLOOKUP($A22,'Return Data'!$A$7:$R$328,18,0)</f>
        <v>7.8449229629953203</v>
      </c>
      <c r="O22" s="70">
        <f t="shared" ref="O22" si="72">RANK(N22,N$8:N$41,0)</f>
        <v>11</v>
      </c>
      <c r="P22" s="69">
        <f>VLOOKUP($A22,'Return Data'!$A$7:$R$328,15,0)</f>
        <v>6.6650943932490998</v>
      </c>
      <c r="Q22" s="70">
        <f t="shared" ref="Q22" si="73">RANK(P22,P$8:P$41,0)</f>
        <v>15</v>
      </c>
      <c r="R22" s="69">
        <f>VLOOKUP($A22,'Return Data'!$A$7:$R$328,17,0)</f>
        <v>13.250906304728501</v>
      </c>
      <c r="S22" s="71">
        <f t="shared" ref="S22" si="74">RANK(R22,R$8:R$41,0)</f>
        <v>10</v>
      </c>
    </row>
    <row r="23" spans="1:19" x14ac:dyDescent="0.25">
      <c r="A23" s="87" t="s">
        <v>97</v>
      </c>
      <c r="B23" s="68">
        <f>VLOOKUP($A23,'Return Data'!$A$7:$R$328,2,0)</f>
        <v>43928</v>
      </c>
      <c r="C23" s="69">
        <f>VLOOKUP($A23,'Return Data'!$A$7:$R$328,3,0)</f>
        <v>25.448799999999999</v>
      </c>
      <c r="D23" s="69">
        <f>VLOOKUP($A23,'Return Data'!$A$7:$R$328,10,0)</f>
        <v>-12.8207914531376</v>
      </c>
      <c r="E23" s="70">
        <f t="shared" si="0"/>
        <v>20</v>
      </c>
      <c r="F23" s="69">
        <f>VLOOKUP($A23,'Return Data'!$A$7:$R$328,11,0)</f>
        <v>8.5211424930679396</v>
      </c>
      <c r="G23" s="70">
        <f t="shared" si="0"/>
        <v>8</v>
      </c>
      <c r="H23" s="69">
        <f>VLOOKUP($A23,'Return Data'!$A$7:$R$328,12,0)</f>
        <v>9.7564700111217597</v>
      </c>
      <c r="I23" s="70">
        <f t="shared" ref="I23" si="75">RANK(H23,H$8:H$41,0)</f>
        <v>1</v>
      </c>
      <c r="J23" s="69">
        <f>VLOOKUP($A23,'Return Data'!$A$7:$R$328,13,0)</f>
        <v>8.7136438343369207</v>
      </c>
      <c r="K23" s="70">
        <f t="shared" ref="K23" si="76">RANK(J23,J$8:J$41,0)</f>
        <v>6</v>
      </c>
      <c r="L23" s="69">
        <f>VLOOKUP($A23,'Return Data'!$A$7:$R$328,14,0)</f>
        <v>9.9985784365444204</v>
      </c>
      <c r="M23" s="70">
        <f t="shared" ref="M23" si="77">RANK(L23,L$8:L$41,0)</f>
        <v>9</v>
      </c>
      <c r="N23" s="69">
        <f>VLOOKUP($A23,'Return Data'!$A$7:$R$328,18,0)</f>
        <v>8.3109837516048195</v>
      </c>
      <c r="O23" s="70">
        <f t="shared" ref="O23" si="78">RANK(N23,N$8:N$41,0)</f>
        <v>10</v>
      </c>
      <c r="P23" s="69">
        <f>VLOOKUP($A23,'Return Data'!$A$7:$R$328,15,0)</f>
        <v>8.5587765072507604</v>
      </c>
      <c r="Q23" s="70">
        <f t="shared" ref="Q23" si="79">RANK(P23,P$8:P$41,0)</f>
        <v>3</v>
      </c>
      <c r="R23" s="69">
        <f>VLOOKUP($A23,'Return Data'!$A$7:$R$328,17,0)</f>
        <v>15.117458445040199</v>
      </c>
      <c r="S23" s="71">
        <f t="shared" ref="S23" si="80">RANK(R23,R$8:R$41,0)</f>
        <v>7</v>
      </c>
    </row>
    <row r="24" spans="1:19" x14ac:dyDescent="0.25">
      <c r="A24" s="87" t="s">
        <v>98</v>
      </c>
      <c r="B24" s="68">
        <f>VLOOKUP($A24,'Return Data'!$A$7:$R$328,2,0)</f>
        <v>43928</v>
      </c>
      <c r="C24" s="69">
        <f>VLOOKUP($A24,'Return Data'!$A$7:$R$328,3,0)</f>
        <v>15.9679</v>
      </c>
      <c r="D24" s="69">
        <f>VLOOKUP($A24,'Return Data'!$A$7:$R$328,10,0)</f>
        <v>-12.092504956936599</v>
      </c>
      <c r="E24" s="70">
        <f t="shared" si="0"/>
        <v>14</v>
      </c>
      <c r="F24" s="69">
        <f>VLOOKUP($A24,'Return Data'!$A$7:$R$328,11,0)</f>
        <v>7.7087139122781396</v>
      </c>
      <c r="G24" s="70">
        <f t="shared" si="0"/>
        <v>13</v>
      </c>
      <c r="H24" s="69">
        <f>VLOOKUP($A24,'Return Data'!$A$7:$R$328,12,0)</f>
        <v>8.7286352171118793</v>
      </c>
      <c r="I24" s="70">
        <f t="shared" ref="I24" si="81">RANK(H24,H$8:H$41,0)</f>
        <v>4</v>
      </c>
      <c r="J24" s="69">
        <f>VLOOKUP($A24,'Return Data'!$A$7:$R$328,13,0)</f>
        <v>5.9736569909789701</v>
      </c>
      <c r="K24" s="70">
        <f t="shared" ref="K24" si="82">RANK(J24,J$8:J$41,0)</f>
        <v>20</v>
      </c>
      <c r="L24" s="69">
        <f>VLOOKUP($A24,'Return Data'!$A$7:$R$328,14,0)</f>
        <v>5.2409379080611096</v>
      </c>
      <c r="M24" s="70">
        <f t="shared" ref="M24" si="83">RANK(L24,L$8:L$41,0)</f>
        <v>21</v>
      </c>
      <c r="N24" s="69">
        <f>VLOOKUP($A24,'Return Data'!$A$7:$R$328,18,0)</f>
        <v>5.4353669457505003</v>
      </c>
      <c r="O24" s="70">
        <f t="shared" ref="O24" si="84">RANK(N24,N$8:N$41,0)</f>
        <v>20</v>
      </c>
      <c r="P24" s="69">
        <f>VLOOKUP($A24,'Return Data'!$A$7:$R$328,15,0)</f>
        <v>4.19771084842787</v>
      </c>
      <c r="Q24" s="70">
        <f t="shared" ref="Q24" si="85">RANK(P24,P$8:P$41,0)</f>
        <v>24</v>
      </c>
      <c r="R24" s="69">
        <f>VLOOKUP($A24,'Return Data'!$A$7:$R$328,17,0)</f>
        <v>7.3392301212937996</v>
      </c>
      <c r="S24" s="71">
        <f t="shared" ref="S24" si="86">RANK(R24,R$8:R$41,0)</f>
        <v>32</v>
      </c>
    </row>
    <row r="25" spans="1:19" x14ac:dyDescent="0.25">
      <c r="A25" s="87" t="s">
        <v>99</v>
      </c>
      <c r="B25" s="68">
        <f>VLOOKUP($A25,'Return Data'!$A$7:$R$328,2,0)</f>
        <v>43928</v>
      </c>
      <c r="C25" s="69">
        <f>VLOOKUP($A25,'Return Data'!$A$7:$R$328,3,0)</f>
        <v>24.862100000000002</v>
      </c>
      <c r="D25" s="69">
        <f>VLOOKUP($A25,'Return Data'!$A$7:$R$328,10,0)</f>
        <v>-15.4729284042215</v>
      </c>
      <c r="E25" s="70">
        <f t="shared" si="0"/>
        <v>24</v>
      </c>
      <c r="F25" s="69">
        <f>VLOOKUP($A25,'Return Data'!$A$7:$R$328,11,0)</f>
        <v>10.354985988743501</v>
      </c>
      <c r="G25" s="70">
        <f t="shared" si="0"/>
        <v>6</v>
      </c>
      <c r="H25" s="69">
        <f>VLOOKUP($A25,'Return Data'!$A$7:$R$328,12,0)</f>
        <v>7.5457615315856899</v>
      </c>
      <c r="I25" s="70">
        <f t="shared" ref="I25" si="87">RANK(H25,H$8:H$41,0)</f>
        <v>11</v>
      </c>
      <c r="J25" s="69">
        <f>VLOOKUP($A25,'Return Data'!$A$7:$R$328,13,0)</f>
        <v>8.4622315184964005</v>
      </c>
      <c r="K25" s="70">
        <f t="shared" ref="K25" si="88">RANK(J25,J$8:J$41,0)</f>
        <v>7</v>
      </c>
      <c r="L25" s="69">
        <f>VLOOKUP($A25,'Return Data'!$A$7:$R$328,14,0)</f>
        <v>11.571394627619</v>
      </c>
      <c r="M25" s="70">
        <f t="shared" ref="M25" si="89">RANK(L25,L$8:L$41,0)</f>
        <v>3</v>
      </c>
      <c r="N25" s="69">
        <f>VLOOKUP($A25,'Return Data'!$A$7:$R$328,18,0)</f>
        <v>9.6893111740588296</v>
      </c>
      <c r="O25" s="70">
        <f t="shared" ref="O25" si="90">RANK(N25,N$8:N$41,0)</f>
        <v>3</v>
      </c>
      <c r="P25" s="69">
        <f>VLOOKUP($A25,'Return Data'!$A$7:$R$328,15,0)</f>
        <v>8.04049939692427</v>
      </c>
      <c r="Q25" s="70">
        <f t="shared" ref="Q25" si="91">RANK(P25,P$8:P$41,0)</f>
        <v>8</v>
      </c>
      <c r="R25" s="69">
        <f>VLOOKUP($A25,'Return Data'!$A$7:$R$328,17,0)</f>
        <v>13.087253317249701</v>
      </c>
      <c r="S25" s="71">
        <f t="shared" ref="S25" si="92">RANK(R25,R$8:R$41,0)</f>
        <v>11</v>
      </c>
    </row>
    <row r="26" spans="1:19" x14ac:dyDescent="0.25">
      <c r="A26" s="87" t="s">
        <v>100</v>
      </c>
      <c r="B26" s="68">
        <f>VLOOKUP($A26,'Return Data'!$A$7:$R$328,2,0)</f>
        <v>43928</v>
      </c>
      <c r="C26" s="69">
        <f>VLOOKUP($A26,'Return Data'!$A$7:$R$328,3,0)</f>
        <v>15.8779</v>
      </c>
      <c r="D26" s="69">
        <f>VLOOKUP($A26,'Return Data'!$A$7:$R$328,10,0)</f>
        <v>3.09016814019571</v>
      </c>
      <c r="E26" s="70">
        <f t="shared" si="0"/>
        <v>3</v>
      </c>
      <c r="F26" s="69">
        <f>VLOOKUP($A26,'Return Data'!$A$7:$R$328,11,0)</f>
        <v>8.0921269697861504</v>
      </c>
      <c r="G26" s="70">
        <f t="shared" si="0"/>
        <v>11</v>
      </c>
      <c r="H26" s="69">
        <f>VLOOKUP($A26,'Return Data'!$A$7:$R$328,12,0)</f>
        <v>7.9361884273443497</v>
      </c>
      <c r="I26" s="70">
        <f t="shared" ref="I26" si="93">RANK(H26,H$8:H$41,0)</f>
        <v>9</v>
      </c>
      <c r="J26" s="69">
        <f>VLOOKUP($A26,'Return Data'!$A$7:$R$328,13,0)</f>
        <v>7.77246554132544</v>
      </c>
      <c r="K26" s="70">
        <f t="shared" ref="K26" si="94">RANK(J26,J$8:J$41,0)</f>
        <v>9</v>
      </c>
      <c r="L26" s="69">
        <f>VLOOKUP($A26,'Return Data'!$A$7:$R$328,14,0)</f>
        <v>7.2215780584941198</v>
      </c>
      <c r="M26" s="70">
        <f t="shared" ref="M26" si="95">RANK(L26,L$8:L$41,0)</f>
        <v>18</v>
      </c>
      <c r="N26" s="69">
        <f>VLOOKUP($A26,'Return Data'!$A$7:$R$328,18,0)</f>
        <v>6.8042250010970902</v>
      </c>
      <c r="O26" s="70">
        <f t="shared" ref="O26" si="96">RANK(N26,N$8:N$41,0)</f>
        <v>15</v>
      </c>
      <c r="P26" s="69">
        <f>VLOOKUP($A26,'Return Data'!$A$7:$R$328,15,0)</f>
        <v>7.4772716167681104</v>
      </c>
      <c r="Q26" s="70">
        <f t="shared" ref="Q26" si="97">RANK(P26,P$8:P$41,0)</f>
        <v>10</v>
      </c>
      <c r="R26" s="69">
        <f>VLOOKUP($A26,'Return Data'!$A$7:$R$328,17,0)</f>
        <v>8.6544312222670392</v>
      </c>
      <c r="S26" s="71">
        <f t="shared" ref="S26" si="98">RANK(R26,R$8:R$41,0)</f>
        <v>27</v>
      </c>
    </row>
    <row r="27" spans="1:19" x14ac:dyDescent="0.25">
      <c r="A27" s="87" t="s">
        <v>101</v>
      </c>
      <c r="B27" s="68">
        <f>VLOOKUP($A27,'Return Data'!$A$7:$R$328,2,0)</f>
        <v>43928</v>
      </c>
      <c r="C27" s="69">
        <f>VLOOKUP($A27,'Return Data'!$A$7:$R$328,3,0)</f>
        <v>1110.6105</v>
      </c>
      <c r="D27" s="69">
        <f>VLOOKUP($A27,'Return Data'!$A$7:$R$328,10,0)</f>
        <v>-12.485197947424799</v>
      </c>
      <c r="E27" s="70">
        <f t="shared" si="0"/>
        <v>15</v>
      </c>
      <c r="F27" s="69">
        <f>VLOOKUP($A27,'Return Data'!$A$7:$R$328,11,0)</f>
        <v>2.7810577926492801</v>
      </c>
      <c r="G27" s="70">
        <f t="shared" si="0"/>
        <v>28</v>
      </c>
      <c r="H27" s="69">
        <f>VLOOKUP($A27,'Return Data'!$A$7:$R$328,12,0)</f>
        <v>3.8326574521554102</v>
      </c>
      <c r="I27" s="70">
        <f t="shared" ref="I27" si="99">RANK(H27,H$8:H$41,0)</f>
        <v>26</v>
      </c>
      <c r="J27" s="69">
        <f>VLOOKUP($A27,'Return Data'!$A$7:$R$328,13,0)</f>
        <v>5.7303073569634098</v>
      </c>
      <c r="K27" s="70">
        <f t="shared" ref="K27" si="100">RANK(J27,J$8:J$41,0)</f>
        <v>22</v>
      </c>
      <c r="L27" s="69">
        <f>VLOOKUP($A27,'Return Data'!$A$7:$R$328,14,0)</f>
        <v>7.33587171984317</v>
      </c>
      <c r="M27" s="70">
        <f t="shared" ref="M27" si="101">RANK(L27,L$8:L$41,0)</f>
        <v>17</v>
      </c>
      <c r="N27" s="69"/>
      <c r="O27" s="70"/>
      <c r="P27" s="69"/>
      <c r="Q27" s="70"/>
      <c r="R27" s="69">
        <f>VLOOKUP($A27,'Return Data'!$A$7:$R$328,17,0)</f>
        <v>8.2393535714285697</v>
      </c>
      <c r="S27" s="71">
        <f t="shared" ref="S27" si="102">RANK(R27,R$8:R$41,0)</f>
        <v>30</v>
      </c>
    </row>
    <row r="28" spans="1:19" x14ac:dyDescent="0.25">
      <c r="A28" s="87" t="s">
        <v>102</v>
      </c>
      <c r="B28" s="68">
        <f>VLOOKUP($A28,'Return Data'!$A$7:$R$328,2,0)</f>
        <v>43928</v>
      </c>
      <c r="C28" s="69">
        <f>VLOOKUP($A28,'Return Data'!$A$7:$R$328,3,0)</f>
        <v>30.234500000000001</v>
      </c>
      <c r="D28" s="69">
        <f>VLOOKUP($A28,'Return Data'!$A$7:$R$328,10,0)</f>
        <v>-11.812868033347501</v>
      </c>
      <c r="E28" s="70">
        <f t="shared" si="0"/>
        <v>13</v>
      </c>
      <c r="F28" s="69">
        <f>VLOOKUP($A28,'Return Data'!$A$7:$R$328,11,0)</f>
        <v>2.0628461625410099</v>
      </c>
      <c r="G28" s="70">
        <f t="shared" si="0"/>
        <v>29</v>
      </c>
      <c r="H28" s="69">
        <f>VLOOKUP($A28,'Return Data'!$A$7:$R$328,12,0)</f>
        <v>3.3320843437846301</v>
      </c>
      <c r="I28" s="70">
        <f t="shared" ref="I28" si="103">RANK(H28,H$8:H$41,0)</f>
        <v>27</v>
      </c>
      <c r="J28" s="69">
        <f>VLOOKUP($A28,'Return Data'!$A$7:$R$328,13,0)</f>
        <v>4.1799295944556301</v>
      </c>
      <c r="K28" s="70">
        <f t="shared" ref="K28" si="104">RANK(J28,J$8:J$41,0)</f>
        <v>27</v>
      </c>
      <c r="L28" s="69">
        <f>VLOOKUP($A28,'Return Data'!$A$7:$R$328,14,0)</f>
        <v>4.7717292204774902</v>
      </c>
      <c r="M28" s="70">
        <f t="shared" ref="M28" si="105">RANK(L28,L$8:L$41,0)</f>
        <v>25</v>
      </c>
      <c r="N28" s="69">
        <f>VLOOKUP($A28,'Return Data'!$A$7:$R$328,18,0)</f>
        <v>6.2483969466984099</v>
      </c>
      <c r="O28" s="70">
        <f t="shared" ref="O28" si="106">RANK(N28,N$8:N$41,0)</f>
        <v>19</v>
      </c>
      <c r="P28" s="69">
        <f>VLOOKUP($A28,'Return Data'!$A$7:$R$328,15,0)</f>
        <v>6.9496188560999599</v>
      </c>
      <c r="Q28" s="70">
        <f t="shared" ref="Q28" si="107">RANK(P28,P$8:P$41,0)</f>
        <v>12</v>
      </c>
      <c r="R28" s="69">
        <f>VLOOKUP($A28,'Return Data'!$A$7:$R$328,17,0)</f>
        <v>12.046309737400099</v>
      </c>
      <c r="S28" s="71">
        <f t="shared" ref="S28" si="108">RANK(R28,R$8:R$41,0)</f>
        <v>15</v>
      </c>
    </row>
    <row r="29" spans="1:19" x14ac:dyDescent="0.25">
      <c r="A29" s="87" t="s">
        <v>103</v>
      </c>
      <c r="B29" s="68">
        <f>VLOOKUP($A29,'Return Data'!$A$7:$R$328,2,0)</f>
        <v>43928</v>
      </c>
      <c r="C29" s="69">
        <f>VLOOKUP($A29,'Return Data'!$A$7:$R$328,3,0)</f>
        <v>26.581299999999999</v>
      </c>
      <c r="D29" s="69">
        <f>VLOOKUP($A29,'Return Data'!$A$7:$R$328,10,0)</f>
        <v>-17.2845661219032</v>
      </c>
      <c r="E29" s="70">
        <f t="shared" si="0"/>
        <v>27</v>
      </c>
      <c r="F29" s="69">
        <f>VLOOKUP($A29,'Return Data'!$A$7:$R$328,11,0)</f>
        <v>5.6340003809017203</v>
      </c>
      <c r="G29" s="70">
        <f t="shared" si="0"/>
        <v>21</v>
      </c>
      <c r="H29" s="69">
        <f>VLOOKUP($A29,'Return Data'!$A$7:$R$328,12,0)</f>
        <v>6.6295345694442602</v>
      </c>
      <c r="I29" s="70">
        <f t="shared" ref="I29" si="109">RANK(H29,H$8:H$41,0)</f>
        <v>14</v>
      </c>
      <c r="J29" s="69">
        <f>VLOOKUP($A29,'Return Data'!$A$7:$R$328,13,0)</f>
        <v>6.9310062313788796</v>
      </c>
      <c r="K29" s="70">
        <f t="shared" ref="K29" si="110">RANK(J29,J$8:J$41,0)</f>
        <v>12</v>
      </c>
      <c r="L29" s="69">
        <f>VLOOKUP($A29,'Return Data'!$A$7:$R$328,14,0)</f>
        <v>9.3852530927691902</v>
      </c>
      <c r="M29" s="70">
        <f t="shared" ref="M29" si="111">RANK(L29,L$8:L$41,0)</f>
        <v>12</v>
      </c>
      <c r="N29" s="69">
        <f>VLOOKUP($A29,'Return Data'!$A$7:$R$328,18,0)</f>
        <v>9.3122492292972403</v>
      </c>
      <c r="O29" s="70">
        <f t="shared" ref="O29" si="112">RANK(N29,N$8:N$41,0)</f>
        <v>4</v>
      </c>
      <c r="P29" s="69">
        <f>VLOOKUP($A29,'Return Data'!$A$7:$R$328,15,0)</f>
        <v>8.9616147002589699</v>
      </c>
      <c r="Q29" s="70">
        <f t="shared" ref="Q29" si="113">RANK(P29,P$8:P$41,0)</f>
        <v>1</v>
      </c>
      <c r="R29" s="69">
        <f>VLOOKUP($A29,'Return Data'!$A$7:$R$328,17,0)</f>
        <v>13.965481386960199</v>
      </c>
      <c r="S29" s="71">
        <f t="shared" ref="S29" si="114">RANK(R29,R$8:R$41,0)</f>
        <v>8</v>
      </c>
    </row>
    <row r="30" spans="1:19" x14ac:dyDescent="0.25">
      <c r="A30" s="87" t="s">
        <v>104</v>
      </c>
      <c r="B30" s="68">
        <f>VLOOKUP($A30,'Return Data'!$A$7:$R$328,2,0)</f>
        <v>43928</v>
      </c>
      <c r="C30" s="69">
        <f>VLOOKUP($A30,'Return Data'!$A$7:$R$328,3,0)</f>
        <v>21.753499999999999</v>
      </c>
      <c r="D30" s="69">
        <f>VLOOKUP($A30,'Return Data'!$A$7:$R$328,10,0)</f>
        <v>-15.332552528582999</v>
      </c>
      <c r="E30" s="70">
        <f t="shared" si="0"/>
        <v>23</v>
      </c>
      <c r="F30" s="69">
        <f>VLOOKUP($A30,'Return Data'!$A$7:$R$328,11,0)</f>
        <v>7.0261255653462804</v>
      </c>
      <c r="G30" s="70">
        <f t="shared" si="0"/>
        <v>18</v>
      </c>
      <c r="H30" s="69">
        <f>VLOOKUP($A30,'Return Data'!$A$7:$R$328,12,0)</f>
        <v>6.4731030246189301</v>
      </c>
      <c r="I30" s="70">
        <f t="shared" ref="I30" si="115">RANK(H30,H$8:H$41,0)</f>
        <v>18</v>
      </c>
      <c r="J30" s="69">
        <f>VLOOKUP($A30,'Return Data'!$A$7:$R$328,13,0)</f>
        <v>7.3048341302986897</v>
      </c>
      <c r="K30" s="70">
        <f t="shared" ref="K30" si="116">RANK(J30,J$8:J$41,0)</f>
        <v>11</v>
      </c>
      <c r="L30" s="69">
        <f>VLOOKUP($A30,'Return Data'!$A$7:$R$328,14,0)</f>
        <v>8.9799582599976997</v>
      </c>
      <c r="M30" s="70">
        <f t="shared" ref="M30" si="117">RANK(L30,L$8:L$41,0)</f>
        <v>13</v>
      </c>
      <c r="N30" s="69">
        <f>VLOOKUP($A30,'Return Data'!$A$7:$R$328,18,0)</f>
        <v>7.4922034950844996</v>
      </c>
      <c r="O30" s="70">
        <f t="shared" ref="O30" si="118">RANK(N30,N$8:N$41,0)</f>
        <v>13</v>
      </c>
      <c r="P30" s="69">
        <f>VLOOKUP($A30,'Return Data'!$A$7:$R$328,15,0)</f>
        <v>7.4048073095648803</v>
      </c>
      <c r="Q30" s="70">
        <f t="shared" ref="Q30" si="119">RANK(P30,P$8:P$41,0)</f>
        <v>11</v>
      </c>
      <c r="R30" s="69">
        <f>VLOOKUP($A30,'Return Data'!$A$7:$R$328,17,0)</f>
        <v>8.6335832159388204</v>
      </c>
      <c r="S30" s="71">
        <f t="shared" ref="S30" si="120">RANK(R30,R$8:R$41,0)</f>
        <v>28</v>
      </c>
    </row>
    <row r="31" spans="1:19" x14ac:dyDescent="0.25">
      <c r="A31" s="87" t="s">
        <v>105</v>
      </c>
      <c r="B31" s="68">
        <f>VLOOKUP($A31,'Return Data'!$A$7:$R$328,2,0)</f>
        <v>43928</v>
      </c>
      <c r="C31" s="69">
        <f>VLOOKUP($A31,'Return Data'!$A$7:$R$328,3,0)</f>
        <v>12.3773</v>
      </c>
      <c r="D31" s="69">
        <f>VLOOKUP($A31,'Return Data'!$A$7:$R$328,10,0)</f>
        <v>-4.1685281782544399</v>
      </c>
      <c r="E31" s="70">
        <f t="shared" si="0"/>
        <v>5</v>
      </c>
      <c r="F31" s="69">
        <f>VLOOKUP($A31,'Return Data'!$A$7:$R$328,11,0)</f>
        <v>12.370027740228499</v>
      </c>
      <c r="G31" s="70">
        <f t="shared" si="0"/>
        <v>1</v>
      </c>
      <c r="H31" s="69">
        <f>VLOOKUP($A31,'Return Data'!$A$7:$R$328,12,0)</f>
        <v>8.62241046963657</v>
      </c>
      <c r="I31" s="70">
        <f t="shared" ref="I31" si="121">RANK(H31,H$8:H$41,0)</f>
        <v>6</v>
      </c>
      <c r="J31" s="69">
        <f>VLOOKUP($A31,'Return Data'!$A$7:$R$328,13,0)</f>
        <v>9.2734530209037196</v>
      </c>
      <c r="K31" s="70">
        <f t="shared" ref="K31" si="122">RANK(J31,J$8:J$41,0)</f>
        <v>2</v>
      </c>
      <c r="L31" s="69">
        <f>VLOOKUP($A31,'Return Data'!$A$7:$R$328,14,0)</f>
        <v>12.378268080381799</v>
      </c>
      <c r="M31" s="70">
        <f t="shared" ref="M31" si="123">RANK(L31,L$8:L$41,0)</f>
        <v>1</v>
      </c>
      <c r="N31" s="69">
        <f>VLOOKUP($A31,'Return Data'!$A$7:$R$328,18,0)</f>
        <v>9.0064873542174695</v>
      </c>
      <c r="O31" s="70">
        <f t="shared" ref="O31" si="124">RANK(N31,N$8:N$41,0)</f>
        <v>7</v>
      </c>
      <c r="P31" s="69"/>
      <c r="Q31" s="70"/>
      <c r="R31" s="69">
        <f>VLOOKUP($A31,'Return Data'!$A$7:$R$328,17,0)</f>
        <v>7.81724774774775</v>
      </c>
      <c r="S31" s="71">
        <f t="shared" ref="S31" si="125">RANK(R31,R$8:R$41,0)</f>
        <v>31</v>
      </c>
    </row>
    <row r="32" spans="1:19" x14ac:dyDescent="0.25">
      <c r="A32" s="87" t="s">
        <v>106</v>
      </c>
      <c r="B32" s="68">
        <f>VLOOKUP($A32,'Return Data'!$A$7:$R$328,2,0)</f>
        <v>43928</v>
      </c>
      <c r="C32" s="69">
        <f>VLOOKUP($A32,'Return Data'!$A$7:$R$328,3,0)</f>
        <v>26.559799999999999</v>
      </c>
      <c r="D32" s="69">
        <f>VLOOKUP($A32,'Return Data'!$A$7:$R$328,10,0)</f>
        <v>-16.881662944938199</v>
      </c>
      <c r="E32" s="70">
        <f t="shared" si="0"/>
        <v>26</v>
      </c>
      <c r="F32" s="69">
        <f>VLOOKUP($A32,'Return Data'!$A$7:$R$328,11,0)</f>
        <v>6.7317126280274504</v>
      </c>
      <c r="G32" s="70">
        <f t="shared" si="0"/>
        <v>19</v>
      </c>
      <c r="H32" s="69">
        <f>VLOOKUP($A32,'Return Data'!$A$7:$R$328,12,0)</f>
        <v>4.2771496468163503</v>
      </c>
      <c r="I32" s="70">
        <f t="shared" ref="I32" si="126">RANK(H32,H$8:H$41,0)</f>
        <v>25</v>
      </c>
      <c r="J32" s="69">
        <f>VLOOKUP($A32,'Return Data'!$A$7:$R$328,13,0)</f>
        <v>5.0418455597333098</v>
      </c>
      <c r="K32" s="70">
        <f t="shared" ref="K32" si="127">RANK(J32,J$8:J$41,0)</f>
        <v>26</v>
      </c>
      <c r="L32" s="69">
        <f>VLOOKUP($A32,'Return Data'!$A$7:$R$328,14,0)</f>
        <v>8.1801715867557405</v>
      </c>
      <c r="M32" s="70">
        <f t="shared" ref="M32" si="128">RANK(L32,L$8:L$41,0)</f>
        <v>16</v>
      </c>
      <c r="N32" s="69">
        <f>VLOOKUP($A32,'Return Data'!$A$7:$R$328,18,0)</f>
        <v>6.6880692770368197</v>
      </c>
      <c r="O32" s="70">
        <f t="shared" ref="O32" si="129">RANK(N32,N$8:N$41,0)</f>
        <v>18</v>
      </c>
      <c r="P32" s="69">
        <f>VLOOKUP($A32,'Return Data'!$A$7:$R$328,15,0)</f>
        <v>6.5255619726704497</v>
      </c>
      <c r="Q32" s="70">
        <f t="shared" ref="Q32" si="130">RANK(P32,P$8:P$41,0)</f>
        <v>16</v>
      </c>
      <c r="R32" s="69">
        <f>VLOOKUP($A32,'Return Data'!$A$7:$R$328,17,0)</f>
        <v>10.751204197794401</v>
      </c>
      <c r="S32" s="71">
        <f t="shared" ref="S32" si="131">RANK(R32,R$8:R$41,0)</f>
        <v>21</v>
      </c>
    </row>
    <row r="33" spans="1:19" x14ac:dyDescent="0.25">
      <c r="A33" s="87" t="s">
        <v>107</v>
      </c>
      <c r="B33" s="68">
        <f>VLOOKUP($A33,'Return Data'!$A$7:$R$328,2,0)</f>
        <v>43928</v>
      </c>
      <c r="C33" s="69">
        <f>VLOOKUP($A33,'Return Data'!$A$7:$R$328,3,0)</f>
        <v>1939.9271000000001</v>
      </c>
      <c r="D33" s="69">
        <f>VLOOKUP($A33,'Return Data'!$A$7:$R$328,10,0)</f>
        <v>-28.797416541304798</v>
      </c>
      <c r="E33" s="70">
        <f t="shared" si="0"/>
        <v>31</v>
      </c>
      <c r="F33" s="69">
        <f>VLOOKUP($A33,'Return Data'!$A$7:$R$328,11,0)</f>
        <v>3.45769161853192</v>
      </c>
      <c r="G33" s="70">
        <f t="shared" si="0"/>
        <v>27</v>
      </c>
      <c r="H33" s="69">
        <f>VLOOKUP($A33,'Return Data'!$A$7:$R$328,12,0)</f>
        <v>5.1477296601810796</v>
      </c>
      <c r="I33" s="70">
        <f t="shared" ref="I33" si="132">RANK(H33,H$8:H$41,0)</f>
        <v>24</v>
      </c>
      <c r="J33" s="69">
        <f>VLOOKUP($A33,'Return Data'!$A$7:$R$328,13,0)</f>
        <v>6.0827279297159</v>
      </c>
      <c r="K33" s="70">
        <f t="shared" ref="K33" si="133">RANK(J33,J$8:J$41,0)</f>
        <v>19</v>
      </c>
      <c r="L33" s="69">
        <f>VLOOKUP($A33,'Return Data'!$A$7:$R$328,14,0)</f>
        <v>9.4014283864813599</v>
      </c>
      <c r="M33" s="70">
        <f t="shared" ref="M33" si="134">RANK(L33,L$8:L$41,0)</f>
        <v>11</v>
      </c>
      <c r="N33" s="69">
        <f>VLOOKUP($A33,'Return Data'!$A$7:$R$328,18,0)</f>
        <v>8.5014534482983599</v>
      </c>
      <c r="O33" s="70">
        <f t="shared" ref="O33" si="135">RANK(N33,N$8:N$41,0)</f>
        <v>9</v>
      </c>
      <c r="P33" s="69">
        <f>VLOOKUP($A33,'Return Data'!$A$7:$R$328,15,0)</f>
        <v>8.1796928135740004</v>
      </c>
      <c r="Q33" s="70">
        <f t="shared" ref="Q33" si="136">RANK(P33,P$8:P$41,0)</f>
        <v>7</v>
      </c>
      <c r="R33" s="69">
        <f>VLOOKUP($A33,'Return Data'!$A$7:$R$328,17,0)</f>
        <v>11.405365408909599</v>
      </c>
      <c r="S33" s="71">
        <f t="shared" ref="S33" si="137">RANK(R33,R$8:R$41,0)</f>
        <v>16</v>
      </c>
    </row>
    <row r="34" spans="1:19" x14ac:dyDescent="0.25">
      <c r="A34" s="87" t="s">
        <v>108</v>
      </c>
      <c r="B34" s="68">
        <f>VLOOKUP($A34,'Return Data'!$A$7:$R$328,2,0)</f>
        <v>43928</v>
      </c>
      <c r="C34" s="69">
        <f>VLOOKUP($A34,'Return Data'!$A$7:$R$328,3,0)</f>
        <v>30.462299999999999</v>
      </c>
      <c r="D34" s="69">
        <f>VLOOKUP($A34,'Return Data'!$A$7:$R$328,10,0)</f>
        <v>-8.4922130573331192</v>
      </c>
      <c r="E34" s="70">
        <f t="shared" si="0"/>
        <v>8</v>
      </c>
      <c r="F34" s="69">
        <f>VLOOKUP($A34,'Return Data'!$A$7:$R$328,11,0)</f>
        <v>7.6018503451210897</v>
      </c>
      <c r="G34" s="70">
        <f t="shared" si="0"/>
        <v>14</v>
      </c>
      <c r="H34" s="69">
        <f>VLOOKUP($A34,'Return Data'!$A$7:$R$328,12,0)</f>
        <v>5.1737373133951401</v>
      </c>
      <c r="I34" s="70">
        <f t="shared" ref="I34" si="138">RANK(H34,H$8:H$41,0)</f>
        <v>23</v>
      </c>
      <c r="J34" s="69">
        <f>VLOOKUP($A34,'Return Data'!$A$7:$R$328,13,0)</f>
        <v>5.33522732828642</v>
      </c>
      <c r="K34" s="70">
        <f t="shared" ref="K34" si="139">RANK(J34,J$8:J$41,0)</f>
        <v>24</v>
      </c>
      <c r="L34" s="69">
        <f>VLOOKUP($A34,'Return Data'!$A$7:$R$328,14,0)</f>
        <v>-2.2948396491823999</v>
      </c>
      <c r="M34" s="70">
        <f t="shared" ref="M34" si="140">RANK(L34,L$8:L$41,0)</f>
        <v>30</v>
      </c>
      <c r="N34" s="69">
        <f>VLOOKUP($A34,'Return Data'!$A$7:$R$328,18,0)</f>
        <v>1.2182538006752901</v>
      </c>
      <c r="O34" s="70">
        <f t="shared" ref="O34" si="141">RANK(N34,N$8:N$41,0)</f>
        <v>28</v>
      </c>
      <c r="P34" s="69">
        <f>VLOOKUP($A34,'Return Data'!$A$7:$R$328,15,0)</f>
        <v>2.6792017649703999</v>
      </c>
      <c r="Q34" s="70">
        <f t="shared" ref="Q34" si="142">RANK(P34,P$8:P$41,0)</f>
        <v>28</v>
      </c>
      <c r="R34" s="69">
        <f>VLOOKUP($A34,'Return Data'!$A$7:$R$328,17,0)</f>
        <v>12.0526116040209</v>
      </c>
      <c r="S34" s="71">
        <f t="shared" ref="S34" si="143">RANK(R34,R$8:R$41,0)</f>
        <v>14</v>
      </c>
    </row>
    <row r="35" spans="1:19" x14ac:dyDescent="0.25">
      <c r="A35" s="87" t="s">
        <v>109</v>
      </c>
      <c r="B35" s="68">
        <f>VLOOKUP($A35,'Return Data'!$A$7:$R$328,2,0)</f>
        <v>43928</v>
      </c>
      <c r="C35" s="69">
        <f>VLOOKUP($A35,'Return Data'!$A$7:$R$328,3,0)</f>
        <v>62.345700000000001</v>
      </c>
      <c r="D35" s="69">
        <f>VLOOKUP($A35,'Return Data'!$A$7:$R$328,10,0)</f>
        <v>3.9802330316485999</v>
      </c>
      <c r="E35" s="70">
        <f t="shared" si="0"/>
        <v>2</v>
      </c>
      <c r="F35" s="69">
        <f>VLOOKUP($A35,'Return Data'!$A$7:$R$328,11,0)</f>
        <v>6.2674051450085599</v>
      </c>
      <c r="G35" s="70">
        <f t="shared" si="0"/>
        <v>20</v>
      </c>
      <c r="H35" s="69">
        <f>VLOOKUP($A35,'Return Data'!$A$7:$R$328,12,0)</f>
        <v>5.9317114939734399</v>
      </c>
      <c r="I35" s="70">
        <f t="shared" ref="I35" si="144">RANK(H35,H$8:H$41,0)</f>
        <v>19</v>
      </c>
      <c r="J35" s="69">
        <f>VLOOKUP($A35,'Return Data'!$A$7:$R$328,13,0)</f>
        <v>5.8704436691768898</v>
      </c>
      <c r="K35" s="70">
        <f t="shared" ref="K35" si="145">RANK(J35,J$8:J$41,0)</f>
        <v>21</v>
      </c>
      <c r="L35" s="69">
        <f>VLOOKUP($A35,'Return Data'!$A$7:$R$328,14,0)</f>
        <v>6.05719033576678</v>
      </c>
      <c r="M35" s="70">
        <f t="shared" ref="M35" si="146">RANK(L35,L$8:L$41,0)</f>
        <v>20</v>
      </c>
      <c r="N35" s="69">
        <f>VLOOKUP($A35,'Return Data'!$A$7:$R$328,18,0)</f>
        <v>5.14181973322715</v>
      </c>
      <c r="O35" s="70">
        <f t="shared" ref="O35" si="147">RANK(N35,N$8:N$41,0)</f>
        <v>21</v>
      </c>
      <c r="P35" s="69">
        <f>VLOOKUP($A35,'Return Data'!$A$7:$R$328,15,0)</f>
        <v>4.9534175125672597</v>
      </c>
      <c r="Q35" s="70">
        <f t="shared" ref="Q35" si="148">RANK(P35,P$8:P$41,0)</f>
        <v>20</v>
      </c>
      <c r="R35" s="69">
        <f>VLOOKUP($A35,'Return Data'!$A$7:$R$328,17,0)</f>
        <v>23.9096239519459</v>
      </c>
      <c r="S35" s="71">
        <f t="shared" ref="S35" si="149">RANK(R35,R$8:R$41,0)</f>
        <v>2</v>
      </c>
    </row>
    <row r="36" spans="1:19" x14ac:dyDescent="0.25">
      <c r="A36" s="87" t="s">
        <v>110</v>
      </c>
      <c r="B36" s="68">
        <f>VLOOKUP($A36,'Return Data'!$A$7:$R$328,2,0)</f>
        <v>43928</v>
      </c>
      <c r="C36" s="69">
        <f>VLOOKUP($A36,'Return Data'!$A$7:$R$328,3,0)</f>
        <v>15.2888</v>
      </c>
      <c r="D36" s="69">
        <f>VLOOKUP($A36,'Return Data'!$A$7:$R$328,10,0)</f>
        <v>-8.4788040549752104</v>
      </c>
      <c r="E36" s="70">
        <f t="shared" si="0"/>
        <v>7</v>
      </c>
      <c r="F36" s="69">
        <f>VLOOKUP($A36,'Return Data'!$A$7:$R$328,11,0)</f>
        <v>11.310452216333401</v>
      </c>
      <c r="G36" s="70">
        <f t="shared" si="0"/>
        <v>3</v>
      </c>
      <c r="H36" s="69">
        <f>VLOOKUP($A36,'Return Data'!$A$7:$R$328,12,0)</f>
        <v>9.7006463549457091</v>
      </c>
      <c r="I36" s="70">
        <f t="shared" ref="I36" si="150">RANK(H36,H$8:H$41,0)</f>
        <v>2</v>
      </c>
      <c r="J36" s="69">
        <f>VLOOKUP($A36,'Return Data'!$A$7:$R$328,13,0)</f>
        <v>8.9244731256317102</v>
      </c>
      <c r="K36" s="70">
        <f t="shared" ref="K36" si="151">RANK(J36,J$8:J$41,0)</f>
        <v>4</v>
      </c>
      <c r="L36" s="69">
        <f>VLOOKUP($A36,'Return Data'!$A$7:$R$328,14,0)</f>
        <v>11.281606099131499</v>
      </c>
      <c r="M36" s="70">
        <f t="shared" ref="M36" si="152">RANK(L36,L$8:L$41,0)</f>
        <v>5</v>
      </c>
      <c r="N36" s="69">
        <f>VLOOKUP($A36,'Return Data'!$A$7:$R$328,18,0)</f>
        <v>8.9859026913822202</v>
      </c>
      <c r="O36" s="70">
        <f t="shared" ref="O36" si="153">RANK(N36,N$8:N$41,0)</f>
        <v>8</v>
      </c>
      <c r="P36" s="69">
        <f>VLOOKUP($A36,'Return Data'!$A$7:$R$328,15,0)</f>
        <v>8.2796292386180408</v>
      </c>
      <c r="Q36" s="70">
        <f t="shared" ref="Q36" si="154">RANK(P36,P$8:P$41,0)</f>
        <v>5</v>
      </c>
      <c r="R36" s="69">
        <f>VLOOKUP($A36,'Return Data'!$A$7:$R$328,17,0)</f>
        <v>10.756280713049801</v>
      </c>
      <c r="S36" s="71">
        <f t="shared" ref="S36" si="155">RANK(R36,R$8:R$41,0)</f>
        <v>20</v>
      </c>
    </row>
    <row r="37" spans="1:19" x14ac:dyDescent="0.25">
      <c r="A37" s="87" t="s">
        <v>111</v>
      </c>
      <c r="B37" s="68">
        <f>VLOOKUP($A37,'Return Data'!$A$7:$R$328,2,0)</f>
        <v>43928</v>
      </c>
      <c r="C37" s="69">
        <f>VLOOKUP($A37,'Return Data'!$A$7:$R$328,3,0)</f>
        <v>25.6768</v>
      </c>
      <c r="D37" s="69">
        <f>VLOOKUP($A37,'Return Data'!$A$7:$R$328,10,0)</f>
        <v>-17.716009474003101</v>
      </c>
      <c r="E37" s="70">
        <f t="shared" si="0"/>
        <v>28</v>
      </c>
      <c r="F37" s="69">
        <f>VLOOKUP($A37,'Return Data'!$A$7:$R$328,11,0)</f>
        <v>8.0208945479429392</v>
      </c>
      <c r="G37" s="70">
        <f t="shared" si="0"/>
        <v>12</v>
      </c>
      <c r="H37" s="69">
        <f>VLOOKUP($A37,'Return Data'!$A$7:$R$328,12,0)</f>
        <v>8.3976523273333896</v>
      </c>
      <c r="I37" s="70">
        <f t="shared" ref="I37" si="156">RANK(H37,H$8:H$41,0)</f>
        <v>7</v>
      </c>
      <c r="J37" s="69">
        <f>VLOOKUP($A37,'Return Data'!$A$7:$R$328,13,0)</f>
        <v>8.7805097732007091</v>
      </c>
      <c r="K37" s="70">
        <f t="shared" ref="K37" si="157">RANK(J37,J$8:J$41,0)</f>
        <v>5</v>
      </c>
      <c r="L37" s="69">
        <f>VLOOKUP($A37,'Return Data'!$A$7:$R$328,14,0)</f>
        <v>12.260509973439699</v>
      </c>
      <c r="M37" s="70">
        <f t="shared" ref="M37" si="158">RANK(L37,L$8:L$41,0)</f>
        <v>2</v>
      </c>
      <c r="N37" s="69">
        <f>VLOOKUP($A37,'Return Data'!$A$7:$R$328,18,0)</f>
        <v>9.7318531075670798</v>
      </c>
      <c r="O37" s="70">
        <f t="shared" ref="O37" si="159">RANK(N37,N$8:N$41,0)</f>
        <v>2</v>
      </c>
      <c r="P37" s="69">
        <f>VLOOKUP($A37,'Return Data'!$A$7:$R$328,15,0)</f>
        <v>8.4644839591612797</v>
      </c>
      <c r="Q37" s="70">
        <f t="shared" ref="Q37" si="160">RANK(P37,P$8:P$41,0)</f>
        <v>4</v>
      </c>
      <c r="R37" s="69">
        <f>VLOOKUP($A37,'Return Data'!$A$7:$R$328,17,0)</f>
        <v>9.6509225839095993</v>
      </c>
      <c r="S37" s="71">
        <f t="shared" ref="S37" si="161">RANK(R37,R$8:R$41,0)</f>
        <v>24</v>
      </c>
    </row>
    <row r="38" spans="1:19" x14ac:dyDescent="0.25">
      <c r="A38" s="87" t="s">
        <v>112</v>
      </c>
      <c r="B38" s="68">
        <f>VLOOKUP($A38,'Return Data'!$A$7:$R$328,2,0)</f>
        <v>43928</v>
      </c>
      <c r="C38" s="69">
        <f>VLOOKUP($A38,'Return Data'!$A$7:$R$328,3,0)</f>
        <v>30.041499999999999</v>
      </c>
      <c r="D38" s="69">
        <f>VLOOKUP($A38,'Return Data'!$A$7:$R$328,10,0)</f>
        <v>-7.3260872081678601</v>
      </c>
      <c r="E38" s="70">
        <f t="shared" si="0"/>
        <v>6</v>
      </c>
      <c r="F38" s="69">
        <f>VLOOKUP($A38,'Return Data'!$A$7:$R$328,11,0)</f>
        <v>8.2589685873487095</v>
      </c>
      <c r="G38" s="70">
        <f t="shared" si="0"/>
        <v>9</v>
      </c>
      <c r="H38" s="69">
        <f>VLOOKUP($A38,'Return Data'!$A$7:$R$328,12,0)</f>
        <v>7.1054395340076697</v>
      </c>
      <c r="I38" s="70">
        <f t="shared" ref="I38" si="162">RANK(H38,H$8:H$41,0)</f>
        <v>13</v>
      </c>
      <c r="J38" s="69">
        <f>VLOOKUP($A38,'Return Data'!$A$7:$R$328,13,0)</f>
        <v>6.9081183488228399</v>
      </c>
      <c r="K38" s="70">
        <f t="shared" ref="K38" si="163">RANK(J38,J$8:J$41,0)</f>
        <v>13</v>
      </c>
      <c r="L38" s="69">
        <f>VLOOKUP($A38,'Return Data'!$A$7:$R$328,14,0)</f>
        <v>7.0896810269884698</v>
      </c>
      <c r="M38" s="70">
        <f t="shared" ref="M38" si="164">RANK(L38,L$8:L$41,0)</f>
        <v>19</v>
      </c>
      <c r="N38" s="69">
        <f>VLOOKUP($A38,'Return Data'!$A$7:$R$328,18,0)</f>
        <v>6.7152729907147002</v>
      </c>
      <c r="O38" s="70">
        <f t="shared" ref="O38" si="165">RANK(N38,N$8:N$41,0)</f>
        <v>16</v>
      </c>
      <c r="P38" s="69">
        <f>VLOOKUP($A38,'Return Data'!$A$7:$R$328,15,0)</f>
        <v>6.1915383629705696</v>
      </c>
      <c r="Q38" s="70">
        <f t="shared" ref="Q38" si="166">RANK(P38,P$8:P$41,0)</f>
        <v>18</v>
      </c>
      <c r="R38" s="69">
        <f>VLOOKUP($A38,'Return Data'!$A$7:$R$328,17,0)</f>
        <v>12.069208876423</v>
      </c>
      <c r="S38" s="71">
        <f t="shared" ref="S38" si="167">RANK(R38,R$8:R$41,0)</f>
        <v>13</v>
      </c>
    </row>
    <row r="39" spans="1:19" x14ac:dyDescent="0.25">
      <c r="A39" s="87" t="s">
        <v>113</v>
      </c>
      <c r="B39" s="68">
        <f>VLOOKUP($A39,'Return Data'!$A$7:$R$328,2,0)</f>
        <v>43928</v>
      </c>
      <c r="C39" s="69">
        <f>VLOOKUP($A39,'Return Data'!$A$7:$R$328,3,0)</f>
        <v>17.485900000000001</v>
      </c>
      <c r="D39" s="69">
        <f>VLOOKUP($A39,'Return Data'!$A$7:$R$328,10,0)</f>
        <v>-15.8432646541319</v>
      </c>
      <c r="E39" s="70">
        <f t="shared" si="0"/>
        <v>25</v>
      </c>
      <c r="F39" s="69">
        <f>VLOOKUP($A39,'Return Data'!$A$7:$R$328,11,0)</f>
        <v>8.2569270432600508</v>
      </c>
      <c r="G39" s="70">
        <f t="shared" si="0"/>
        <v>10</v>
      </c>
      <c r="H39" s="69">
        <f>VLOOKUP($A39,'Return Data'!$A$7:$R$328,12,0)</f>
        <v>7.3872124004767903</v>
      </c>
      <c r="I39" s="70">
        <f t="shared" ref="I39" si="168">RANK(H39,H$8:H$41,0)</f>
        <v>12</v>
      </c>
      <c r="J39" s="69">
        <f>VLOOKUP($A39,'Return Data'!$A$7:$R$328,13,0)</f>
        <v>7.3229279394243303</v>
      </c>
      <c r="K39" s="70">
        <f t="shared" ref="K39" si="169">RANK(J39,J$8:J$41,0)</f>
        <v>10</v>
      </c>
      <c r="L39" s="69">
        <f>VLOOKUP($A39,'Return Data'!$A$7:$R$328,14,0)</f>
        <v>10.4112432631884</v>
      </c>
      <c r="M39" s="70">
        <f t="shared" ref="M39" si="170">RANK(L39,L$8:L$41,0)</f>
        <v>8</v>
      </c>
      <c r="N39" s="69">
        <f>VLOOKUP($A39,'Return Data'!$A$7:$R$328,18,0)</f>
        <v>7.5948788524165298</v>
      </c>
      <c r="O39" s="70">
        <f t="shared" ref="O39" si="171">RANK(N39,N$8:N$41,0)</f>
        <v>12</v>
      </c>
      <c r="P39" s="69">
        <f>VLOOKUP($A39,'Return Data'!$A$7:$R$328,15,0)</f>
        <v>6.6652011248267398</v>
      </c>
      <c r="Q39" s="70">
        <f t="shared" ref="Q39" si="172">RANK(P39,P$8:P$41,0)</f>
        <v>14</v>
      </c>
      <c r="R39" s="69">
        <f>VLOOKUP($A39,'Return Data'!$A$7:$R$328,17,0)</f>
        <v>9.1812953629032297</v>
      </c>
      <c r="S39" s="71">
        <f t="shared" ref="S39" si="173">RANK(R39,R$8:R$41,0)</f>
        <v>25</v>
      </c>
    </row>
    <row r="40" spans="1:19" x14ac:dyDescent="0.25">
      <c r="A40" s="87" t="s">
        <v>369</v>
      </c>
      <c r="B40" s="68">
        <f>VLOOKUP($A40,'Return Data'!$A$7:$R$328,2,0)</f>
        <v>43928</v>
      </c>
      <c r="C40" s="69">
        <f>VLOOKUP($A40,'Return Data'!$A$7:$R$328,3,0)</f>
        <v>0.36120000000000002</v>
      </c>
      <c r="D40" s="69"/>
      <c r="E40" s="70"/>
      <c r="F40" s="69"/>
      <c r="G40" s="70"/>
      <c r="H40" s="69"/>
      <c r="I40" s="70"/>
      <c r="J40" s="69"/>
      <c r="K40" s="70"/>
      <c r="L40" s="69"/>
      <c r="M40" s="70"/>
      <c r="N40" s="69"/>
      <c r="O40" s="70"/>
      <c r="P40" s="69"/>
      <c r="Q40" s="70"/>
      <c r="R40" s="69">
        <f>VLOOKUP($A40,'Return Data'!$A$7:$R$328,17,0)</f>
        <v>8.58823529411778</v>
      </c>
      <c r="S40" s="71">
        <f t="shared" ref="S40" si="174">RANK(R40,R$8:R$41,0)</f>
        <v>29</v>
      </c>
    </row>
    <row r="41" spans="1:19" x14ac:dyDescent="0.25">
      <c r="A41" s="87" t="s">
        <v>114</v>
      </c>
      <c r="B41" s="68">
        <f>VLOOKUP($A41,'Return Data'!$A$7:$R$328,2,0)</f>
        <v>43928</v>
      </c>
      <c r="C41" s="69">
        <f>VLOOKUP($A41,'Return Data'!$A$7:$R$328,3,0)</f>
        <v>19.534300000000002</v>
      </c>
      <c r="D41" s="69">
        <f>VLOOKUP($A41,'Return Data'!$A$7:$R$328,10,0)</f>
        <v>-12.5544573378493</v>
      </c>
      <c r="E41" s="70">
        <f t="shared" si="0"/>
        <v>17</v>
      </c>
      <c r="F41" s="69">
        <f>VLOOKUP($A41,'Return Data'!$A$7:$R$328,11,0)</f>
        <v>-8.5820303515455194</v>
      </c>
      <c r="G41" s="70">
        <f t="shared" si="0"/>
        <v>30</v>
      </c>
      <c r="H41" s="69">
        <f>VLOOKUP($A41,'Return Data'!$A$7:$R$328,12,0)</f>
        <v>-2.2931380206227101</v>
      </c>
      <c r="I41" s="70">
        <f t="shared" ref="I41" si="175">RANK(H41,H$8:H$41,0)</f>
        <v>28</v>
      </c>
      <c r="J41" s="69">
        <f>VLOOKUP($A41,'Return Data'!$A$7:$R$328,13,0)</f>
        <v>-0.19734764178932601</v>
      </c>
      <c r="K41" s="70">
        <f t="shared" ref="K41" si="176">RANK(J41,J$8:J$41,0)</f>
        <v>28</v>
      </c>
      <c r="L41" s="69">
        <f>VLOOKUP($A41,'Return Data'!$A$7:$R$328,14,0)</f>
        <v>-5.21460568271032</v>
      </c>
      <c r="M41" s="70">
        <f t="shared" ref="M41" si="177">RANK(L41,L$8:L$41,0)</f>
        <v>31</v>
      </c>
      <c r="N41" s="69">
        <f>VLOOKUP($A41,'Return Data'!$A$7:$R$328,18,0)</f>
        <v>-1.59189208987383</v>
      </c>
      <c r="O41" s="70">
        <f t="shared" ref="O41" si="178">RANK(N41,N$8:N$41,0)</f>
        <v>30</v>
      </c>
      <c r="P41" s="69">
        <f>VLOOKUP($A41,'Return Data'!$A$7:$R$328,15,0)</f>
        <v>0.79009264169801396</v>
      </c>
      <c r="Q41" s="70">
        <f t="shared" ref="Q41" si="179">RANK(P41,P$8:P$41,0)</f>
        <v>29</v>
      </c>
      <c r="R41" s="69">
        <f>VLOOKUP($A41,'Return Data'!$A$7:$R$328,17,0)</f>
        <v>9.7315981543624197</v>
      </c>
      <c r="S41" s="71">
        <f t="shared" ref="S41" si="180">RANK(R41,R$8:R$41,0)</f>
        <v>23</v>
      </c>
    </row>
    <row r="42" spans="1:19" x14ac:dyDescent="0.25">
      <c r="A42" s="88"/>
      <c r="B42" s="89"/>
      <c r="C42" s="89"/>
      <c r="D42" s="90"/>
      <c r="E42" s="89"/>
      <c r="F42" s="90"/>
      <c r="G42" s="89"/>
      <c r="H42" s="90"/>
      <c r="I42" s="89"/>
      <c r="J42" s="90"/>
      <c r="K42" s="89"/>
      <c r="L42" s="90"/>
      <c r="M42" s="89"/>
      <c r="N42" s="90"/>
      <c r="O42" s="89"/>
      <c r="P42" s="90"/>
      <c r="Q42" s="89"/>
      <c r="R42" s="90"/>
      <c r="S42" s="91"/>
    </row>
    <row r="43" spans="1:19" x14ac:dyDescent="0.25">
      <c r="A43" s="92" t="s">
        <v>27</v>
      </c>
      <c r="B43" s="93"/>
      <c r="C43" s="93"/>
      <c r="D43" s="94">
        <f>AVERAGE(D8:D41)</f>
        <v>-28.637362010354408</v>
      </c>
      <c r="E43" s="93"/>
      <c r="F43" s="94">
        <f>AVERAGE(F8:F41)</f>
        <v>-0.32039098263122584</v>
      </c>
      <c r="G43" s="93"/>
      <c r="H43" s="94">
        <f>AVERAGE(H8:H41)</f>
        <v>5.4193730529314719</v>
      </c>
      <c r="I43" s="93"/>
      <c r="J43" s="94">
        <f>AVERAGE(J8:J41)</f>
        <v>5.8996739518386487</v>
      </c>
      <c r="K43" s="93"/>
      <c r="L43" s="94">
        <f>AVERAGE(L8:L41)</f>
        <v>6.6846169299475164</v>
      </c>
      <c r="M43" s="93"/>
      <c r="N43" s="94">
        <f>AVERAGE(N8:N41)</f>
        <v>6.1891368736704413</v>
      </c>
      <c r="O43" s="93"/>
      <c r="P43" s="94">
        <f>AVERAGE(P8:P41)</f>
        <v>6.1077254159027277</v>
      </c>
      <c r="Q43" s="93"/>
      <c r="R43" s="94">
        <f>AVERAGE(R8:R41)</f>
        <v>8.3547301068161719</v>
      </c>
      <c r="S43" s="95"/>
    </row>
    <row r="44" spans="1:19" x14ac:dyDescent="0.25">
      <c r="A44" s="92" t="s">
        <v>28</v>
      </c>
      <c r="B44" s="93"/>
      <c r="C44" s="93"/>
      <c r="D44" s="94">
        <f>MIN(D8:D41)</f>
        <v>-295.141416366562</v>
      </c>
      <c r="E44" s="93"/>
      <c r="F44" s="94">
        <f>MIN(F8:F41)</f>
        <v>-99.325276617077805</v>
      </c>
      <c r="G44" s="93"/>
      <c r="H44" s="94">
        <f>MIN(H8:H41)</f>
        <v>-5.5209358339142698</v>
      </c>
      <c r="I44" s="93"/>
      <c r="J44" s="94">
        <f>MIN(J8:J41)</f>
        <v>-3.63602285188519</v>
      </c>
      <c r="K44" s="93"/>
      <c r="L44" s="94">
        <f>MIN(L8:L41)</f>
        <v>-5.21460568271032</v>
      </c>
      <c r="M44" s="93"/>
      <c r="N44" s="94">
        <f>MIN(N8:N41)</f>
        <v>-1.59189208987383</v>
      </c>
      <c r="O44" s="93"/>
      <c r="P44" s="94">
        <f>MIN(P8:P41)</f>
        <v>0.79009264169801396</v>
      </c>
      <c r="Q44" s="93"/>
      <c r="R44" s="94">
        <f>MIN(R8:R41)</f>
        <v>-65.200688064085099</v>
      </c>
      <c r="S44" s="95"/>
    </row>
    <row r="45" spans="1:19" ht="15.75" thickBot="1" x14ac:dyDescent="0.3">
      <c r="A45" s="96" t="s">
        <v>29</v>
      </c>
      <c r="B45" s="97"/>
      <c r="C45" s="97"/>
      <c r="D45" s="98">
        <f>MAX(D8:D41)</f>
        <v>9.3309208739405793</v>
      </c>
      <c r="E45" s="97"/>
      <c r="F45" s="98">
        <f>MAX(F8:F41)</f>
        <v>12.370027740228499</v>
      </c>
      <c r="G45" s="97"/>
      <c r="H45" s="98">
        <f>MAX(H8:H41)</f>
        <v>9.7564700111217597</v>
      </c>
      <c r="I45" s="97"/>
      <c r="J45" s="98">
        <f>MAX(J8:J41)</f>
        <v>11.4809174807526</v>
      </c>
      <c r="K45" s="97"/>
      <c r="L45" s="98">
        <f>MAX(L8:L41)</f>
        <v>12.378268080381799</v>
      </c>
      <c r="M45" s="97"/>
      <c r="N45" s="98">
        <f>MAX(N8:N41)</f>
        <v>10.5871197425981</v>
      </c>
      <c r="O45" s="97"/>
      <c r="P45" s="98">
        <f>MAX(P8:P41)</f>
        <v>8.9616147002589699</v>
      </c>
      <c r="Q45" s="97"/>
      <c r="R45" s="98">
        <f>MAX(R8:R41)</f>
        <v>24.600324875503901</v>
      </c>
      <c r="S45" s="99"/>
    </row>
    <row r="47" spans="1:19" x14ac:dyDescent="0.25">
      <c r="A47" s="15" t="s">
        <v>342</v>
      </c>
    </row>
  </sheetData>
  <sheetProtection password="F4C3"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2020-04-08T03:51:17Z</dcterms:modified>
</cp:coreProperties>
</file>