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480" yWindow="30" windowWidth="8280" windowHeight="5040"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Return Data" sheetId="14" state="hidden" r:id="rId12"/>
    <sheet name="Fund Class" sheetId="13" state="hidden" r:id="rId13"/>
    <sheet name="Disclaimer" sheetId="15" r:id="rId14"/>
  </sheets>
  <definedNames>
    <definedName name="_xlnm._FilterDatabase" localSheetId="9" hidden="1">'Debt - Liquid (Direct)'!#REF!</definedName>
  </definedNames>
  <calcPr calcId="145621"/>
</workbook>
</file>

<file path=xl/calcChain.xml><?xml version="1.0" encoding="utf-8"?>
<calcChain xmlns="http://schemas.openxmlformats.org/spreadsheetml/2006/main">
  <c r="R37" i="2" l="1"/>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F8" i="9" l="1"/>
  <c r="F8" i="11"/>
  <c r="R1" i="14" l="1"/>
  <c r="Q1" i="14"/>
  <c r="P1" i="14"/>
  <c r="O1" i="14"/>
  <c r="N1" i="14"/>
  <c r="M1" i="14"/>
  <c r="L1" i="14"/>
  <c r="K1" i="14"/>
  <c r="J1" i="14"/>
  <c r="I1" i="14"/>
  <c r="H1" i="14"/>
  <c r="G1" i="14"/>
  <c r="F1" i="14"/>
  <c r="E1" i="14"/>
  <c r="D1" i="14"/>
  <c r="C1" i="14"/>
  <c r="B1" i="14"/>
  <c r="A1" i="14" l="1"/>
  <c r="Z44" i="6" l="1"/>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Z49" i="5"/>
  <c r="X49" i="5"/>
  <c r="V49" i="5"/>
  <c r="T49" i="5"/>
  <c r="R49" i="5"/>
  <c r="P49" i="5"/>
  <c r="N49" i="5"/>
  <c r="L49" i="5"/>
  <c r="J49" i="5"/>
  <c r="H49" i="5"/>
  <c r="F49" i="5"/>
  <c r="D49" i="5"/>
  <c r="Z48" i="5"/>
  <c r="X48" i="5"/>
  <c r="V48" i="5"/>
  <c r="T48" i="5"/>
  <c r="R48" i="5"/>
  <c r="P48" i="5"/>
  <c r="N48" i="5"/>
  <c r="L48" i="5"/>
  <c r="J48" i="5"/>
  <c r="H48" i="5"/>
  <c r="F48" i="5"/>
  <c r="D48" i="5"/>
  <c r="Z47" i="5"/>
  <c r="X47" i="5"/>
  <c r="V47" i="5"/>
  <c r="T47" i="5"/>
  <c r="R47" i="5"/>
  <c r="P47" i="5"/>
  <c r="N47" i="5"/>
  <c r="L47" i="5"/>
  <c r="J47" i="5"/>
  <c r="H47" i="5"/>
  <c r="F47" i="5"/>
  <c r="D47" i="5"/>
  <c r="Z46" i="5"/>
  <c r="X46" i="5"/>
  <c r="V46" i="5"/>
  <c r="T46" i="5"/>
  <c r="R46" i="5"/>
  <c r="P46" i="5"/>
  <c r="N46" i="5"/>
  <c r="L46" i="5"/>
  <c r="J46" i="5"/>
  <c r="H46" i="5"/>
  <c r="F46" i="5"/>
  <c r="D46" i="5"/>
  <c r="Z45" i="5"/>
  <c r="X45" i="5"/>
  <c r="V45" i="5"/>
  <c r="T45" i="5"/>
  <c r="R45" i="5"/>
  <c r="P45" i="5"/>
  <c r="N45" i="5"/>
  <c r="L45" i="5"/>
  <c r="J45" i="5"/>
  <c r="H45" i="5"/>
  <c r="F45" i="5"/>
  <c r="D45" i="5"/>
  <c r="Z44" i="5"/>
  <c r="X44" i="5"/>
  <c r="V44" i="5"/>
  <c r="T44" i="5"/>
  <c r="R44" i="5"/>
  <c r="P44" i="5"/>
  <c r="N44" i="5"/>
  <c r="L44" i="5"/>
  <c r="J44" i="5"/>
  <c r="H44" i="5"/>
  <c r="F44" i="5"/>
  <c r="D44" i="5"/>
  <c r="Z43" i="5"/>
  <c r="X43" i="5"/>
  <c r="V43" i="5"/>
  <c r="T43" i="5"/>
  <c r="R43" i="5"/>
  <c r="P43" i="5"/>
  <c r="N43" i="5"/>
  <c r="L43" i="5"/>
  <c r="J43" i="5"/>
  <c r="H43" i="5"/>
  <c r="F43" i="5"/>
  <c r="D43" i="5"/>
  <c r="Z42" i="5"/>
  <c r="X42" i="5"/>
  <c r="V42" i="5"/>
  <c r="T42" i="5"/>
  <c r="R42" i="5"/>
  <c r="P42" i="5"/>
  <c r="N42" i="5"/>
  <c r="L42" i="5"/>
  <c r="J42" i="5"/>
  <c r="H42" i="5"/>
  <c r="F42" i="5"/>
  <c r="D42" i="5"/>
  <c r="Z41" i="5"/>
  <c r="X41" i="5"/>
  <c r="V41" i="5"/>
  <c r="T41" i="5"/>
  <c r="R41" i="5"/>
  <c r="P41" i="5"/>
  <c r="N41" i="5"/>
  <c r="L41" i="5"/>
  <c r="J41" i="5"/>
  <c r="H41" i="5"/>
  <c r="F41" i="5"/>
  <c r="D41" i="5"/>
  <c r="Z40" i="5"/>
  <c r="X40" i="5"/>
  <c r="V40" i="5"/>
  <c r="T40" i="5"/>
  <c r="R40" i="5"/>
  <c r="P40" i="5"/>
  <c r="N40" i="5"/>
  <c r="L40" i="5"/>
  <c r="J40" i="5"/>
  <c r="H40" i="5"/>
  <c r="F40" i="5"/>
  <c r="D40" i="5"/>
  <c r="Z39" i="5"/>
  <c r="T39" i="5"/>
  <c r="R39" i="5"/>
  <c r="P39" i="5"/>
  <c r="N39" i="5"/>
  <c r="L39" i="5"/>
  <c r="J39" i="5"/>
  <c r="H39" i="5"/>
  <c r="F39" i="5"/>
  <c r="D39" i="5"/>
  <c r="Z38" i="5"/>
  <c r="X38" i="5"/>
  <c r="V38" i="5"/>
  <c r="T38" i="5"/>
  <c r="R38" i="5"/>
  <c r="P38" i="5"/>
  <c r="N38" i="5"/>
  <c r="L38" i="5"/>
  <c r="J38" i="5"/>
  <c r="H38" i="5"/>
  <c r="F38" i="5"/>
  <c r="D38" i="5"/>
  <c r="Z37" i="5"/>
  <c r="T37" i="5"/>
  <c r="R37" i="5"/>
  <c r="P37" i="5"/>
  <c r="N37" i="5"/>
  <c r="L37" i="5"/>
  <c r="J37" i="5"/>
  <c r="H37" i="5"/>
  <c r="F37" i="5"/>
  <c r="D37" i="5"/>
  <c r="Z36" i="5"/>
  <c r="X36" i="5"/>
  <c r="V36" i="5"/>
  <c r="T36" i="5"/>
  <c r="R36" i="5"/>
  <c r="P36" i="5"/>
  <c r="N36" i="5"/>
  <c r="L36" i="5"/>
  <c r="J36" i="5"/>
  <c r="H36" i="5"/>
  <c r="F36" i="5"/>
  <c r="D36" i="5"/>
  <c r="Z35" i="5"/>
  <c r="X35" i="5"/>
  <c r="V35" i="5"/>
  <c r="T35" i="5"/>
  <c r="R35" i="5"/>
  <c r="P35" i="5"/>
  <c r="N35" i="5"/>
  <c r="L35" i="5"/>
  <c r="J35" i="5"/>
  <c r="H35" i="5"/>
  <c r="F35" i="5"/>
  <c r="D35" i="5"/>
  <c r="Z34" i="5"/>
  <c r="X34" i="5"/>
  <c r="V34" i="5"/>
  <c r="T34" i="5"/>
  <c r="R34" i="5"/>
  <c r="P34" i="5"/>
  <c r="N34" i="5"/>
  <c r="L34" i="5"/>
  <c r="J34" i="5"/>
  <c r="H34" i="5"/>
  <c r="F34" i="5"/>
  <c r="D34" i="5"/>
  <c r="Z33" i="5"/>
  <c r="X33" i="5"/>
  <c r="V33" i="5"/>
  <c r="T33" i="5"/>
  <c r="R33" i="5"/>
  <c r="P33" i="5"/>
  <c r="N33" i="5"/>
  <c r="L33" i="5"/>
  <c r="J33" i="5"/>
  <c r="H33" i="5"/>
  <c r="F33" i="5"/>
  <c r="D33" i="5"/>
  <c r="Z32" i="5"/>
  <c r="X32" i="5"/>
  <c r="V32" i="5"/>
  <c r="T32" i="5"/>
  <c r="R32" i="5"/>
  <c r="P32" i="5"/>
  <c r="N32" i="5"/>
  <c r="L32" i="5"/>
  <c r="J32" i="5"/>
  <c r="H32" i="5"/>
  <c r="F32" i="5"/>
  <c r="D32" i="5"/>
  <c r="Z31" i="5"/>
  <c r="X31" i="5"/>
  <c r="V31" i="5"/>
  <c r="T31" i="5"/>
  <c r="R31" i="5"/>
  <c r="P31" i="5"/>
  <c r="N31" i="5"/>
  <c r="L31" i="5"/>
  <c r="J31" i="5"/>
  <c r="H31" i="5"/>
  <c r="F31" i="5"/>
  <c r="D31" i="5"/>
  <c r="Z30" i="5"/>
  <c r="R30" i="5"/>
  <c r="P30" i="5"/>
  <c r="N30" i="5"/>
  <c r="L30" i="5"/>
  <c r="J30" i="5"/>
  <c r="H30" i="5"/>
  <c r="F30" i="5"/>
  <c r="D30" i="5"/>
  <c r="Z29" i="5"/>
  <c r="X29" i="5"/>
  <c r="V29" i="5"/>
  <c r="T29" i="5"/>
  <c r="R29" i="5"/>
  <c r="P29" i="5"/>
  <c r="N29" i="5"/>
  <c r="L29" i="5"/>
  <c r="J29" i="5"/>
  <c r="H29" i="5"/>
  <c r="F29" i="5"/>
  <c r="D29" i="5"/>
  <c r="Z28" i="5"/>
  <c r="L28" i="5"/>
  <c r="J28" i="5"/>
  <c r="H28" i="5"/>
  <c r="F28" i="5"/>
  <c r="D28" i="5"/>
  <c r="Z27" i="5"/>
  <c r="L27" i="5"/>
  <c r="J27" i="5"/>
  <c r="H27" i="5"/>
  <c r="F27" i="5"/>
  <c r="D27" i="5"/>
  <c r="Z26" i="5"/>
  <c r="L26" i="5"/>
  <c r="J26" i="5"/>
  <c r="H26" i="5"/>
  <c r="F26" i="5"/>
  <c r="D26" i="5"/>
  <c r="Z25" i="5"/>
  <c r="L25" i="5"/>
  <c r="J25" i="5"/>
  <c r="H25" i="5"/>
  <c r="F25" i="5"/>
  <c r="D25" i="5"/>
  <c r="Z24" i="5"/>
  <c r="X24" i="5"/>
  <c r="V24" i="5"/>
  <c r="T24" i="5"/>
  <c r="R24" i="5"/>
  <c r="P24" i="5"/>
  <c r="N24" i="5"/>
  <c r="L24" i="5"/>
  <c r="J24" i="5"/>
  <c r="H24" i="5"/>
  <c r="F24" i="5"/>
  <c r="D24" i="5"/>
  <c r="Z23" i="5"/>
  <c r="X23" i="5"/>
  <c r="V23" i="5"/>
  <c r="T23" i="5"/>
  <c r="R23" i="5"/>
  <c r="P23" i="5"/>
  <c r="N23" i="5"/>
  <c r="L23" i="5"/>
  <c r="J23" i="5"/>
  <c r="H23" i="5"/>
  <c r="F23" i="5"/>
  <c r="D23" i="5"/>
  <c r="Z22" i="5"/>
  <c r="X22" i="5"/>
  <c r="V22" i="5"/>
  <c r="T22" i="5"/>
  <c r="R22" i="5"/>
  <c r="P22" i="5"/>
  <c r="N22" i="5"/>
  <c r="L22" i="5"/>
  <c r="J22" i="5"/>
  <c r="H22" i="5"/>
  <c r="F22" i="5"/>
  <c r="D22" i="5"/>
  <c r="Z21" i="5"/>
  <c r="X21" i="5"/>
  <c r="V21" i="5"/>
  <c r="T21" i="5"/>
  <c r="R21" i="5"/>
  <c r="P21" i="5"/>
  <c r="N21" i="5"/>
  <c r="L21" i="5"/>
  <c r="J21" i="5"/>
  <c r="H21" i="5"/>
  <c r="F21" i="5"/>
  <c r="D21" i="5"/>
  <c r="Z20" i="5"/>
  <c r="X20" i="5"/>
  <c r="V20" i="5"/>
  <c r="T20" i="5"/>
  <c r="R20" i="5"/>
  <c r="P20" i="5"/>
  <c r="N20" i="5"/>
  <c r="L20" i="5"/>
  <c r="J20" i="5"/>
  <c r="H20" i="5"/>
  <c r="F20" i="5"/>
  <c r="D20" i="5"/>
  <c r="Z19" i="5"/>
  <c r="X19" i="5"/>
  <c r="V19" i="5"/>
  <c r="T19" i="5"/>
  <c r="R19" i="5"/>
  <c r="P19" i="5"/>
  <c r="N19" i="5"/>
  <c r="L19" i="5"/>
  <c r="J19" i="5"/>
  <c r="H19" i="5"/>
  <c r="F19" i="5"/>
  <c r="D19" i="5"/>
  <c r="Z18" i="5"/>
  <c r="X18" i="5"/>
  <c r="V18" i="5"/>
  <c r="T18" i="5"/>
  <c r="R18" i="5"/>
  <c r="P18" i="5"/>
  <c r="N18" i="5"/>
  <c r="L18" i="5"/>
  <c r="J18" i="5"/>
  <c r="H18" i="5"/>
  <c r="F18" i="5"/>
  <c r="D18" i="5"/>
  <c r="Z17" i="5"/>
  <c r="X17" i="5"/>
  <c r="V17" i="5"/>
  <c r="T17" i="5"/>
  <c r="R17" i="5"/>
  <c r="P17" i="5"/>
  <c r="N17" i="5"/>
  <c r="L17" i="5"/>
  <c r="J17" i="5"/>
  <c r="H17" i="5"/>
  <c r="F17" i="5"/>
  <c r="D17" i="5"/>
  <c r="Z16" i="5"/>
  <c r="X16" i="5"/>
  <c r="V16" i="5"/>
  <c r="T16" i="5"/>
  <c r="R16" i="5"/>
  <c r="P16" i="5"/>
  <c r="N16" i="5"/>
  <c r="L16" i="5"/>
  <c r="J16" i="5"/>
  <c r="H16" i="5"/>
  <c r="F16" i="5"/>
  <c r="D16" i="5"/>
  <c r="Z15" i="5"/>
  <c r="X15" i="5"/>
  <c r="V15" i="5"/>
  <c r="T15" i="5"/>
  <c r="R15" i="5"/>
  <c r="P15" i="5"/>
  <c r="N15" i="5"/>
  <c r="L15" i="5"/>
  <c r="J15" i="5"/>
  <c r="H15" i="5"/>
  <c r="F15" i="5"/>
  <c r="D15" i="5"/>
  <c r="Z14" i="5"/>
  <c r="X14" i="5"/>
  <c r="V14" i="5"/>
  <c r="T14" i="5"/>
  <c r="R14" i="5"/>
  <c r="P14" i="5"/>
  <c r="N14" i="5"/>
  <c r="L14" i="5"/>
  <c r="J14" i="5"/>
  <c r="H14" i="5"/>
  <c r="F14" i="5"/>
  <c r="D14" i="5"/>
  <c r="Z13" i="5"/>
  <c r="X13" i="5"/>
  <c r="V13" i="5"/>
  <c r="T13" i="5"/>
  <c r="R13" i="5"/>
  <c r="P13" i="5"/>
  <c r="N13" i="5"/>
  <c r="L13" i="5"/>
  <c r="J13" i="5"/>
  <c r="H13" i="5"/>
  <c r="F13" i="5"/>
  <c r="D13" i="5"/>
  <c r="Z12" i="5"/>
  <c r="X12" i="5"/>
  <c r="V12" i="5"/>
  <c r="T12" i="5"/>
  <c r="R12" i="5"/>
  <c r="P12" i="5"/>
  <c r="N12" i="5"/>
  <c r="L12" i="5"/>
  <c r="J12" i="5"/>
  <c r="H12" i="5"/>
  <c r="F12" i="5"/>
  <c r="D12" i="5"/>
  <c r="Z11" i="5"/>
  <c r="X11" i="5"/>
  <c r="V11" i="5"/>
  <c r="T11" i="5"/>
  <c r="R11" i="5"/>
  <c r="P11" i="5"/>
  <c r="N11" i="5"/>
  <c r="L11" i="5"/>
  <c r="J11" i="5"/>
  <c r="H11" i="5"/>
  <c r="F11" i="5"/>
  <c r="D11" i="5"/>
  <c r="Z10" i="5"/>
  <c r="X10" i="5"/>
  <c r="V10" i="5"/>
  <c r="T10" i="5"/>
  <c r="R10" i="5"/>
  <c r="P10" i="5"/>
  <c r="N10" i="5"/>
  <c r="L10" i="5"/>
  <c r="J10" i="5"/>
  <c r="H10" i="5"/>
  <c r="F10" i="5"/>
  <c r="D10" i="5"/>
  <c r="Z9" i="5"/>
  <c r="X9" i="5"/>
  <c r="V9" i="5"/>
  <c r="T9" i="5"/>
  <c r="R9" i="5"/>
  <c r="P9" i="5"/>
  <c r="N9" i="5"/>
  <c r="L9" i="5"/>
  <c r="J9" i="5"/>
  <c r="H9" i="5"/>
  <c r="F9" i="5"/>
  <c r="D9"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D8" i="5"/>
  <c r="F8" i="5"/>
  <c r="H8" i="5"/>
  <c r="J8" i="5"/>
  <c r="Z8" i="5"/>
  <c r="X8" i="5"/>
  <c r="V8" i="5"/>
  <c r="T8" i="5"/>
  <c r="R8" i="5"/>
  <c r="P8" i="5"/>
  <c r="N8" i="5"/>
  <c r="L8" i="5"/>
  <c r="C8" i="5"/>
  <c r="B8" i="5"/>
  <c r="R41" i="4"/>
  <c r="P41" i="4"/>
  <c r="N41" i="4"/>
  <c r="L41" i="4"/>
  <c r="J41" i="4"/>
  <c r="H41" i="4"/>
  <c r="F41" i="4"/>
  <c r="D41" i="4"/>
  <c r="R40" i="4"/>
  <c r="R39" i="4"/>
  <c r="P39" i="4"/>
  <c r="N39" i="4"/>
  <c r="L39" i="4"/>
  <c r="J39" i="4"/>
  <c r="H39" i="4"/>
  <c r="F39" i="4"/>
  <c r="D39" i="4"/>
  <c r="R38" i="4"/>
  <c r="P38" i="4"/>
  <c r="N38" i="4"/>
  <c r="L38" i="4"/>
  <c r="J38" i="4"/>
  <c r="H38" i="4"/>
  <c r="F38" i="4"/>
  <c r="D38" i="4"/>
  <c r="R37" i="4"/>
  <c r="P37" i="4"/>
  <c r="N37" i="4"/>
  <c r="L37" i="4"/>
  <c r="J37" i="4"/>
  <c r="H37" i="4"/>
  <c r="F37" i="4"/>
  <c r="D37" i="4"/>
  <c r="R36" i="4"/>
  <c r="P36" i="4"/>
  <c r="N36" i="4"/>
  <c r="L36" i="4"/>
  <c r="J36" i="4"/>
  <c r="H36" i="4"/>
  <c r="F36" i="4"/>
  <c r="D36" i="4"/>
  <c r="R35" i="4"/>
  <c r="P35" i="4"/>
  <c r="N35" i="4"/>
  <c r="L35" i="4"/>
  <c r="J35" i="4"/>
  <c r="H35" i="4"/>
  <c r="F35" i="4"/>
  <c r="D35" i="4"/>
  <c r="R34" i="4"/>
  <c r="P34" i="4"/>
  <c r="N34" i="4"/>
  <c r="L34" i="4"/>
  <c r="J34" i="4"/>
  <c r="H34" i="4"/>
  <c r="F34" i="4"/>
  <c r="D34" i="4"/>
  <c r="R33" i="4"/>
  <c r="P33" i="4"/>
  <c r="N33" i="4"/>
  <c r="L33" i="4"/>
  <c r="J33" i="4"/>
  <c r="H33" i="4"/>
  <c r="F33" i="4"/>
  <c r="D33" i="4"/>
  <c r="R32" i="4"/>
  <c r="P32" i="4"/>
  <c r="N32" i="4"/>
  <c r="L32" i="4"/>
  <c r="J32" i="4"/>
  <c r="H32" i="4"/>
  <c r="F32" i="4"/>
  <c r="D32" i="4"/>
  <c r="R31" i="4"/>
  <c r="N31" i="4"/>
  <c r="L31" i="4"/>
  <c r="J31" i="4"/>
  <c r="H31" i="4"/>
  <c r="F31" i="4"/>
  <c r="D31" i="4"/>
  <c r="R30" i="4"/>
  <c r="P30" i="4"/>
  <c r="N30" i="4"/>
  <c r="L30" i="4"/>
  <c r="J30" i="4"/>
  <c r="H30" i="4"/>
  <c r="F30" i="4"/>
  <c r="D30" i="4"/>
  <c r="R29" i="4"/>
  <c r="P29" i="4"/>
  <c r="N29" i="4"/>
  <c r="L29" i="4"/>
  <c r="J29" i="4"/>
  <c r="H29" i="4"/>
  <c r="F29" i="4"/>
  <c r="D29" i="4"/>
  <c r="R28" i="4"/>
  <c r="P28" i="4"/>
  <c r="N28" i="4"/>
  <c r="L28" i="4"/>
  <c r="J28" i="4"/>
  <c r="H28" i="4"/>
  <c r="F28" i="4"/>
  <c r="D28" i="4"/>
  <c r="R27" i="4"/>
  <c r="L27" i="4"/>
  <c r="J27" i="4"/>
  <c r="H27" i="4"/>
  <c r="F27" i="4"/>
  <c r="D27" i="4"/>
  <c r="R26" i="4"/>
  <c r="P26" i="4"/>
  <c r="N26" i="4"/>
  <c r="L26" i="4"/>
  <c r="J26" i="4"/>
  <c r="H26" i="4"/>
  <c r="F26" i="4"/>
  <c r="D26" i="4"/>
  <c r="R25" i="4"/>
  <c r="P25" i="4"/>
  <c r="N25" i="4"/>
  <c r="L25" i="4"/>
  <c r="J25" i="4"/>
  <c r="H25" i="4"/>
  <c r="F25" i="4"/>
  <c r="D25" i="4"/>
  <c r="R24" i="4"/>
  <c r="P24" i="4"/>
  <c r="N24" i="4"/>
  <c r="L24" i="4"/>
  <c r="J24" i="4"/>
  <c r="H24" i="4"/>
  <c r="F24" i="4"/>
  <c r="D24" i="4"/>
  <c r="R23" i="4"/>
  <c r="P23" i="4"/>
  <c r="N23" i="4"/>
  <c r="L23" i="4"/>
  <c r="J23" i="4"/>
  <c r="H23" i="4"/>
  <c r="F23" i="4"/>
  <c r="D23" i="4"/>
  <c r="R22" i="4"/>
  <c r="P22" i="4"/>
  <c r="N22" i="4"/>
  <c r="L22" i="4"/>
  <c r="J22" i="4"/>
  <c r="H22" i="4"/>
  <c r="F22" i="4"/>
  <c r="D22" i="4"/>
  <c r="R21" i="4"/>
  <c r="P21" i="4"/>
  <c r="N21" i="4"/>
  <c r="L21" i="4"/>
  <c r="J21" i="4"/>
  <c r="H21" i="4"/>
  <c r="F21" i="4"/>
  <c r="D21" i="4"/>
  <c r="R20" i="4"/>
  <c r="P20" i="4"/>
  <c r="N20" i="4"/>
  <c r="L20" i="4"/>
  <c r="J20" i="4"/>
  <c r="H20" i="4"/>
  <c r="F20" i="4"/>
  <c r="D20" i="4"/>
  <c r="R19" i="4"/>
  <c r="P19" i="4"/>
  <c r="N19" i="4"/>
  <c r="L19" i="4"/>
  <c r="J19" i="4"/>
  <c r="H19" i="4"/>
  <c r="F19" i="4"/>
  <c r="D19" i="4"/>
  <c r="R18" i="4"/>
  <c r="P18" i="4"/>
  <c r="N18" i="4"/>
  <c r="L18" i="4"/>
  <c r="J18" i="4"/>
  <c r="H18" i="4"/>
  <c r="F18" i="4"/>
  <c r="D18" i="4"/>
  <c r="R17" i="4"/>
  <c r="P17" i="4"/>
  <c r="N17" i="4"/>
  <c r="L17" i="4"/>
  <c r="J17" i="4"/>
  <c r="H17" i="4"/>
  <c r="F17" i="4"/>
  <c r="D17" i="4"/>
  <c r="R16" i="4"/>
  <c r="P16" i="4"/>
  <c r="N16" i="4"/>
  <c r="L16" i="4"/>
  <c r="J16" i="4"/>
  <c r="H16" i="4"/>
  <c r="F16" i="4"/>
  <c r="D16" i="4"/>
  <c r="R15" i="4"/>
  <c r="P15" i="4"/>
  <c r="N15" i="4"/>
  <c r="L15" i="4"/>
  <c r="J15" i="4"/>
  <c r="H15" i="4"/>
  <c r="F15" i="4"/>
  <c r="D15" i="4"/>
  <c r="R14" i="4"/>
  <c r="P14" i="4"/>
  <c r="N14" i="4"/>
  <c r="L14" i="4"/>
  <c r="J14" i="4"/>
  <c r="H14" i="4"/>
  <c r="F14" i="4"/>
  <c r="D14" i="4"/>
  <c r="R13" i="4"/>
  <c r="P13" i="4"/>
  <c r="N13" i="4"/>
  <c r="L13" i="4"/>
  <c r="J13" i="4"/>
  <c r="H13" i="4"/>
  <c r="F13" i="4"/>
  <c r="D13" i="4"/>
  <c r="R12" i="4"/>
  <c r="P12" i="4"/>
  <c r="N12" i="4"/>
  <c r="L12" i="4"/>
  <c r="J12" i="4"/>
  <c r="H12" i="4"/>
  <c r="F12" i="4"/>
  <c r="D12" i="4"/>
  <c r="R11" i="4"/>
  <c r="F11" i="4"/>
  <c r="D11" i="4"/>
  <c r="R10" i="4"/>
  <c r="F10" i="4"/>
  <c r="D10" i="4"/>
  <c r="R9" i="4"/>
  <c r="P9" i="4"/>
  <c r="N9" i="4"/>
  <c r="L9" i="4"/>
  <c r="J9" i="4"/>
  <c r="H9" i="4"/>
  <c r="F9" i="4"/>
  <c r="D9" i="4"/>
  <c r="R8" i="4"/>
  <c r="P8" i="4"/>
  <c r="N8" i="4"/>
  <c r="L8" i="4"/>
  <c r="J8" i="4"/>
  <c r="H8" i="4"/>
  <c r="F8" i="4"/>
  <c r="D8"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L10" i="11"/>
  <c r="J10" i="11"/>
  <c r="H10" i="11"/>
  <c r="F10" i="11"/>
  <c r="D10" i="11"/>
  <c r="C10" i="11"/>
  <c r="B10" i="11"/>
  <c r="L9" i="11"/>
  <c r="J9" i="11"/>
  <c r="H9" i="11"/>
  <c r="F9" i="11"/>
  <c r="D9" i="11"/>
  <c r="C9" i="11"/>
  <c r="B9" i="11"/>
  <c r="L8" i="11"/>
  <c r="D8" i="11"/>
  <c r="C8" i="11"/>
  <c r="B8" i="11"/>
  <c r="D10" i="9"/>
  <c r="D9" i="9"/>
  <c r="D8" i="9"/>
  <c r="F10" i="9"/>
  <c r="F9" i="9"/>
  <c r="L10" i="9"/>
  <c r="L9" i="9"/>
  <c r="L8" i="9"/>
  <c r="J10" i="9"/>
  <c r="H10" i="9"/>
  <c r="J9" i="9"/>
  <c r="H9" i="9"/>
  <c r="C10" i="9"/>
  <c r="B10" i="9"/>
  <c r="C9" i="9"/>
  <c r="B9" i="9"/>
  <c r="C8" i="9"/>
  <c r="B8" i="9"/>
  <c r="R74" i="8"/>
  <c r="P74" i="8"/>
  <c r="N74" i="8"/>
  <c r="L74" i="8"/>
  <c r="J74" i="8"/>
  <c r="H74" i="8"/>
  <c r="F74" i="8"/>
  <c r="D74" i="8"/>
  <c r="C74" i="8"/>
  <c r="B74" i="8"/>
  <c r="R73" i="8"/>
  <c r="P73" i="8"/>
  <c r="N73" i="8"/>
  <c r="L73" i="8"/>
  <c r="J73" i="8"/>
  <c r="H73" i="8"/>
  <c r="F73" i="8"/>
  <c r="D73" i="8"/>
  <c r="C73" i="8"/>
  <c r="B73" i="8"/>
  <c r="R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P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J64" i="8"/>
  <c r="H64" i="8"/>
  <c r="F64" i="8"/>
  <c r="D64" i="8"/>
  <c r="C64" i="8"/>
  <c r="B64" i="8"/>
  <c r="R63" i="8"/>
  <c r="N63" i="8"/>
  <c r="L63" i="8"/>
  <c r="J63" i="8"/>
  <c r="H63" i="8"/>
  <c r="F63" i="8"/>
  <c r="D63" i="8"/>
  <c r="C63" i="8"/>
  <c r="B63" i="8"/>
  <c r="R62" i="8"/>
  <c r="N62" i="8"/>
  <c r="L62" i="8"/>
  <c r="J62" i="8"/>
  <c r="H62" i="8"/>
  <c r="F62" i="8"/>
  <c r="D62" i="8"/>
  <c r="C62" i="8"/>
  <c r="B62" i="8"/>
  <c r="R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P56" i="8"/>
  <c r="N56" i="8"/>
  <c r="L56" i="8"/>
  <c r="J56" i="8"/>
  <c r="H56" i="8"/>
  <c r="F56" i="8"/>
  <c r="D56" i="8"/>
  <c r="C56" i="8"/>
  <c r="B56" i="8"/>
  <c r="R55" i="8"/>
  <c r="J55" i="8"/>
  <c r="H55" i="8"/>
  <c r="F55" i="8"/>
  <c r="D55" i="8"/>
  <c r="C55" i="8"/>
  <c r="B55" i="8"/>
  <c r="R54" i="8"/>
  <c r="P54" i="8"/>
  <c r="N54" i="8"/>
  <c r="L54" i="8"/>
  <c r="J54" i="8"/>
  <c r="H54" i="8"/>
  <c r="F54" i="8"/>
  <c r="D54" i="8"/>
  <c r="C54" i="8"/>
  <c r="B54" i="8"/>
  <c r="R53" i="8"/>
  <c r="P53" i="8"/>
  <c r="N53" i="8"/>
  <c r="L53" i="8"/>
  <c r="J53" i="8"/>
  <c r="H53" i="8"/>
  <c r="F53" i="8"/>
  <c r="D53" i="8"/>
  <c r="C53" i="8"/>
  <c r="B53" i="8"/>
  <c r="R52" i="8"/>
  <c r="J52" i="8"/>
  <c r="H52" i="8"/>
  <c r="F52" i="8"/>
  <c r="D52" i="8"/>
  <c r="C52" i="8"/>
  <c r="B52" i="8"/>
  <c r="R51" i="8"/>
  <c r="J51" i="8"/>
  <c r="H51" i="8"/>
  <c r="F51" i="8"/>
  <c r="D51" i="8"/>
  <c r="C51" i="8"/>
  <c r="B51" i="8"/>
  <c r="R50" i="8"/>
  <c r="L50" i="8"/>
  <c r="J50" i="8"/>
  <c r="H50" i="8"/>
  <c r="F50" i="8"/>
  <c r="D50" i="8"/>
  <c r="C50" i="8"/>
  <c r="B50" i="8"/>
  <c r="R49" i="8"/>
  <c r="P49" i="8"/>
  <c r="N49" i="8"/>
  <c r="L49" i="8"/>
  <c r="J49" i="8"/>
  <c r="H49" i="8"/>
  <c r="F49" i="8"/>
  <c r="D49" i="8"/>
  <c r="C49" i="8"/>
  <c r="B49" i="8"/>
  <c r="R48" i="8"/>
  <c r="N48" i="8"/>
  <c r="L48" i="8"/>
  <c r="J48" i="8"/>
  <c r="H48" i="8"/>
  <c r="F48" i="8"/>
  <c r="D48" i="8"/>
  <c r="C48" i="8"/>
  <c r="B48" i="8"/>
  <c r="R47" i="8"/>
  <c r="N47" i="8"/>
  <c r="L47" i="8"/>
  <c r="J47" i="8"/>
  <c r="H47" i="8"/>
  <c r="F47" i="8"/>
  <c r="D47" i="8"/>
  <c r="C47" i="8"/>
  <c r="B47" i="8"/>
  <c r="R46" i="8"/>
  <c r="P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2" i="7"/>
  <c r="P72" i="7"/>
  <c r="N72" i="7"/>
  <c r="L72" i="7"/>
  <c r="J72" i="7"/>
  <c r="H72" i="7"/>
  <c r="F72" i="7"/>
  <c r="D72" i="7"/>
  <c r="C72" i="7"/>
  <c r="B72" i="7"/>
  <c r="R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P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J63" i="7"/>
  <c r="H63" i="7"/>
  <c r="F63" i="7"/>
  <c r="D63" i="7"/>
  <c r="C63" i="7"/>
  <c r="B63" i="7"/>
  <c r="R62" i="7"/>
  <c r="J62" i="7"/>
  <c r="H62" i="7"/>
  <c r="F62" i="7"/>
  <c r="D62" i="7"/>
  <c r="C62" i="7"/>
  <c r="B62" i="7"/>
  <c r="R61" i="7"/>
  <c r="N61" i="7"/>
  <c r="L61" i="7"/>
  <c r="J61" i="7"/>
  <c r="H61" i="7"/>
  <c r="F61" i="7"/>
  <c r="D61" i="7"/>
  <c r="C61" i="7"/>
  <c r="B61" i="7"/>
  <c r="R60" i="7"/>
  <c r="N60" i="7"/>
  <c r="L60" i="7"/>
  <c r="J60" i="7"/>
  <c r="H60" i="7"/>
  <c r="F60" i="7"/>
  <c r="D60" i="7"/>
  <c r="C60" i="7"/>
  <c r="B60" i="7"/>
  <c r="R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P55" i="7"/>
  <c r="N55" i="7"/>
  <c r="L55" i="7"/>
  <c r="J55" i="7"/>
  <c r="H55" i="7"/>
  <c r="F55" i="7"/>
  <c r="D55" i="7"/>
  <c r="C55" i="7"/>
  <c r="B55" i="7"/>
  <c r="R54" i="7"/>
  <c r="J54" i="7"/>
  <c r="H54" i="7"/>
  <c r="F54" i="7"/>
  <c r="D54" i="7"/>
  <c r="C54" i="7"/>
  <c r="B54" i="7"/>
  <c r="R53" i="7"/>
  <c r="P53" i="7"/>
  <c r="N53" i="7"/>
  <c r="L53" i="7"/>
  <c r="J53" i="7"/>
  <c r="H53" i="7"/>
  <c r="F53" i="7"/>
  <c r="D53" i="7"/>
  <c r="C53" i="7"/>
  <c r="B53" i="7"/>
  <c r="R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R22" i="1"/>
  <c r="R21" i="1"/>
  <c r="R20" i="1"/>
  <c r="R19" i="1"/>
  <c r="R18" i="1"/>
  <c r="R17" i="1"/>
  <c r="R16" i="1"/>
  <c r="R15" i="1"/>
  <c r="R14" i="1"/>
  <c r="R13" i="1"/>
  <c r="R12" i="1"/>
  <c r="R11" i="1"/>
  <c r="R10" i="1"/>
  <c r="R9" i="1"/>
  <c r="R8" i="1"/>
  <c r="P23" i="1"/>
  <c r="P21" i="1"/>
  <c r="P18" i="1"/>
  <c r="P17" i="1"/>
  <c r="P16" i="1"/>
  <c r="P15" i="1"/>
  <c r="P14" i="1"/>
  <c r="P12" i="1"/>
  <c r="P10" i="1"/>
  <c r="P9" i="1"/>
  <c r="P8" i="1"/>
  <c r="N23" i="1"/>
  <c r="N21" i="1"/>
  <c r="N18" i="1"/>
  <c r="N17" i="1"/>
  <c r="N16" i="1"/>
  <c r="N15" i="1"/>
  <c r="N14" i="1"/>
  <c r="N13" i="1"/>
  <c r="N12" i="1"/>
  <c r="N10" i="1"/>
  <c r="N9" i="1"/>
  <c r="N8" i="1"/>
  <c r="L23" i="1"/>
  <c r="L21" i="1"/>
  <c r="L18" i="1"/>
  <c r="L17" i="1"/>
  <c r="L16" i="1"/>
  <c r="L15" i="1"/>
  <c r="L14" i="1"/>
  <c r="L13" i="1"/>
  <c r="L12" i="1"/>
  <c r="L10" i="1"/>
  <c r="L9" i="1"/>
  <c r="L8" i="1"/>
  <c r="J23" i="1"/>
  <c r="J22" i="1"/>
  <c r="J21" i="1"/>
  <c r="J20" i="1"/>
  <c r="J19" i="1"/>
  <c r="J18" i="1"/>
  <c r="J17" i="1"/>
  <c r="J16" i="1"/>
  <c r="J15" i="1"/>
  <c r="J14" i="1"/>
  <c r="J13" i="1"/>
  <c r="J12" i="1"/>
  <c r="J11" i="1"/>
  <c r="J10" i="1"/>
  <c r="J9" i="1"/>
  <c r="J8" i="1"/>
  <c r="H23" i="1"/>
  <c r="H22" i="1"/>
  <c r="H21" i="1"/>
  <c r="H20" i="1"/>
  <c r="H19" i="1"/>
  <c r="H18" i="1"/>
  <c r="H17" i="1"/>
  <c r="H16" i="1"/>
  <c r="H15" i="1"/>
  <c r="H14" i="1"/>
  <c r="H13" i="1"/>
  <c r="H12" i="1"/>
  <c r="H11" i="1"/>
  <c r="H10" i="1"/>
  <c r="H9" i="1"/>
  <c r="H8" i="1"/>
  <c r="F23" i="1"/>
  <c r="F22" i="1"/>
  <c r="F21" i="1"/>
  <c r="F20" i="1"/>
  <c r="F19" i="1"/>
  <c r="F18" i="1"/>
  <c r="F17" i="1"/>
  <c r="F16" i="1"/>
  <c r="F15" i="1"/>
  <c r="F14" i="1"/>
  <c r="F13" i="1"/>
  <c r="F12" i="1"/>
  <c r="F11" i="1"/>
  <c r="F10" i="1"/>
  <c r="F9" i="1"/>
  <c r="F8"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D23" i="1"/>
  <c r="D22" i="1"/>
  <c r="D21" i="1"/>
  <c r="D20" i="1"/>
  <c r="D19" i="1"/>
  <c r="D18" i="1"/>
  <c r="D17" i="1"/>
  <c r="D16" i="1"/>
  <c r="D15" i="1"/>
  <c r="D14" i="1"/>
  <c r="D13" i="1"/>
  <c r="D12" i="1"/>
  <c r="D11" i="1"/>
  <c r="D10" i="1"/>
  <c r="D9" i="1"/>
  <c r="D8" i="1"/>
  <c r="I290" i="13"/>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11" l="1"/>
  <c r="G8" i="9"/>
  <c r="I12" i="4"/>
  <c r="P54" i="5"/>
  <c r="Y8" i="5"/>
  <c r="N54" i="5"/>
  <c r="V54" i="5"/>
  <c r="J47" i="6"/>
  <c r="R47" i="6"/>
  <c r="Z47" i="6"/>
  <c r="J74" i="7"/>
  <c r="R77" i="8"/>
  <c r="G9" i="2"/>
  <c r="E10" i="2"/>
  <c r="M10" i="2"/>
  <c r="I11" i="2"/>
  <c r="Q11" i="2"/>
  <c r="G11" i="4"/>
  <c r="F54" i="5"/>
  <c r="R74" i="7"/>
  <c r="J77" i="8"/>
  <c r="D46" i="6"/>
  <c r="L46" i="6"/>
  <c r="T46"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5" i="7"/>
  <c r="D76" i="8"/>
  <c r="L76" i="8"/>
  <c r="G8" i="7"/>
  <c r="O8" i="7"/>
  <c r="F78" i="8"/>
  <c r="N78" i="8"/>
  <c r="G8" i="2"/>
  <c r="H76" i="7"/>
  <c r="P76" i="7"/>
  <c r="H78" i="8"/>
  <c r="P78"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48" i="6"/>
  <c r="N48" i="6"/>
  <c r="V48"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6" i="7"/>
  <c r="H74" i="7"/>
  <c r="J75" i="7"/>
  <c r="L76" i="7"/>
  <c r="P74" i="7"/>
  <c r="R75" i="7"/>
  <c r="R78" i="8"/>
  <c r="N76" i="8"/>
  <c r="L77" i="8"/>
  <c r="J78" i="8"/>
  <c r="F76" i="8"/>
  <c r="D77" i="8"/>
  <c r="E8" i="11"/>
  <c r="D13" i="11"/>
  <c r="D12" i="11"/>
  <c r="D14" i="11"/>
  <c r="H41" i="2"/>
  <c r="H40" i="2"/>
  <c r="H39" i="2"/>
  <c r="P41" i="2"/>
  <c r="P40" i="2"/>
  <c r="P39" i="2"/>
  <c r="Q8" i="2"/>
  <c r="S10" i="2"/>
  <c r="S14" i="2"/>
  <c r="S18" i="2"/>
  <c r="S22" i="2"/>
  <c r="K9" i="9"/>
  <c r="F13" i="9"/>
  <c r="F12" i="9"/>
  <c r="F14" i="9"/>
  <c r="E10" i="9"/>
  <c r="F74" i="7"/>
  <c r="H75" i="7"/>
  <c r="J76" i="7"/>
  <c r="N74" i="7"/>
  <c r="P75" i="7"/>
  <c r="R76" i="7"/>
  <c r="P76" i="8"/>
  <c r="N77" i="8"/>
  <c r="L78" i="8"/>
  <c r="H76" i="8"/>
  <c r="F77" i="8"/>
  <c r="D78"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4" i="7"/>
  <c r="F75" i="7"/>
  <c r="L74" i="7"/>
  <c r="N75" i="7"/>
  <c r="R76" i="8"/>
  <c r="P77" i="8"/>
  <c r="J76" i="8"/>
  <c r="H77"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5" i="7"/>
  <c r="F76" i="7"/>
  <c r="N76"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4" i="5"/>
  <c r="H52" i="5"/>
  <c r="J53" i="5"/>
  <c r="L54" i="5"/>
  <c r="P52" i="5"/>
  <c r="R53" i="5"/>
  <c r="T54" i="5"/>
  <c r="X52" i="5"/>
  <c r="Z53" i="5"/>
  <c r="K9" i="5"/>
  <c r="F52" i="5"/>
  <c r="H53" i="5"/>
  <c r="J54" i="5"/>
  <c r="N52" i="5"/>
  <c r="P53" i="5"/>
  <c r="R54" i="5"/>
  <c r="V52" i="5"/>
  <c r="X53" i="5"/>
  <c r="Z54" i="5"/>
  <c r="D52" i="5"/>
  <c r="F53" i="5"/>
  <c r="H54" i="5"/>
  <c r="L52" i="5"/>
  <c r="N53" i="5"/>
  <c r="T52" i="5"/>
  <c r="V53" i="5"/>
  <c r="X54" i="5"/>
  <c r="D53" i="5"/>
  <c r="J52" i="5"/>
  <c r="L53" i="5"/>
  <c r="R52" i="5"/>
  <c r="T53" i="5"/>
  <c r="Z52" i="5"/>
  <c r="F46" i="6"/>
  <c r="H47" i="6"/>
  <c r="J48" i="6"/>
  <c r="N46" i="6"/>
  <c r="P47" i="6"/>
  <c r="R48" i="6"/>
  <c r="V46" i="6"/>
  <c r="X47" i="6"/>
  <c r="Z48" i="6"/>
  <c r="F47" i="6"/>
  <c r="H48" i="6"/>
  <c r="N47" i="6"/>
  <c r="P48" i="6"/>
  <c r="V47" i="6"/>
  <c r="X48" i="6"/>
  <c r="D47" i="6"/>
  <c r="J46" i="6"/>
  <c r="L47" i="6"/>
  <c r="R46" i="6"/>
  <c r="T47" i="6"/>
  <c r="Z46" i="6"/>
  <c r="AA34" i="6" s="1"/>
  <c r="D48" i="6"/>
  <c r="H46" i="6"/>
  <c r="L48" i="6"/>
  <c r="P46" i="6"/>
  <c r="Q20" i="6" s="1"/>
  <c r="T48" i="6"/>
  <c r="X46" i="6"/>
  <c r="O39"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3" i="5"/>
  <c r="E44" i="5"/>
  <c r="E42" i="5"/>
  <c r="E40" i="5"/>
  <c r="E41" i="5"/>
  <c r="E39" i="5"/>
  <c r="E9" i="5"/>
  <c r="K38" i="5"/>
  <c r="K36" i="5"/>
  <c r="K34" i="5"/>
  <c r="K32" i="5"/>
  <c r="O9"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4" i="5"/>
  <c r="M42"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I32" i="5"/>
  <c r="Y32" i="5"/>
  <c r="Q33" i="5"/>
  <c r="I34" i="5"/>
  <c r="Y34" i="5"/>
  <c r="Q35" i="5"/>
  <c r="I36" i="5"/>
  <c r="Y36" i="5"/>
  <c r="Q37" i="5"/>
  <c r="I38" i="5"/>
  <c r="Y38" i="5"/>
  <c r="S39" i="5"/>
  <c r="I40" i="5"/>
  <c r="AA41" i="5"/>
  <c r="G39" i="5"/>
  <c r="O40" i="5"/>
  <c r="G41" i="5"/>
  <c r="W41" i="5"/>
  <c r="O42" i="5"/>
  <c r="G43" i="5"/>
  <c r="W43" i="5"/>
  <c r="O44" i="5"/>
  <c r="U44" i="5"/>
  <c r="E45" i="5"/>
  <c r="M45" i="5"/>
  <c r="U45" i="5"/>
  <c r="E46" i="5"/>
  <c r="M46" i="5"/>
  <c r="U46" i="5"/>
  <c r="E47" i="5"/>
  <c r="M47" i="5"/>
  <c r="U47" i="5"/>
  <c r="E48" i="5"/>
  <c r="M48" i="5"/>
  <c r="U48" i="5"/>
  <c r="E49" i="5"/>
  <c r="M49" i="5"/>
  <c r="U49" i="5"/>
  <c r="E50" i="5"/>
  <c r="M50" i="5"/>
  <c r="U50" i="5"/>
  <c r="K40" i="5"/>
  <c r="AA40" i="5"/>
  <c r="S41" i="5"/>
  <c r="K42" i="5"/>
  <c r="AA42" i="5"/>
  <c r="S43" i="5"/>
  <c r="K44" i="5"/>
  <c r="W44" i="5"/>
  <c r="G45" i="5"/>
  <c r="O45" i="5"/>
  <c r="W45" i="5"/>
  <c r="G46" i="5"/>
  <c r="O46" i="5"/>
  <c r="W46" i="5"/>
  <c r="G47" i="5"/>
  <c r="O47" i="5"/>
  <c r="W47" i="5"/>
  <c r="G48" i="5"/>
  <c r="O48" i="5"/>
  <c r="W48" i="5"/>
  <c r="G49" i="5"/>
  <c r="O49" i="5"/>
  <c r="W49" i="5"/>
  <c r="G50" i="5"/>
  <c r="O50" i="5"/>
  <c r="G40" i="5"/>
  <c r="W40" i="5"/>
  <c r="O41" i="5"/>
  <c r="G42" i="5"/>
  <c r="W42" i="5"/>
  <c r="O43" i="5"/>
  <c r="G44" i="5"/>
  <c r="Y44" i="5"/>
  <c r="I45" i="5"/>
  <c r="Q45" i="5"/>
  <c r="Y45" i="5"/>
  <c r="I46" i="5"/>
  <c r="Q46" i="5"/>
  <c r="Y46" i="5"/>
  <c r="I47" i="5"/>
  <c r="Q47" i="5"/>
  <c r="Y47" i="5"/>
  <c r="I48" i="5"/>
  <c r="Q48" i="5"/>
  <c r="Y48" i="5"/>
  <c r="I49" i="5"/>
  <c r="Q49" i="5"/>
  <c r="Y49" i="5"/>
  <c r="I50" i="5"/>
  <c r="Q50" i="5"/>
  <c r="S42" i="5"/>
  <c r="K43" i="5"/>
  <c r="AA43" i="5"/>
  <c r="S44" i="5"/>
  <c r="AA44" i="5"/>
  <c r="K45" i="5"/>
  <c r="S45" i="5"/>
  <c r="AA45" i="5"/>
  <c r="K46" i="5"/>
  <c r="S46" i="5"/>
  <c r="AA46" i="5"/>
  <c r="K47" i="5"/>
  <c r="S47" i="5"/>
  <c r="AA47" i="5"/>
  <c r="K48" i="5"/>
  <c r="S48" i="5"/>
  <c r="AA48" i="5"/>
  <c r="K49" i="5"/>
  <c r="S49" i="5"/>
  <c r="AA49" i="5"/>
  <c r="K50" i="5"/>
  <c r="S50" i="5"/>
  <c r="AA50"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8" i="8"/>
  <c r="E52" i="8"/>
  <c r="E56" i="8"/>
  <c r="E60" i="8"/>
  <c r="E64" i="8"/>
  <c r="E68" i="8"/>
  <c r="E72"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8" i="8"/>
  <c r="G52" i="8"/>
  <c r="G56" i="8"/>
  <c r="G60"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7" i="8"/>
  <c r="E51" i="8"/>
  <c r="E55" i="8"/>
  <c r="E59" i="8"/>
  <c r="E63" i="8"/>
  <c r="E67" i="8"/>
  <c r="E71"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5" i="8"/>
  <c r="G49" i="8"/>
  <c r="G53" i="8"/>
  <c r="G57" i="8"/>
  <c r="M36" i="8"/>
  <c r="I37" i="8"/>
  <c r="Q37" i="8"/>
  <c r="E38" i="8"/>
  <c r="M38" i="8"/>
  <c r="M40" i="8"/>
  <c r="I41" i="8"/>
  <c r="Q41" i="8"/>
  <c r="E42" i="8"/>
  <c r="M42" i="8"/>
  <c r="I43" i="8"/>
  <c r="Q43" i="8"/>
  <c r="M44" i="8"/>
  <c r="I45" i="8"/>
  <c r="Q45" i="8"/>
  <c r="E46" i="8"/>
  <c r="M46" i="8"/>
  <c r="I47" i="8"/>
  <c r="M48" i="8"/>
  <c r="I49" i="8"/>
  <c r="Q49" i="8"/>
  <c r="E50" i="8"/>
  <c r="M50" i="8"/>
  <c r="I51" i="8"/>
  <c r="I53" i="8"/>
  <c r="Q53" i="8"/>
  <c r="E54" i="8"/>
  <c r="M54" i="8"/>
  <c r="I55" i="8"/>
  <c r="M56" i="8"/>
  <c r="I57" i="8"/>
  <c r="E58" i="8"/>
  <c r="M58" i="8"/>
  <c r="I59" i="8"/>
  <c r="M60" i="8"/>
  <c r="I61" i="8"/>
  <c r="E62" i="8"/>
  <c r="M62" i="8"/>
  <c r="I63" i="8"/>
  <c r="I65" i="8"/>
  <c r="Q65" i="8"/>
  <c r="E66" i="8"/>
  <c r="M66" i="8"/>
  <c r="I67" i="8"/>
  <c r="Q67" i="8"/>
  <c r="M68" i="8"/>
  <c r="I69" i="8"/>
  <c r="E70" i="8"/>
  <c r="M70" i="8"/>
  <c r="I71" i="8"/>
  <c r="I73" i="8"/>
  <c r="Q73" i="8"/>
  <c r="E74" i="8"/>
  <c r="M74" i="8"/>
  <c r="S37" i="8"/>
  <c r="G38" i="8"/>
  <c r="O38" i="8"/>
  <c r="S39" i="8"/>
  <c r="O40" i="8"/>
  <c r="K41" i="8"/>
  <c r="S41" i="8"/>
  <c r="G42" i="8"/>
  <c r="O42" i="8"/>
  <c r="K43" i="8"/>
  <c r="S43" i="8"/>
  <c r="O44" i="8"/>
  <c r="K45" i="8"/>
  <c r="S45" i="8"/>
  <c r="G46" i="8"/>
  <c r="O46" i="8"/>
  <c r="K47" i="8"/>
  <c r="S47" i="8"/>
  <c r="O48" i="8"/>
  <c r="K49" i="8"/>
  <c r="S49" i="8"/>
  <c r="G50" i="8"/>
  <c r="K51" i="8"/>
  <c r="S51" i="8"/>
  <c r="K53" i="8"/>
  <c r="S53" i="8"/>
  <c r="G54" i="8"/>
  <c r="O54" i="8"/>
  <c r="K55" i="8"/>
  <c r="S55" i="8"/>
  <c r="O56" i="8"/>
  <c r="K57" i="8"/>
  <c r="S57" i="8"/>
  <c r="G58" i="8"/>
  <c r="K59" i="8"/>
  <c r="S59" i="8"/>
  <c r="K61" i="8"/>
  <c r="S61" i="8"/>
  <c r="G62" i="8"/>
  <c r="O62" i="8"/>
  <c r="K63" i="8"/>
  <c r="S63" i="8"/>
  <c r="G64" i="8"/>
  <c r="K65" i="8"/>
  <c r="S65" i="8"/>
  <c r="G66" i="8"/>
  <c r="O66" i="8"/>
  <c r="K67" i="8"/>
  <c r="S67" i="8"/>
  <c r="G68" i="8"/>
  <c r="O68" i="8"/>
  <c r="K69" i="8"/>
  <c r="S69" i="8"/>
  <c r="G70" i="8"/>
  <c r="K71" i="8"/>
  <c r="S71" i="8"/>
  <c r="G72" i="8"/>
  <c r="K73" i="8"/>
  <c r="S73" i="8"/>
  <c r="G74" i="8"/>
  <c r="O74" i="8"/>
  <c r="I38" i="8"/>
  <c r="Q38" i="8"/>
  <c r="I40" i="8"/>
  <c r="E41" i="8"/>
  <c r="M41" i="8"/>
  <c r="I42" i="8"/>
  <c r="Q42" i="8"/>
  <c r="M43" i="8"/>
  <c r="I44" i="8"/>
  <c r="Q44" i="8"/>
  <c r="E45" i="8"/>
  <c r="M45" i="8"/>
  <c r="I46" i="8"/>
  <c r="Q46" i="8"/>
  <c r="M47" i="8"/>
  <c r="I48" i="8"/>
  <c r="E49" i="8"/>
  <c r="M49" i="8"/>
  <c r="I50" i="8"/>
  <c r="I52" i="8"/>
  <c r="E53" i="8"/>
  <c r="M53" i="8"/>
  <c r="I54" i="8"/>
  <c r="Q54" i="8"/>
  <c r="I56" i="8"/>
  <c r="Q56" i="8"/>
  <c r="E57" i="8"/>
  <c r="M57" i="8"/>
  <c r="I58" i="8"/>
  <c r="M59" i="8"/>
  <c r="I60" i="8"/>
  <c r="E61" i="8"/>
  <c r="I62" i="8"/>
  <c r="M63" i="8"/>
  <c r="I64" i="8"/>
  <c r="E65" i="8"/>
  <c r="M65" i="8"/>
  <c r="I66" i="8"/>
  <c r="Q66" i="8"/>
  <c r="M67" i="8"/>
  <c r="I68" i="8"/>
  <c r="E69" i="8"/>
  <c r="M69" i="8"/>
  <c r="I70" i="8"/>
  <c r="M71" i="8"/>
  <c r="I72" i="8"/>
  <c r="E73" i="8"/>
  <c r="M73" i="8"/>
  <c r="I74" i="8"/>
  <c r="Q74" i="8"/>
  <c r="G43" i="8"/>
  <c r="O43" i="8"/>
  <c r="K44" i="8"/>
  <c r="S44" i="8"/>
  <c r="O45" i="8"/>
  <c r="K46" i="8"/>
  <c r="S46" i="8"/>
  <c r="G47" i="8"/>
  <c r="O47" i="8"/>
  <c r="K48" i="8"/>
  <c r="S48" i="8"/>
  <c r="O49" i="8"/>
  <c r="K50" i="8"/>
  <c r="S50" i="8"/>
  <c r="G51" i="8"/>
  <c r="K52" i="8"/>
  <c r="S52" i="8"/>
  <c r="O53" i="8"/>
  <c r="K54" i="8"/>
  <c r="S54" i="8"/>
  <c r="G55" i="8"/>
  <c r="K56" i="8"/>
  <c r="S56" i="8"/>
  <c r="O57" i="8"/>
  <c r="K58" i="8"/>
  <c r="S58" i="8"/>
  <c r="G59" i="8"/>
  <c r="K60" i="8"/>
  <c r="S60" i="8"/>
  <c r="G61" i="8"/>
  <c r="K62" i="8"/>
  <c r="S62" i="8"/>
  <c r="G63" i="8"/>
  <c r="O63" i="8"/>
  <c r="K64" i="8"/>
  <c r="S64" i="8"/>
  <c r="G65" i="8"/>
  <c r="O65" i="8"/>
  <c r="K66" i="8"/>
  <c r="S66" i="8"/>
  <c r="G67" i="8"/>
  <c r="O67" i="8"/>
  <c r="K68" i="8"/>
  <c r="S68" i="8"/>
  <c r="G69" i="8"/>
  <c r="O69" i="8"/>
  <c r="K70" i="8"/>
  <c r="S70" i="8"/>
  <c r="G71" i="8"/>
  <c r="K72" i="8"/>
  <c r="S72" i="8"/>
  <c r="G73" i="8"/>
  <c r="O73" i="8"/>
  <c r="K74" i="8"/>
  <c r="S74"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I45" i="7"/>
  <c r="Q45" i="7"/>
  <c r="E46" i="7"/>
  <c r="M46" i="7"/>
  <c r="I47" i="7"/>
  <c r="Q47" i="7"/>
  <c r="E48" i="7"/>
  <c r="M48" i="7"/>
  <c r="I49" i="7"/>
  <c r="E50" i="7"/>
  <c r="M50" i="7"/>
  <c r="I51" i="7"/>
  <c r="E52" i="7"/>
  <c r="I53" i="7"/>
  <c r="E54" i="7"/>
  <c r="I55" i="7"/>
  <c r="E56" i="7"/>
  <c r="I57" i="7"/>
  <c r="E58" i="7"/>
  <c r="E60" i="7"/>
  <c r="I61" i="7"/>
  <c r="E62" i="7"/>
  <c r="E64" i="7"/>
  <c r="I65" i="7"/>
  <c r="E66" i="7"/>
  <c r="E68" i="7"/>
  <c r="I69" i="7"/>
  <c r="E70" i="7"/>
  <c r="E72"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K45" i="7"/>
  <c r="S45" i="7"/>
  <c r="G46" i="7"/>
  <c r="O46" i="7"/>
  <c r="K47" i="7"/>
  <c r="S47" i="7"/>
  <c r="G48" i="7"/>
  <c r="O48" i="7"/>
  <c r="K49" i="7"/>
  <c r="S49" i="7"/>
  <c r="G50" i="7"/>
  <c r="K51" i="7"/>
  <c r="S51" i="7"/>
  <c r="G52" i="7"/>
  <c r="G54" i="7"/>
  <c r="G56" i="7"/>
  <c r="G58" i="7"/>
  <c r="G60" i="7"/>
  <c r="G62" i="7"/>
  <c r="G64" i="7"/>
  <c r="G66" i="7"/>
  <c r="G68" i="7"/>
  <c r="G70" i="7"/>
  <c r="G72"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E45" i="7"/>
  <c r="M45" i="7"/>
  <c r="I46" i="7"/>
  <c r="Q46" i="7"/>
  <c r="E47" i="7"/>
  <c r="M47" i="7"/>
  <c r="I48" i="7"/>
  <c r="E49" i="7"/>
  <c r="M49" i="7"/>
  <c r="I50" i="7"/>
  <c r="E51" i="7"/>
  <c r="I52" i="7"/>
  <c r="E53" i="7"/>
  <c r="I54" i="7"/>
  <c r="E55" i="7"/>
  <c r="I56" i="7"/>
  <c r="E57" i="7"/>
  <c r="I58" i="7"/>
  <c r="E59" i="7"/>
  <c r="I60" i="7"/>
  <c r="E61" i="7"/>
  <c r="I62" i="7"/>
  <c r="E63" i="7"/>
  <c r="I64" i="7"/>
  <c r="E65" i="7"/>
  <c r="I66" i="7"/>
  <c r="E67" i="7"/>
  <c r="I68" i="7"/>
  <c r="E69" i="7"/>
  <c r="I70" i="7"/>
  <c r="E71" i="7"/>
  <c r="I72"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G45" i="7"/>
  <c r="O45" i="7"/>
  <c r="K46" i="7"/>
  <c r="S46" i="7"/>
  <c r="G47" i="7"/>
  <c r="O47" i="7"/>
  <c r="K48" i="7"/>
  <c r="S48" i="7"/>
  <c r="G49" i="7"/>
  <c r="O49" i="7"/>
  <c r="K50" i="7"/>
  <c r="S50" i="7"/>
  <c r="G51" i="7"/>
  <c r="K52" i="7"/>
  <c r="S52" i="7"/>
  <c r="G53" i="7"/>
  <c r="G55" i="7"/>
  <c r="G57" i="7"/>
  <c r="G59" i="7"/>
  <c r="G61" i="7"/>
  <c r="G63" i="7"/>
  <c r="G65" i="7"/>
  <c r="G67" i="7"/>
  <c r="G69" i="7"/>
  <c r="G71" i="7"/>
  <c r="K53" i="7"/>
  <c r="S53" i="7"/>
  <c r="K55" i="7"/>
  <c r="S55" i="7"/>
  <c r="O56" i="7"/>
  <c r="K57" i="7"/>
  <c r="S57" i="7"/>
  <c r="K59" i="7"/>
  <c r="S59" i="7"/>
  <c r="O60" i="7"/>
  <c r="K61" i="7"/>
  <c r="S61" i="7"/>
  <c r="K63" i="7"/>
  <c r="S63" i="7"/>
  <c r="O64" i="7"/>
  <c r="K65" i="7"/>
  <c r="S65" i="7"/>
  <c r="O66" i="7"/>
  <c r="K67" i="7"/>
  <c r="S67" i="7"/>
  <c r="O68" i="7"/>
  <c r="K69" i="7"/>
  <c r="S69" i="7"/>
  <c r="K71" i="7"/>
  <c r="S71" i="7"/>
  <c r="O72" i="7"/>
  <c r="M53" i="7"/>
  <c r="M55" i="7"/>
  <c r="M57" i="7"/>
  <c r="M59" i="7"/>
  <c r="M61" i="7"/>
  <c r="Q64" i="7"/>
  <c r="M65" i="7"/>
  <c r="Q66" i="7"/>
  <c r="M67" i="7"/>
  <c r="M69" i="7"/>
  <c r="Q72" i="7"/>
  <c r="O53" i="7"/>
  <c r="K54" i="7"/>
  <c r="S54" i="7"/>
  <c r="O55" i="7"/>
  <c r="K56" i="7"/>
  <c r="S56" i="7"/>
  <c r="K58" i="7"/>
  <c r="S58" i="7"/>
  <c r="K60" i="7"/>
  <c r="S60" i="7"/>
  <c r="O61" i="7"/>
  <c r="K62" i="7"/>
  <c r="S62" i="7"/>
  <c r="K64" i="7"/>
  <c r="S64" i="7"/>
  <c r="O65" i="7"/>
  <c r="K66" i="7"/>
  <c r="S66" i="7"/>
  <c r="O67" i="7"/>
  <c r="K68" i="7"/>
  <c r="S68" i="7"/>
  <c r="K70" i="7"/>
  <c r="S70" i="7"/>
  <c r="K72" i="7"/>
  <c r="S72" i="7"/>
  <c r="Q53" i="7"/>
  <c r="Q55" i="7"/>
  <c r="M56" i="7"/>
  <c r="M58" i="7"/>
  <c r="I59" i="7"/>
  <c r="M60" i="7"/>
  <c r="I63" i="7"/>
  <c r="M64" i="7"/>
  <c r="Q65" i="7"/>
  <c r="M66" i="7"/>
  <c r="I67" i="7"/>
  <c r="M68" i="7"/>
  <c r="M70" i="7"/>
  <c r="I71" i="7"/>
  <c r="M72"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G33" i="6" l="1"/>
  <c r="O19" i="6"/>
  <c r="O33" i="6"/>
  <c r="G31" i="6"/>
  <c r="M40" i="6"/>
  <c r="O27" i="6"/>
  <c r="O28" i="6"/>
  <c r="O10" i="6"/>
  <c r="M30" i="6"/>
  <c r="M35" i="6"/>
  <c r="G43" i="6"/>
  <c r="M44" i="6"/>
  <c r="G23" i="6"/>
  <c r="G39" i="6"/>
  <c r="M34" i="6"/>
  <c r="S33" i="6"/>
  <c r="W28" i="6"/>
  <c r="K21" i="6"/>
  <c r="G14" i="6"/>
  <c r="M31" i="6"/>
  <c r="S20" i="6"/>
  <c r="S39" i="6"/>
  <c r="K37" i="6"/>
  <c r="W23" i="6"/>
  <c r="S30" i="6"/>
  <c r="I16" i="6"/>
  <c r="W35" i="6"/>
  <c r="K18" i="6"/>
  <c r="W30" i="6"/>
  <c r="W9" i="6"/>
  <c r="I13" i="6"/>
  <c r="S17" i="6"/>
  <c r="M43" i="6"/>
  <c r="M36" i="6"/>
  <c r="S43" i="6"/>
  <c r="M33" i="6"/>
  <c r="M39" i="6"/>
  <c r="M28" i="6"/>
  <c r="M42" i="6"/>
  <c r="M29" i="6"/>
  <c r="M37" i="6"/>
  <c r="M26" i="6"/>
  <c r="G34" i="6"/>
  <c r="K29" i="6"/>
  <c r="E35" i="6"/>
  <c r="O13" i="6"/>
  <c r="M25" i="6"/>
  <c r="M17" i="6"/>
  <c r="Y42" i="6"/>
  <c r="I44" i="6"/>
  <c r="U23" i="6"/>
  <c r="O20" i="6"/>
  <c r="U38" i="6"/>
  <c r="E30" i="6"/>
  <c r="M20" i="6"/>
  <c r="M41" i="6"/>
  <c r="M38" i="6"/>
  <c r="O17" i="6"/>
  <c r="M23" i="6"/>
  <c r="S42" i="6"/>
  <c r="W39" i="6"/>
  <c r="W42" i="6"/>
  <c r="S34" i="6"/>
  <c r="S29" i="6"/>
  <c r="W27" i="6"/>
  <c r="S28" i="6"/>
  <c r="W19" i="6"/>
  <c r="W17" i="6"/>
  <c r="S9" i="6"/>
  <c r="W36" i="6"/>
  <c r="S13" i="6"/>
  <c r="W24" i="6"/>
  <c r="S14" i="6"/>
  <c r="W41" i="6"/>
  <c r="S37" i="6"/>
  <c r="W37" i="6"/>
  <c r="W33" i="6"/>
  <c r="S41" i="6"/>
  <c r="S38" i="6"/>
  <c r="W31" i="6"/>
  <c r="S27" i="6"/>
  <c r="Y30" i="6"/>
  <c r="S26" i="6"/>
  <c r="S22" i="6"/>
  <c r="W8" i="6"/>
  <c r="W38" i="6"/>
  <c r="S19" i="6"/>
  <c r="W13" i="6"/>
  <c r="W43" i="6"/>
  <c r="S40" i="6"/>
  <c r="S35" i="6"/>
  <c r="W40" i="6"/>
  <c r="E42" i="6"/>
  <c r="E36" i="6"/>
  <c r="S36" i="6"/>
  <c r="W29" i="6"/>
  <c r="S31" i="6"/>
  <c r="S24" i="6"/>
  <c r="W21" i="6"/>
  <c r="S18" i="6"/>
  <c r="S16" i="6"/>
  <c r="W26" i="6"/>
  <c r="S23" i="6"/>
  <c r="Y24" i="6"/>
  <c r="I28" i="6"/>
  <c r="U19" i="6"/>
  <c r="E18" i="6"/>
  <c r="M19" i="6"/>
  <c r="S44" i="6"/>
  <c r="S21" i="6"/>
  <c r="G18" i="6"/>
  <c r="M9" i="6"/>
  <c r="S12" i="6"/>
  <c r="M27" i="6"/>
  <c r="M21" i="6"/>
  <c r="I25" i="6"/>
  <c r="G12" i="6"/>
  <c r="O18" i="6"/>
  <c r="E17" i="6"/>
  <c r="AA24" i="6"/>
  <c r="I36" i="6"/>
  <c r="U43" i="6"/>
  <c r="U41" i="6"/>
  <c r="O40" i="6"/>
  <c r="E44" i="6"/>
  <c r="U40" i="6"/>
  <c r="E38" i="6"/>
  <c r="O35" i="6"/>
  <c r="U39" i="6"/>
  <c r="E37" i="6"/>
  <c r="U33" i="6"/>
  <c r="E32" i="6"/>
  <c r="O29" i="6"/>
  <c r="U26" i="6"/>
  <c r="O25" i="6"/>
  <c r="O23" i="6"/>
  <c r="O21" i="6"/>
  <c r="AA16" i="6"/>
  <c r="O9" i="6"/>
  <c r="O34" i="6"/>
  <c r="O32" i="6"/>
  <c r="E21" i="6"/>
  <c r="U17" i="6"/>
  <c r="U15" i="6"/>
  <c r="E13" i="6"/>
  <c r="O26" i="6"/>
  <c r="O22" i="6"/>
  <c r="AA19" i="6"/>
  <c r="U24" i="6"/>
  <c r="U16" i="6"/>
  <c r="U12" i="6"/>
  <c r="E29" i="6"/>
  <c r="I23" i="6"/>
  <c r="W16" i="6"/>
  <c r="O42" i="6"/>
  <c r="U42" i="6"/>
  <c r="O37" i="6"/>
  <c r="U34" i="6"/>
  <c r="U35" i="6"/>
  <c r="U30" i="6"/>
  <c r="U28" i="6"/>
  <c r="E26" i="6"/>
  <c r="O36" i="6"/>
  <c r="E25" i="6"/>
  <c r="E23" i="6"/>
  <c r="E15" i="6"/>
  <c r="O12" i="6"/>
  <c r="O16" i="6"/>
  <c r="E9" i="6"/>
  <c r="E22" i="6"/>
  <c r="M15" i="6"/>
  <c r="O43" i="6"/>
  <c r="O41" i="6"/>
  <c r="Y38" i="6"/>
  <c r="E43" i="6"/>
  <c r="E41" i="6"/>
  <c r="O44" i="6"/>
  <c r="U44" i="6"/>
  <c r="E40" i="6"/>
  <c r="U36" i="6"/>
  <c r="E34" i="6"/>
  <c r="O31" i="6"/>
  <c r="E39"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1" i="6"/>
  <c r="I38" i="6"/>
  <c r="I42" i="6"/>
  <c r="Y40" i="6"/>
  <c r="G35" i="6"/>
  <c r="Q34" i="6"/>
  <c r="Y43" i="6"/>
  <c r="I30" i="6"/>
  <c r="Q26" i="6"/>
  <c r="G21" i="6"/>
  <c r="G26" i="6"/>
  <c r="G36" i="6"/>
  <c r="Q24" i="6"/>
  <c r="I20" i="6"/>
  <c r="Y18" i="6"/>
  <c r="I14" i="6"/>
  <c r="Y12" i="6"/>
  <c r="G24" i="6"/>
  <c r="Y15" i="6"/>
  <c r="AA8" i="6"/>
  <c r="I29" i="6"/>
  <c r="G16" i="6"/>
  <c r="K42" i="6"/>
  <c r="AA40" i="6"/>
  <c r="I34" i="6"/>
  <c r="I40" i="6"/>
  <c r="G37" i="6"/>
  <c r="G44" i="6"/>
  <c r="G42" i="6"/>
  <c r="G40" i="6"/>
  <c r="I43" i="6"/>
  <c r="Y41" i="6"/>
  <c r="K38" i="6"/>
  <c r="Y26" i="6"/>
  <c r="G27" i="6"/>
  <c r="K22" i="6"/>
  <c r="AA20" i="6"/>
  <c r="G19" i="6"/>
  <c r="AA14" i="6"/>
  <c r="G8" i="6"/>
  <c r="G28" i="6"/>
  <c r="G38" i="6"/>
  <c r="I24" i="6"/>
  <c r="Y22" i="6"/>
  <c r="I18" i="6"/>
  <c r="Y16" i="6"/>
  <c r="K32" i="6"/>
  <c r="K25" i="6"/>
  <c r="AA23" i="6"/>
  <c r="G22" i="6"/>
  <c r="K17" i="6"/>
  <c r="Y27" i="6"/>
  <c r="Y23" i="6"/>
  <c r="Y21" i="6"/>
  <c r="Y19" i="6"/>
  <c r="I17" i="6"/>
  <c r="G13" i="6"/>
  <c r="Q10" i="6"/>
  <c r="Y36" i="6"/>
  <c r="I41" i="6"/>
  <c r="Y28" i="6"/>
  <c r="I26" i="6"/>
  <c r="I32" i="6"/>
  <c r="G29" i="6"/>
  <c r="G30" i="6"/>
  <c r="G25" i="6"/>
  <c r="G17" i="6"/>
  <c r="K12" i="6"/>
  <c r="G9" i="6"/>
  <c r="G32" i="6"/>
  <c r="I22" i="6"/>
  <c r="Y20" i="6"/>
  <c r="Q16" i="6"/>
  <c r="Y14" i="6"/>
  <c r="I12" i="6"/>
  <c r="G20" i="6"/>
  <c r="Y13" i="6"/>
  <c r="Q25" i="6"/>
  <c r="Q23" i="6"/>
  <c r="I21" i="6"/>
  <c r="Q19" i="6"/>
  <c r="Q14" i="6"/>
  <c r="Q12" i="6"/>
  <c r="G10" i="6"/>
  <c r="K44" i="6"/>
  <c r="AA42" i="6"/>
  <c r="K40" i="6"/>
  <c r="K39" i="6"/>
  <c r="Q38" i="6"/>
  <c r="AA35" i="6"/>
  <c r="K33" i="6"/>
  <c r="AA38" i="6"/>
  <c r="K34" i="6"/>
  <c r="AA27" i="6"/>
  <c r="K24" i="6"/>
  <c r="AA22" i="6"/>
  <c r="K20" i="6"/>
  <c r="AA18" i="6"/>
  <c r="K16" i="6"/>
  <c r="Q13" i="6"/>
  <c r="Q22" i="6"/>
  <c r="Q18" i="6"/>
  <c r="AA28" i="6"/>
  <c r="K26" i="6"/>
  <c r="K23" i="6"/>
  <c r="AA21" i="6"/>
  <c r="K19" i="6"/>
  <c r="AA17" i="6"/>
  <c r="Q44" i="6"/>
  <c r="Q40" i="6"/>
  <c r="K43" i="6"/>
  <c r="AA41" i="6"/>
  <c r="AA37" i="6"/>
  <c r="K35" i="6"/>
  <c r="Q43" i="6"/>
  <c r="K36" i="6"/>
  <c r="AA32" i="6"/>
  <c r="AA30" i="6"/>
  <c r="K31" i="6"/>
  <c r="AA29" i="6"/>
  <c r="K27" i="6"/>
  <c r="Q15" i="6"/>
  <c r="AA12" i="6"/>
  <c r="AA44" i="6"/>
  <c r="K28" i="6"/>
  <c r="E10" i="6"/>
  <c r="M13" i="6"/>
  <c r="G15" i="6"/>
  <c r="W15" i="6"/>
  <c r="Q42" i="6"/>
  <c r="AA43" i="6"/>
  <c r="K41" i="6"/>
  <c r="AA39" i="6"/>
  <c r="Q36" i="6"/>
  <c r="AA33" i="6"/>
  <c r="Q41" i="6"/>
  <c r="AA36" i="6"/>
  <c r="K30" i="6"/>
  <c r="Q30" i="6"/>
  <c r="AA31" i="6"/>
  <c r="Q28" i="6"/>
  <c r="AA25" i="6"/>
  <c r="K14" i="6"/>
  <c r="AA9" i="6"/>
  <c r="K9" i="6"/>
  <c r="AA26" i="6"/>
  <c r="Q9" i="6"/>
  <c r="K8" i="6"/>
  <c r="Q29" i="6"/>
  <c r="AA11" i="6"/>
  <c r="Y9" i="6"/>
  <c r="I9" i="6"/>
  <c r="M32" i="6"/>
  <c r="Y29" i="6"/>
  <c r="I27" i="6"/>
  <c r="M24" i="6"/>
  <c r="M22" i="6"/>
  <c r="I19" i="6"/>
  <c r="W14" i="6"/>
  <c r="Y39" i="6"/>
  <c r="Q31" i="6"/>
  <c r="K11" i="6"/>
  <c r="AA15" i="6"/>
  <c r="I33" i="6"/>
  <c r="M10" i="6"/>
  <c r="W11" i="6"/>
  <c r="I15" i="6"/>
  <c r="S8" i="6"/>
  <c r="E27" i="6"/>
  <c r="E24" i="6"/>
  <c r="U22" i="6"/>
  <c r="Q21" i="6"/>
  <c r="E20" i="6"/>
  <c r="U18" i="6"/>
  <c r="Q17" i="6"/>
  <c r="W12" i="6"/>
  <c r="Y37" i="6"/>
  <c r="U32" i="6"/>
  <c r="Q35" i="6"/>
  <c r="I39" i="6"/>
  <c r="M8" i="6"/>
  <c r="W10" i="6"/>
  <c r="U11" i="6"/>
  <c r="E8" i="6"/>
  <c r="E12" i="6"/>
  <c r="E16" i="6"/>
  <c r="U10" i="6"/>
  <c r="O11" i="6"/>
  <c r="M14" i="6"/>
  <c r="Y17" i="6"/>
  <c r="Y33" i="6"/>
  <c r="U29" i="6"/>
  <c r="I37" i="6"/>
  <c r="K10" i="6"/>
  <c r="Y35" i="6"/>
  <c r="Y31" i="6"/>
  <c r="Q33" i="6"/>
  <c r="Q39" i="6"/>
  <c r="AA13" i="6"/>
  <c r="S11" i="6"/>
  <c r="U14" i="6"/>
  <c r="M12" i="6"/>
  <c r="I11" i="6"/>
  <c r="U8" i="6"/>
  <c r="O15" i="6"/>
  <c r="M11" i="6"/>
  <c r="I10" i="6"/>
  <c r="S10" i="6"/>
  <c r="E11" i="6"/>
  <c r="Y8" i="6"/>
  <c r="Q32" i="6"/>
  <c r="Q37" i="6"/>
  <c r="I35" i="6"/>
  <c r="I31" i="6"/>
  <c r="K13" i="6"/>
  <c r="E14" i="6"/>
  <c r="Y11" i="6"/>
  <c r="Q8" i="6"/>
  <c r="Q11" i="6"/>
</calcChain>
</file>

<file path=xl/sharedStrings.xml><?xml version="1.0" encoding="utf-8"?>
<sst xmlns="http://schemas.openxmlformats.org/spreadsheetml/2006/main" count="2984" uniqueCount="405">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</sst>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0.000000"/>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6">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44">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166" fontId="1" fillId="2" borderId="2" xfId="5" applyNumberFormat="1"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0" fontId="0" fillId="0" borderId="0" xfId="0"/>
    <xf numFmtId="165" fontId="0" fillId="0" borderId="0" xfId="0" applyNumberFormat="1"/>
    <xf numFmtId="164" fontId="0" fillId="0" borderId="0" xfId="0" applyNumberFormat="1"/>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4" fillId="5" borderId="0" xfId="0" applyFont="1" applyFill="1" applyBorder="1" applyAlignment="1">
      <alignment horizont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6" fillId="6" borderId="25" xfId="0" applyFont="1" applyFill="1" applyBorder="1"/>
    <xf numFmtId="165" fontId="0" fillId="0" borderId="0" xfId="0" applyNumberFormat="1"/>
    <xf numFmtId="164" fontId="0" fillId="0" borderId="0" xfId="0" applyNumberFormat="1"/>
    <xf numFmtId="0" fontId="0" fillId="0" borderId="0" xfId="0"/>
    <xf numFmtId="0" fontId="16" fillId="6" borderId="25" xfId="0" applyFont="1" applyFill="1" applyBorder="1"/>
    <xf numFmtId="0" fontId="17" fillId="7" borderId="0" xfId="0" applyFont="1" applyFill="1"/>
    <xf numFmtId="165" fontId="0" fillId="0" borderId="0" xfId="0" applyNumberFormat="1"/>
    <xf numFmtId="164" fontId="0" fillId="0" borderId="0" xfId="0" applyNumberFormat="1"/>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election activeCell="D3" sqref="D3:F4"/>
    </sheetView>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08" t="s">
        <v>332</v>
      </c>
      <c r="E3" s="109"/>
      <c r="F3" s="110"/>
      <c r="G3" s="52"/>
      <c r="H3" s="108" t="s">
        <v>333</v>
      </c>
      <c r="I3" s="109"/>
      <c r="J3" s="110"/>
      <c r="K3" s="53"/>
    </row>
    <row r="4" spans="3:11" ht="15.75" thickBot="1" x14ac:dyDescent="0.3">
      <c r="C4" s="51"/>
      <c r="D4" s="111"/>
      <c r="E4" s="112"/>
      <c r="F4" s="113"/>
      <c r="G4" s="52"/>
      <c r="H4" s="111"/>
      <c r="I4" s="112"/>
      <c r="J4" s="113"/>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08" t="s">
        <v>334</v>
      </c>
      <c r="E7" s="109"/>
      <c r="F7" s="110"/>
      <c r="G7" s="55"/>
      <c r="H7" s="108" t="s">
        <v>335</v>
      </c>
      <c r="I7" s="109"/>
      <c r="J7" s="110"/>
      <c r="K7" s="56"/>
    </row>
    <row r="8" spans="3:11" s="17" customFormat="1" ht="15.75" thickBot="1" x14ac:dyDescent="0.3">
      <c r="C8" s="54"/>
      <c r="D8" s="111"/>
      <c r="E8" s="112"/>
      <c r="F8" s="113"/>
      <c r="G8" s="55"/>
      <c r="H8" s="111"/>
      <c r="I8" s="112"/>
      <c r="J8" s="113"/>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08" t="s">
        <v>336</v>
      </c>
      <c r="E11" s="109"/>
      <c r="F11" s="110"/>
      <c r="G11" s="55"/>
      <c r="H11" s="108" t="s">
        <v>337</v>
      </c>
      <c r="I11" s="109"/>
      <c r="J11" s="110"/>
      <c r="K11" s="56"/>
    </row>
    <row r="12" spans="3:11" s="17" customFormat="1" ht="15.75" thickBot="1" x14ac:dyDescent="0.3">
      <c r="C12" s="54"/>
      <c r="D12" s="111"/>
      <c r="E12" s="112"/>
      <c r="F12" s="113"/>
      <c r="G12" s="55"/>
      <c r="H12" s="111"/>
      <c r="I12" s="112"/>
      <c r="J12" s="113"/>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08" t="s">
        <v>340</v>
      </c>
      <c r="E15" s="109"/>
      <c r="F15" s="110"/>
      <c r="G15" s="55"/>
      <c r="H15" s="108" t="s">
        <v>341</v>
      </c>
      <c r="I15" s="109"/>
      <c r="J15" s="110"/>
      <c r="K15" s="56"/>
    </row>
    <row r="16" spans="3:11" s="17" customFormat="1" ht="15.75" thickBot="1" x14ac:dyDescent="0.3">
      <c r="C16" s="54"/>
      <c r="D16" s="111"/>
      <c r="E16" s="112"/>
      <c r="F16" s="113"/>
      <c r="G16" s="55"/>
      <c r="H16" s="111"/>
      <c r="I16" s="112"/>
      <c r="J16" s="113"/>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08" t="s">
        <v>338</v>
      </c>
      <c r="E19" s="109"/>
      <c r="F19" s="110"/>
      <c r="G19" s="55"/>
      <c r="H19" s="108" t="s">
        <v>339</v>
      </c>
      <c r="I19" s="109"/>
      <c r="J19" s="110"/>
      <c r="K19" s="56"/>
    </row>
    <row r="20" spans="3:11" s="17" customFormat="1" ht="15.75" thickBot="1" x14ac:dyDescent="0.3">
      <c r="C20" s="54"/>
      <c r="D20" s="111"/>
      <c r="E20" s="112"/>
      <c r="F20" s="113"/>
      <c r="G20" s="55"/>
      <c r="H20" s="111"/>
      <c r="I20" s="112"/>
      <c r="J20" s="113"/>
      <c r="K20" s="56"/>
    </row>
    <row r="21" spans="3:11" s="17" customFormat="1" x14ac:dyDescent="0.25">
      <c r="C21" s="54"/>
      <c r="D21" s="55"/>
      <c r="E21" s="55"/>
      <c r="F21" s="55"/>
      <c r="G21" s="55"/>
      <c r="H21" s="55"/>
      <c r="I21" s="55"/>
      <c r="J21" s="55"/>
      <c r="K21" s="56"/>
    </row>
    <row r="22" spans="3:11" x14ac:dyDescent="0.25">
      <c r="C22" s="51"/>
      <c r="D22" s="52"/>
      <c r="E22" s="52"/>
      <c r="F22" s="114" t="s">
        <v>355</v>
      </c>
      <c r="G22" s="114"/>
      <c r="H22" s="114"/>
      <c r="I22" s="52"/>
      <c r="J22" s="52"/>
      <c r="K22" s="53"/>
    </row>
    <row r="23" spans="3:11" ht="7.5" customHeight="1" x14ac:dyDescent="0.25">
      <c r="C23" s="51"/>
      <c r="D23" s="52"/>
      <c r="E23" s="52"/>
      <c r="F23" s="52"/>
      <c r="G23" s="57"/>
      <c r="H23" s="52"/>
      <c r="I23" s="52"/>
      <c r="J23" s="52"/>
      <c r="K23" s="53"/>
    </row>
    <row r="24" spans="3:11" x14ac:dyDescent="0.25">
      <c r="C24" s="51"/>
      <c r="D24" s="52"/>
      <c r="E24" s="114" t="s">
        <v>354</v>
      </c>
      <c r="F24" s="114"/>
      <c r="G24" s="114"/>
      <c r="H24" s="114"/>
      <c r="I24" s="114"/>
      <c r="J24" s="52"/>
      <c r="K24" s="53"/>
    </row>
    <row r="25" spans="3:11" ht="7.5" customHeight="1" x14ac:dyDescent="0.25">
      <c r="C25" s="51"/>
      <c r="D25" s="52"/>
      <c r="E25" s="52"/>
      <c r="F25" s="52"/>
      <c r="G25" s="57"/>
      <c r="H25" s="52"/>
      <c r="I25" s="52"/>
      <c r="J25" s="52"/>
      <c r="K25" s="53"/>
    </row>
    <row r="26" spans="3:11" x14ac:dyDescent="0.25">
      <c r="C26" s="51"/>
      <c r="D26" s="52"/>
      <c r="E26" s="114" t="s">
        <v>356</v>
      </c>
      <c r="F26" s="114"/>
      <c r="G26" s="114"/>
      <c r="H26" s="114"/>
      <c r="I26" s="114"/>
      <c r="J26" s="52"/>
      <c r="K26" s="103" t="s">
        <v>404</v>
      </c>
    </row>
    <row r="27" spans="3:11" ht="6.75" customHeight="1" thickBot="1" x14ac:dyDescent="0.3">
      <c r="C27" s="58"/>
      <c r="D27" s="59"/>
      <c r="E27" s="59"/>
      <c r="F27" s="59"/>
      <c r="G27" s="59"/>
      <c r="H27" s="59"/>
      <c r="I27" s="59"/>
      <c r="J27" s="59"/>
      <c r="K27" s="60"/>
    </row>
  </sheetData>
  <mergeCells count="13">
    <mergeCell ref="E26:I26"/>
    <mergeCell ref="D15:F16"/>
    <mergeCell ref="H15:J16"/>
    <mergeCell ref="D19:F20"/>
    <mergeCell ref="H19:J20"/>
    <mergeCell ref="E24:I24"/>
    <mergeCell ref="F22:H22"/>
    <mergeCell ref="D3:F4"/>
    <mergeCell ref="H3:J4"/>
    <mergeCell ref="D7:F8"/>
    <mergeCell ref="H7:J8"/>
    <mergeCell ref="D11:F12"/>
    <mergeCell ref="H11:J1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7" t="s">
        <v>349</v>
      </c>
    </row>
    <row r="3" spans="1:27" ht="15" customHeight="1" thickBot="1" x14ac:dyDescent="0.3">
      <c r="A3" s="118"/>
    </row>
    <row r="4" spans="1:27" ht="15.75" thickBot="1" x14ac:dyDescent="0.3"/>
    <row r="5" spans="1:27" s="4" customFormat="1" x14ac:dyDescent="0.25">
      <c r="A5" s="32" t="s">
        <v>353</v>
      </c>
      <c r="B5" s="115" t="s">
        <v>8</v>
      </c>
      <c r="C5" s="115" t="s">
        <v>9</v>
      </c>
      <c r="D5" s="121" t="s">
        <v>115</v>
      </c>
      <c r="E5" s="121"/>
      <c r="F5" s="121" t="s">
        <v>116</v>
      </c>
      <c r="G5" s="121"/>
      <c r="H5" s="121" t="s">
        <v>117</v>
      </c>
      <c r="I5" s="121"/>
      <c r="J5" s="121" t="s">
        <v>47</v>
      </c>
      <c r="K5" s="121"/>
      <c r="L5" s="121" t="s">
        <v>48</v>
      </c>
      <c r="M5" s="121"/>
      <c r="N5" s="121" t="s">
        <v>1</v>
      </c>
      <c r="O5" s="121"/>
      <c r="P5" s="121" t="s">
        <v>2</v>
      </c>
      <c r="Q5" s="121"/>
      <c r="R5" s="121" t="s">
        <v>3</v>
      </c>
      <c r="S5" s="121"/>
      <c r="T5" s="121" t="s">
        <v>4</v>
      </c>
      <c r="U5" s="121"/>
      <c r="V5" s="121" t="s">
        <v>385</v>
      </c>
      <c r="W5" s="121"/>
      <c r="X5" s="121" t="s">
        <v>5</v>
      </c>
      <c r="Y5" s="121"/>
      <c r="Z5" s="121" t="s">
        <v>46</v>
      </c>
      <c r="AA5" s="124"/>
    </row>
    <row r="6" spans="1:27" s="4" customFormat="1" x14ac:dyDescent="0.25">
      <c r="A6" s="18" t="s">
        <v>7</v>
      </c>
      <c r="B6" s="116"/>
      <c r="C6" s="11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Data'!$A$7:$R$328,2,0)</f>
        <v>43924</v>
      </c>
      <c r="C8" s="69">
        <f>VLOOKUP($A8,'Return Data'!$A$7:$R$328,3,0)</f>
        <v>319.75720000000001</v>
      </c>
      <c r="D8" s="69">
        <f>VLOOKUP($A8,'Return Data'!$A$7:$R$328,6,0)</f>
        <v>12.7777570951288</v>
      </c>
      <c r="E8" s="70">
        <f t="shared" ref="E8:E50" si="0">RANK(D8,D$8:D$50,0)</f>
        <v>17</v>
      </c>
      <c r="F8" s="69">
        <f>VLOOKUP($A8,'Return Data'!$A$7:$R$328,7,0)</f>
        <v>7.5346996107870101</v>
      </c>
      <c r="G8" s="70">
        <f t="shared" ref="G8:G50" si="1">RANK(F8,F$8:F$50,0)</f>
        <v>14</v>
      </c>
      <c r="H8" s="69">
        <f>VLOOKUP($A8,'Return Data'!$A$7:$R$328,8,0)</f>
        <v>9.2641389208859106</v>
      </c>
      <c r="I8" s="70">
        <f t="shared" ref="I8:I50" si="2">RANK(H8,H$8:H$50,0)</f>
        <v>4</v>
      </c>
      <c r="J8" s="69">
        <f>VLOOKUP($A8,'Return Data'!$A$7:$R$328,9,0)</f>
        <v>11.6337400889417</v>
      </c>
      <c r="K8" s="70">
        <f t="shared" ref="K8:K50" si="3">RANK(J8,J$8:J$50,0)</f>
        <v>19</v>
      </c>
      <c r="L8" s="69">
        <f>VLOOKUP($A8,'Return Data'!$A$7:$R$328,10,0)</f>
        <v>6.8443158227000902</v>
      </c>
      <c r="M8" s="70">
        <f t="shared" ref="M8:M50" si="4">RANK(L8,L$8:L$50,0)</f>
        <v>15</v>
      </c>
      <c r="N8" s="69">
        <f>VLOOKUP($A8,'Return Data'!$A$7:$R$328,11,0)</f>
        <v>5.74750652215437</v>
      </c>
      <c r="O8" s="70">
        <f t="shared" ref="O8:O24" si="5">RANK(N8,N$8:N$50,0)</f>
        <v>16</v>
      </c>
      <c r="P8" s="69">
        <f>VLOOKUP($A8,'Return Data'!$A$7:$R$328,12,0)</f>
        <v>5.6238361246661697</v>
      </c>
      <c r="Q8" s="70">
        <f t="shared" ref="Q8:Q24" si="6">RANK(P8,P$8:P$50,0)</f>
        <v>16</v>
      </c>
      <c r="R8" s="69">
        <f>VLOOKUP($A8,'Return Data'!$A$7:$R$328,13,0)</f>
        <v>5.9533072242389702</v>
      </c>
      <c r="S8" s="70">
        <f t="shared" ref="S8:S24" si="7">RANK(R8,R$8:R$50,0)</f>
        <v>9</v>
      </c>
      <c r="T8" s="69">
        <f>VLOOKUP($A8,'Return Data'!$A$7:$R$328,14,0)</f>
        <v>6.3452005197649104</v>
      </c>
      <c r="U8" s="70">
        <f t="shared" ref="U8:U24" si="8">RANK(T8,T$8:T$50,0)</f>
        <v>9</v>
      </c>
      <c r="V8" s="69">
        <f>VLOOKUP($A8,'Return Data'!$A$7:$R$328,18,0)</f>
        <v>7.1904042930792604</v>
      </c>
      <c r="W8" s="70">
        <f t="shared" ref="W8:W24" si="9">RANK(V8,V$8:V$50,0)</f>
        <v>10</v>
      </c>
      <c r="X8" s="69">
        <f>VLOOKUP($A8,'Return Data'!$A$7:$R$328,15,0)</f>
        <v>7.4213405701809796</v>
      </c>
      <c r="Y8" s="70">
        <f t="shared" ref="Y8:Y24" si="10">RANK(X8,X$8:X$50,0)</f>
        <v>8</v>
      </c>
      <c r="Z8" s="69">
        <f>VLOOKUP($A8,'Return Data'!$A$7:$R$328,17,0)</f>
        <v>10.16611279292</v>
      </c>
      <c r="AA8" s="71">
        <f t="shared" ref="AA8:AA50" si="11">RANK(Z8,Z$8:Z$50,0)</f>
        <v>5</v>
      </c>
    </row>
    <row r="9" spans="1:27" x14ac:dyDescent="0.25">
      <c r="A9" s="67" t="s">
        <v>119</v>
      </c>
      <c r="B9" s="68">
        <f>VLOOKUP($A9,'Return Data'!$A$7:$R$328,2,0)</f>
        <v>43924</v>
      </c>
      <c r="C9" s="69">
        <f>VLOOKUP($A9,'Return Data'!$A$7:$R$328,3,0)</f>
        <v>2205.5936000000002</v>
      </c>
      <c r="D9" s="69">
        <f>VLOOKUP($A9,'Return Data'!$A$7:$R$328,6,0)</f>
        <v>11.581237011851901</v>
      </c>
      <c r="E9" s="70">
        <f t="shared" si="0"/>
        <v>26</v>
      </c>
      <c r="F9" s="69">
        <f>VLOOKUP($A9,'Return Data'!$A$7:$R$328,7,0)</f>
        <v>6.9390195313807297</v>
      </c>
      <c r="G9" s="70">
        <f t="shared" si="1"/>
        <v>23</v>
      </c>
      <c r="H9" s="69">
        <f>VLOOKUP($A9,'Return Data'!$A$7:$R$328,8,0)</f>
        <v>7.7381166170143203</v>
      </c>
      <c r="I9" s="70">
        <f t="shared" si="2"/>
        <v>25</v>
      </c>
      <c r="J9" s="69">
        <f>VLOOKUP($A9,'Return Data'!$A$7:$R$328,9,0)</f>
        <v>11.5155529037098</v>
      </c>
      <c r="K9" s="70">
        <f t="shared" si="3"/>
        <v>20</v>
      </c>
      <c r="L9" s="69">
        <f>VLOOKUP($A9,'Return Data'!$A$7:$R$328,10,0)</f>
        <v>7.2470253212879898</v>
      </c>
      <c r="M9" s="70">
        <f t="shared" si="4"/>
        <v>11</v>
      </c>
      <c r="N9" s="69">
        <f>VLOOKUP($A9,'Return Data'!$A$7:$R$328,11,0)</f>
        <v>5.8746552377460901</v>
      </c>
      <c r="O9" s="70">
        <f t="shared" si="5"/>
        <v>11</v>
      </c>
      <c r="P9" s="69">
        <f>VLOOKUP($A9,'Return Data'!$A$7:$R$328,12,0)</f>
        <v>5.7060792608106299</v>
      </c>
      <c r="Q9" s="70">
        <f t="shared" si="6"/>
        <v>11</v>
      </c>
      <c r="R9" s="69">
        <f>VLOOKUP($A9,'Return Data'!$A$7:$R$328,13,0)</f>
        <v>5.9146253622219698</v>
      </c>
      <c r="S9" s="70">
        <f t="shared" si="7"/>
        <v>11</v>
      </c>
      <c r="T9" s="69">
        <f>VLOOKUP($A9,'Return Data'!$A$7:$R$328,14,0)</f>
        <v>6.2831030220799997</v>
      </c>
      <c r="U9" s="70">
        <f t="shared" si="8"/>
        <v>12</v>
      </c>
      <c r="V9" s="69">
        <f>VLOOKUP($A9,'Return Data'!$A$7:$R$328,18,0)</f>
        <v>7.1674328882951697</v>
      </c>
      <c r="W9" s="70">
        <f t="shared" si="9"/>
        <v>13</v>
      </c>
      <c r="X9" s="69">
        <f>VLOOKUP($A9,'Return Data'!$A$7:$R$328,15,0)</f>
        <v>7.4070372032708596</v>
      </c>
      <c r="Y9" s="70">
        <f t="shared" si="10"/>
        <v>10</v>
      </c>
      <c r="Z9" s="69">
        <f>VLOOKUP($A9,'Return Data'!$A$7:$R$328,17,0)</f>
        <v>10.0910967358862</v>
      </c>
      <c r="AA9" s="71">
        <f t="shared" si="11"/>
        <v>11</v>
      </c>
    </row>
    <row r="10" spans="1:27" x14ac:dyDescent="0.25">
      <c r="A10" s="67" t="s">
        <v>120</v>
      </c>
      <c r="B10" s="68">
        <f>VLOOKUP($A10,'Return Data'!$A$7:$R$328,2,0)</f>
        <v>43924</v>
      </c>
      <c r="C10" s="69">
        <f>VLOOKUP($A10,'Return Data'!$A$7:$R$328,3,0)</f>
        <v>2290.7082</v>
      </c>
      <c r="D10" s="69">
        <f>VLOOKUP($A10,'Return Data'!$A$7:$R$328,6,0)</f>
        <v>14.5662422792191</v>
      </c>
      <c r="E10" s="70">
        <f t="shared" si="0"/>
        <v>4</v>
      </c>
      <c r="F10" s="69">
        <f>VLOOKUP($A10,'Return Data'!$A$7:$R$328,7,0)</f>
        <v>7.64618728084809</v>
      </c>
      <c r="G10" s="70">
        <f t="shared" si="1"/>
        <v>8</v>
      </c>
      <c r="H10" s="69">
        <f>VLOOKUP($A10,'Return Data'!$A$7:$R$328,8,0)</f>
        <v>8.4609698191652996</v>
      </c>
      <c r="I10" s="70">
        <f t="shared" si="2"/>
        <v>14</v>
      </c>
      <c r="J10" s="69">
        <f>VLOOKUP($A10,'Return Data'!$A$7:$R$328,9,0)</f>
        <v>14.1648751391734</v>
      </c>
      <c r="K10" s="70">
        <f t="shared" si="3"/>
        <v>2</v>
      </c>
      <c r="L10" s="69">
        <f>VLOOKUP($A10,'Return Data'!$A$7:$R$328,10,0)</f>
        <v>8.1076883146162793</v>
      </c>
      <c r="M10" s="70">
        <f t="shared" si="4"/>
        <v>1</v>
      </c>
      <c r="N10" s="69">
        <f>VLOOKUP($A10,'Return Data'!$A$7:$R$328,11,0)</f>
        <v>6.1876503799040599</v>
      </c>
      <c r="O10" s="70">
        <f t="shared" si="5"/>
        <v>4</v>
      </c>
      <c r="P10" s="69">
        <f>VLOOKUP($A10,'Return Data'!$A$7:$R$328,12,0)</f>
        <v>5.8972686213349101</v>
      </c>
      <c r="Q10" s="70">
        <f t="shared" si="6"/>
        <v>3</v>
      </c>
      <c r="R10" s="69">
        <f>VLOOKUP($A10,'Return Data'!$A$7:$R$328,13,0)</f>
        <v>6.0462245907068901</v>
      </c>
      <c r="S10" s="70">
        <f t="shared" si="7"/>
        <v>4</v>
      </c>
      <c r="T10" s="69">
        <f>VLOOKUP($A10,'Return Data'!$A$7:$R$328,14,0)</f>
        <v>6.3807118182662501</v>
      </c>
      <c r="U10" s="70">
        <f t="shared" si="8"/>
        <v>5</v>
      </c>
      <c r="V10" s="69">
        <f>VLOOKUP($A10,'Return Data'!$A$7:$R$328,18,0)</f>
        <v>7.2507179974524298</v>
      </c>
      <c r="W10" s="70">
        <f t="shared" si="9"/>
        <v>6</v>
      </c>
      <c r="X10" s="69">
        <f>VLOOKUP($A10,'Return Data'!$A$7:$R$328,15,0)</f>
        <v>7.4698435924156099</v>
      </c>
      <c r="Y10" s="70">
        <f t="shared" si="10"/>
        <v>3</v>
      </c>
      <c r="Z10" s="69">
        <f>VLOOKUP($A10,'Return Data'!$A$7:$R$328,17,0)</f>
        <v>10.1983045162478</v>
      </c>
      <c r="AA10" s="71">
        <f t="shared" si="11"/>
        <v>4</v>
      </c>
    </row>
    <row r="11" spans="1:27" x14ac:dyDescent="0.25">
      <c r="A11" s="67" t="s">
        <v>121</v>
      </c>
      <c r="B11" s="68">
        <f>VLOOKUP($A11,'Return Data'!$A$7:$R$328,2,0)</f>
        <v>43924</v>
      </c>
      <c r="C11" s="69">
        <f>VLOOKUP($A11,'Return Data'!$A$7:$R$328,3,0)</f>
        <v>3059.3008</v>
      </c>
      <c r="D11" s="69">
        <f>VLOOKUP($A11,'Return Data'!$A$7:$R$328,6,0)</f>
        <v>12.560327015947401</v>
      </c>
      <c r="E11" s="70">
        <f t="shared" si="0"/>
        <v>18</v>
      </c>
      <c r="F11" s="69">
        <f>VLOOKUP($A11,'Return Data'!$A$7:$R$328,7,0)</f>
        <v>6.8820144930049603</v>
      </c>
      <c r="G11" s="70">
        <f t="shared" si="1"/>
        <v>25</v>
      </c>
      <c r="H11" s="69">
        <f>VLOOKUP($A11,'Return Data'!$A$7:$R$328,8,0)</f>
        <v>8.4870675703810008</v>
      </c>
      <c r="I11" s="70">
        <f t="shared" si="2"/>
        <v>12</v>
      </c>
      <c r="J11" s="69">
        <f>VLOOKUP($A11,'Return Data'!$A$7:$R$328,9,0)</f>
        <v>12.752730011270501</v>
      </c>
      <c r="K11" s="70">
        <f t="shared" si="3"/>
        <v>8</v>
      </c>
      <c r="L11" s="69">
        <f>VLOOKUP($A11,'Return Data'!$A$7:$R$328,10,0)</f>
        <v>7.2010014115246497</v>
      </c>
      <c r="M11" s="70">
        <f t="shared" si="4"/>
        <v>12</v>
      </c>
      <c r="N11" s="69">
        <f>VLOOKUP($A11,'Return Data'!$A$7:$R$328,11,0)</f>
        <v>5.9618895774864598</v>
      </c>
      <c r="O11" s="70">
        <f t="shared" si="5"/>
        <v>9</v>
      </c>
      <c r="P11" s="69">
        <f>VLOOKUP($A11,'Return Data'!$A$7:$R$328,12,0)</f>
        <v>5.8182078720401798</v>
      </c>
      <c r="Q11" s="70">
        <f t="shared" si="6"/>
        <v>6</v>
      </c>
      <c r="R11" s="69">
        <f>VLOOKUP($A11,'Return Data'!$A$7:$R$328,13,0)</f>
        <v>6.0383984167280698</v>
      </c>
      <c r="S11" s="70">
        <f t="shared" si="7"/>
        <v>6</v>
      </c>
      <c r="T11" s="69">
        <f>VLOOKUP($A11,'Return Data'!$A$7:$R$328,14,0)</f>
        <v>6.4112920334428001</v>
      </c>
      <c r="U11" s="70">
        <f t="shared" si="8"/>
        <v>3</v>
      </c>
      <c r="V11" s="69">
        <f>VLOOKUP($A11,'Return Data'!$A$7:$R$328,18,0)</f>
        <v>7.2618908288827004</v>
      </c>
      <c r="W11" s="70">
        <f t="shared" si="9"/>
        <v>4</v>
      </c>
      <c r="X11" s="69">
        <f>VLOOKUP($A11,'Return Data'!$A$7:$R$328,15,0)</f>
        <v>7.4476856816131098</v>
      </c>
      <c r="Y11" s="70">
        <f t="shared" si="10"/>
        <v>6</v>
      </c>
      <c r="Z11" s="69">
        <f>VLOOKUP($A11,'Return Data'!$A$7:$R$328,17,0)</f>
        <v>10.068518330536399</v>
      </c>
      <c r="AA11" s="71">
        <f t="shared" si="11"/>
        <v>13</v>
      </c>
    </row>
    <row r="12" spans="1:27" x14ac:dyDescent="0.25">
      <c r="A12" s="67" t="s">
        <v>122</v>
      </c>
      <c r="B12" s="68">
        <f>VLOOKUP($A12,'Return Data'!$A$7:$R$328,2,0)</f>
        <v>43924</v>
      </c>
      <c r="C12" s="69">
        <f>VLOOKUP($A12,'Return Data'!$A$7:$R$328,3,0)</f>
        <v>2285.9506000000001</v>
      </c>
      <c r="D12" s="69">
        <f>VLOOKUP($A12,'Return Data'!$A$7:$R$328,6,0)</f>
        <v>14.1187782396036</v>
      </c>
      <c r="E12" s="70">
        <f t="shared" si="0"/>
        <v>7</v>
      </c>
      <c r="F12" s="69">
        <f>VLOOKUP($A12,'Return Data'!$A$7:$R$328,7,0)</f>
        <v>7.7479094803613799</v>
      </c>
      <c r="G12" s="70">
        <f t="shared" si="1"/>
        <v>6</v>
      </c>
      <c r="H12" s="69">
        <f>VLOOKUP($A12,'Return Data'!$A$7:$R$328,8,0)</f>
        <v>8.8717910008769696</v>
      </c>
      <c r="I12" s="70">
        <f t="shared" si="2"/>
        <v>8</v>
      </c>
      <c r="J12" s="69">
        <f>VLOOKUP($A12,'Return Data'!$A$7:$R$328,9,0)</f>
        <v>11.688304554936</v>
      </c>
      <c r="K12" s="70">
        <f t="shared" si="3"/>
        <v>17</v>
      </c>
      <c r="L12" s="69">
        <f>VLOOKUP($A12,'Return Data'!$A$7:$R$328,10,0)</f>
        <v>6.56399846586124</v>
      </c>
      <c r="M12" s="70">
        <f t="shared" si="4"/>
        <v>20</v>
      </c>
      <c r="N12" s="69">
        <f>VLOOKUP($A12,'Return Data'!$A$7:$R$328,11,0)</f>
        <v>5.4445093046868296</v>
      </c>
      <c r="O12" s="70">
        <f t="shared" si="5"/>
        <v>25</v>
      </c>
      <c r="P12" s="69">
        <f>VLOOKUP($A12,'Return Data'!$A$7:$R$328,12,0)</f>
        <v>5.3807440644399804</v>
      </c>
      <c r="Q12" s="70">
        <f t="shared" si="6"/>
        <v>27</v>
      </c>
      <c r="R12" s="69">
        <f>VLOOKUP($A12,'Return Data'!$A$7:$R$328,13,0)</f>
        <v>5.6114130995145501</v>
      </c>
      <c r="S12" s="70">
        <f t="shared" si="7"/>
        <v>29</v>
      </c>
      <c r="T12" s="69">
        <f>VLOOKUP($A12,'Return Data'!$A$7:$R$328,14,0)</f>
        <v>6.0183948799179401</v>
      </c>
      <c r="U12" s="70">
        <f t="shared" si="8"/>
        <v>29</v>
      </c>
      <c r="V12" s="69">
        <f>VLOOKUP($A12,'Return Data'!$A$7:$R$328,18,0)</f>
        <v>7.0126263282787802</v>
      </c>
      <c r="W12" s="70">
        <f t="shared" si="9"/>
        <v>26</v>
      </c>
      <c r="X12" s="69">
        <f>VLOOKUP($A12,'Return Data'!$A$7:$R$328,15,0)</f>
        <v>7.3045650649012597</v>
      </c>
      <c r="Y12" s="70">
        <f t="shared" si="10"/>
        <v>23</v>
      </c>
      <c r="Z12" s="69">
        <f>VLOOKUP($A12,'Return Data'!$A$7:$R$328,17,0)</f>
        <v>10.0414362465508</v>
      </c>
      <c r="AA12" s="71">
        <f t="shared" si="11"/>
        <v>19</v>
      </c>
    </row>
    <row r="13" spans="1:27" x14ac:dyDescent="0.25">
      <c r="A13" s="67" t="s">
        <v>123</v>
      </c>
      <c r="B13" s="68">
        <f>VLOOKUP($A13,'Return Data'!$A$7:$R$328,2,0)</f>
        <v>43924</v>
      </c>
      <c r="C13" s="69">
        <f>VLOOKUP($A13,'Return Data'!$A$7:$R$328,3,0)</f>
        <v>2390.6462999999999</v>
      </c>
      <c r="D13" s="69">
        <f>VLOOKUP($A13,'Return Data'!$A$7:$R$328,6,0)</f>
        <v>4.4618075623197297</v>
      </c>
      <c r="E13" s="70">
        <f t="shared" si="0"/>
        <v>38</v>
      </c>
      <c r="F13" s="69">
        <f>VLOOKUP($A13,'Return Data'!$A$7:$R$328,7,0)</f>
        <v>3.39753348171035</v>
      </c>
      <c r="G13" s="70">
        <f t="shared" si="1"/>
        <v>40</v>
      </c>
      <c r="H13" s="69">
        <f>VLOOKUP($A13,'Return Data'!$A$7:$R$328,8,0)</f>
        <v>3.2361715123899102</v>
      </c>
      <c r="I13" s="70">
        <f t="shared" si="2"/>
        <v>39</v>
      </c>
      <c r="J13" s="69">
        <f>VLOOKUP($A13,'Return Data'!$A$7:$R$328,9,0)</f>
        <v>3.95020387322755</v>
      </c>
      <c r="K13" s="70">
        <f t="shared" si="3"/>
        <v>39</v>
      </c>
      <c r="L13" s="69">
        <f>VLOOKUP($A13,'Return Data'!$A$7:$R$328,10,0)</f>
        <v>4.6790033868166203</v>
      </c>
      <c r="M13" s="70">
        <f t="shared" si="4"/>
        <v>38</v>
      </c>
      <c r="N13" s="69">
        <f>VLOOKUP($A13,'Return Data'!$A$7:$R$328,11,0)</f>
        <v>4.9281414305628903</v>
      </c>
      <c r="O13" s="70">
        <f t="shared" si="5"/>
        <v>32</v>
      </c>
      <c r="P13" s="69">
        <f>VLOOKUP($A13,'Return Data'!$A$7:$R$328,12,0)</f>
        <v>5.0681666469075699</v>
      </c>
      <c r="Q13" s="70">
        <f t="shared" si="6"/>
        <v>32</v>
      </c>
      <c r="R13" s="69">
        <f>VLOOKUP($A13,'Return Data'!$A$7:$R$328,13,0)</f>
        <v>5.3334973813755404</v>
      </c>
      <c r="S13" s="70">
        <f t="shared" si="7"/>
        <v>32</v>
      </c>
      <c r="T13" s="69">
        <f>VLOOKUP($A13,'Return Data'!$A$7:$R$328,14,0)</f>
        <v>5.7529363451654199</v>
      </c>
      <c r="U13" s="70">
        <f t="shared" si="8"/>
        <v>31</v>
      </c>
      <c r="V13" s="69">
        <f>VLOOKUP($A13,'Return Data'!$A$7:$R$328,18,0)</f>
        <v>6.8369571736420696</v>
      </c>
      <c r="W13" s="70">
        <f t="shared" si="9"/>
        <v>30</v>
      </c>
      <c r="X13" s="69">
        <f>VLOOKUP($A13,'Return Data'!$A$7:$R$328,15,0)</f>
        <v>7.0857003147367603</v>
      </c>
      <c r="Y13" s="70">
        <f t="shared" si="10"/>
        <v>30</v>
      </c>
      <c r="Z13" s="69">
        <f>VLOOKUP($A13,'Return Data'!$A$7:$R$328,17,0)</f>
        <v>9.7988366017178095</v>
      </c>
      <c r="AA13" s="71">
        <f t="shared" si="11"/>
        <v>29</v>
      </c>
    </row>
    <row r="14" spans="1:27" x14ac:dyDescent="0.25">
      <c r="A14" s="67" t="s">
        <v>124</v>
      </c>
      <c r="B14" s="68">
        <f>VLOOKUP($A14,'Return Data'!$A$7:$R$328,2,0)</f>
        <v>43924</v>
      </c>
      <c r="C14" s="69">
        <f>VLOOKUP($A14,'Return Data'!$A$7:$R$328,3,0)</f>
        <v>2842.4366</v>
      </c>
      <c r="D14" s="69">
        <f>VLOOKUP($A14,'Return Data'!$A$7:$R$328,6,0)</f>
        <v>12.952271222187999</v>
      </c>
      <c r="E14" s="70">
        <f t="shared" si="0"/>
        <v>12</v>
      </c>
      <c r="F14" s="69">
        <f>VLOOKUP($A14,'Return Data'!$A$7:$R$328,7,0)</f>
        <v>7.3778282502231098</v>
      </c>
      <c r="G14" s="70">
        <f t="shared" si="1"/>
        <v>18</v>
      </c>
      <c r="H14" s="69">
        <f>VLOOKUP($A14,'Return Data'!$A$7:$R$328,8,0)</f>
        <v>8.4646272403553802</v>
      </c>
      <c r="I14" s="70">
        <f t="shared" si="2"/>
        <v>13</v>
      </c>
      <c r="J14" s="69">
        <f>VLOOKUP($A14,'Return Data'!$A$7:$R$328,9,0)</f>
        <v>12.1723235921477</v>
      </c>
      <c r="K14" s="70">
        <f t="shared" si="3"/>
        <v>11</v>
      </c>
      <c r="L14" s="69">
        <f>VLOOKUP($A14,'Return Data'!$A$7:$R$328,10,0)</f>
        <v>7.6591759922936502</v>
      </c>
      <c r="M14" s="70">
        <f t="shared" si="4"/>
        <v>6</v>
      </c>
      <c r="N14" s="69">
        <f>VLOOKUP($A14,'Return Data'!$A$7:$R$328,11,0)</f>
        <v>6.0104865218033501</v>
      </c>
      <c r="O14" s="70">
        <f t="shared" si="5"/>
        <v>8</v>
      </c>
      <c r="P14" s="69">
        <f>VLOOKUP($A14,'Return Data'!$A$7:$R$328,12,0)</f>
        <v>5.6835317613554004</v>
      </c>
      <c r="Q14" s="70">
        <f t="shared" si="6"/>
        <v>12</v>
      </c>
      <c r="R14" s="69">
        <f>VLOOKUP($A14,'Return Data'!$A$7:$R$328,13,0)</f>
        <v>5.8812123987436697</v>
      </c>
      <c r="S14" s="70">
        <f t="shared" si="7"/>
        <v>13</v>
      </c>
      <c r="T14" s="69">
        <f>VLOOKUP($A14,'Return Data'!$A$7:$R$328,14,0)</f>
        <v>6.2321569786553503</v>
      </c>
      <c r="U14" s="70">
        <f t="shared" si="8"/>
        <v>16</v>
      </c>
      <c r="V14" s="69">
        <f>VLOOKUP($A14,'Return Data'!$A$7:$R$328,18,0)</f>
        <v>7.1410169047611998</v>
      </c>
      <c r="W14" s="70">
        <f t="shared" si="9"/>
        <v>14</v>
      </c>
      <c r="X14" s="69">
        <f>VLOOKUP($A14,'Return Data'!$A$7:$R$328,15,0)</f>
        <v>7.3746754828930499</v>
      </c>
      <c r="Y14" s="70">
        <f t="shared" si="10"/>
        <v>14</v>
      </c>
      <c r="Z14" s="69">
        <f>VLOOKUP($A14,'Return Data'!$A$7:$R$328,17,0)</f>
        <v>10.045737931045201</v>
      </c>
      <c r="AA14" s="71">
        <f t="shared" si="11"/>
        <v>18</v>
      </c>
    </row>
    <row r="15" spans="1:27" x14ac:dyDescent="0.25">
      <c r="A15" s="67" t="s">
        <v>125</v>
      </c>
      <c r="B15" s="68">
        <f>VLOOKUP($A15,'Return Data'!$A$7:$R$328,2,0)</f>
        <v>43924</v>
      </c>
      <c r="C15" s="69">
        <f>VLOOKUP($A15,'Return Data'!$A$7:$R$328,3,0)</f>
        <v>2559.3996999999999</v>
      </c>
      <c r="D15" s="69">
        <f>VLOOKUP($A15,'Return Data'!$A$7:$R$328,6,0)</f>
        <v>12.3871647617863</v>
      </c>
      <c r="E15" s="70">
        <f t="shared" si="0"/>
        <v>19</v>
      </c>
      <c r="F15" s="69">
        <f>VLOOKUP($A15,'Return Data'!$A$7:$R$328,7,0)</f>
        <v>7.5945251610640003</v>
      </c>
      <c r="G15" s="70">
        <f t="shared" si="1"/>
        <v>9</v>
      </c>
      <c r="H15" s="69">
        <f>VLOOKUP($A15,'Return Data'!$A$7:$R$328,8,0)</f>
        <v>8.1654627352979805</v>
      </c>
      <c r="I15" s="70">
        <f t="shared" si="2"/>
        <v>20</v>
      </c>
      <c r="J15" s="69">
        <f>VLOOKUP($A15,'Return Data'!$A$7:$R$328,9,0)</f>
        <v>12.2471901826551</v>
      </c>
      <c r="K15" s="70">
        <f t="shared" si="3"/>
        <v>10</v>
      </c>
      <c r="L15" s="69">
        <f>VLOOKUP($A15,'Return Data'!$A$7:$R$328,10,0)</f>
        <v>7.2827666693666604</v>
      </c>
      <c r="M15" s="70">
        <f t="shared" si="4"/>
        <v>10</v>
      </c>
      <c r="N15" s="69">
        <f>VLOOKUP($A15,'Return Data'!$A$7:$R$328,11,0)</f>
        <v>5.8754161107265999</v>
      </c>
      <c r="O15" s="70">
        <f t="shared" si="5"/>
        <v>10</v>
      </c>
      <c r="P15" s="69">
        <f>VLOOKUP($A15,'Return Data'!$A$7:$R$328,12,0)</f>
        <v>5.78459048977364</v>
      </c>
      <c r="Q15" s="70">
        <f t="shared" si="6"/>
        <v>7</v>
      </c>
      <c r="R15" s="69">
        <f>VLOOKUP($A15,'Return Data'!$A$7:$R$328,13,0)</f>
        <v>6.0388027636923898</v>
      </c>
      <c r="S15" s="70">
        <f t="shared" si="7"/>
        <v>5</v>
      </c>
      <c r="T15" s="69">
        <f>VLOOKUP($A15,'Return Data'!$A$7:$R$328,14,0)</f>
        <v>6.3932668726601296</v>
      </c>
      <c r="U15" s="70">
        <f t="shared" si="8"/>
        <v>4</v>
      </c>
      <c r="V15" s="69">
        <f>VLOOKUP($A15,'Return Data'!$A$7:$R$328,18,0)</f>
        <v>7.2354397528351502</v>
      </c>
      <c r="W15" s="70">
        <f t="shared" si="9"/>
        <v>7</v>
      </c>
      <c r="X15" s="69">
        <f>VLOOKUP($A15,'Return Data'!$A$7:$R$328,15,0)</f>
        <v>7.4476313953413804</v>
      </c>
      <c r="Y15" s="70">
        <f t="shared" si="10"/>
        <v>7</v>
      </c>
      <c r="Z15" s="69">
        <f>VLOOKUP($A15,'Return Data'!$A$7:$R$328,17,0)</f>
        <v>9.90096099030659</v>
      </c>
      <c r="AA15" s="71">
        <f t="shared" si="11"/>
        <v>28</v>
      </c>
    </row>
    <row r="16" spans="1:27" x14ac:dyDescent="0.25">
      <c r="A16" s="67" t="s">
        <v>126</v>
      </c>
      <c r="B16" s="68">
        <f>VLOOKUP($A16,'Return Data'!$A$7:$R$328,2,0)</f>
        <v>43924</v>
      </c>
      <c r="C16" s="69">
        <f>VLOOKUP($A16,'Return Data'!$A$7:$R$328,3,0)</f>
        <v>2180.2136999999998</v>
      </c>
      <c r="D16" s="69">
        <f>VLOOKUP($A16,'Return Data'!$A$7:$R$328,6,0)</f>
        <v>11.8450902461108</v>
      </c>
      <c r="E16" s="70">
        <f t="shared" si="0"/>
        <v>23</v>
      </c>
      <c r="F16" s="69">
        <f>VLOOKUP($A16,'Return Data'!$A$7:$R$328,7,0)</f>
        <v>6.3030819176924702</v>
      </c>
      <c r="G16" s="70">
        <f t="shared" si="1"/>
        <v>29</v>
      </c>
      <c r="H16" s="69">
        <f>VLOOKUP($A16,'Return Data'!$A$7:$R$328,8,0)</f>
        <v>6.6049767065923701</v>
      </c>
      <c r="I16" s="70">
        <f t="shared" si="2"/>
        <v>26</v>
      </c>
      <c r="J16" s="69">
        <f>VLOOKUP($A16,'Return Data'!$A$7:$R$328,9,0)</f>
        <v>9.5360194949869008</v>
      </c>
      <c r="K16" s="70">
        <f t="shared" si="3"/>
        <v>27</v>
      </c>
      <c r="L16" s="69">
        <f>VLOOKUP($A16,'Return Data'!$A$7:$R$328,10,0)</f>
        <v>5.7108656372643001</v>
      </c>
      <c r="M16" s="70">
        <f t="shared" si="4"/>
        <v>33</v>
      </c>
      <c r="N16" s="69">
        <f>VLOOKUP($A16,'Return Data'!$A$7:$R$328,11,0)</f>
        <v>5.1711241464859503</v>
      </c>
      <c r="O16" s="70">
        <f t="shared" si="5"/>
        <v>30</v>
      </c>
      <c r="P16" s="69">
        <f>VLOOKUP($A16,'Return Data'!$A$7:$R$328,12,0)</f>
        <v>5.0117312719899996</v>
      </c>
      <c r="Q16" s="70">
        <f t="shared" si="6"/>
        <v>33</v>
      </c>
      <c r="R16" s="69">
        <f>VLOOKUP($A16,'Return Data'!$A$7:$R$328,13,0)</f>
        <v>5.2717945567148901</v>
      </c>
      <c r="S16" s="70">
        <f t="shared" si="7"/>
        <v>34</v>
      </c>
      <c r="T16" s="69">
        <f>VLOOKUP($A16,'Return Data'!$A$7:$R$328,14,0)</f>
        <v>5.6846687922795098</v>
      </c>
      <c r="U16" s="70">
        <f t="shared" si="8"/>
        <v>32</v>
      </c>
      <c r="V16" s="69">
        <f>VLOOKUP($A16,'Return Data'!$A$7:$R$328,18,0)</f>
        <v>6.88816633951794</v>
      </c>
      <c r="W16" s="70">
        <f t="shared" si="9"/>
        <v>29</v>
      </c>
      <c r="X16" s="69">
        <f>VLOOKUP($A16,'Return Data'!$A$7:$R$328,15,0)</f>
        <v>7.22699948076224</v>
      </c>
      <c r="Y16" s="70">
        <f t="shared" si="10"/>
        <v>28</v>
      </c>
      <c r="Z16" s="69">
        <f>VLOOKUP($A16,'Return Data'!$A$7:$R$328,17,0)</f>
        <v>10.1275458256885</v>
      </c>
      <c r="AA16" s="71">
        <f t="shared" si="11"/>
        <v>9</v>
      </c>
    </row>
    <row r="17" spans="1:27" x14ac:dyDescent="0.25">
      <c r="A17" s="67" t="s">
        <v>127</v>
      </c>
      <c r="B17" s="68">
        <f>VLOOKUP($A17,'Return Data'!$A$7:$R$328,2,0)</f>
        <v>43924</v>
      </c>
      <c r="C17" s="69">
        <f>VLOOKUP($A17,'Return Data'!$A$7:$R$328,3,0)</f>
        <v>2985.4904999999999</v>
      </c>
      <c r="D17" s="69">
        <f>VLOOKUP($A17,'Return Data'!$A$7:$R$328,6,0)</f>
        <v>15.6214704893878</v>
      </c>
      <c r="E17" s="70">
        <f t="shared" si="0"/>
        <v>2</v>
      </c>
      <c r="F17" s="69">
        <f>VLOOKUP($A17,'Return Data'!$A$7:$R$328,7,0)</f>
        <v>8.7371187648749995</v>
      </c>
      <c r="G17" s="70">
        <f t="shared" si="1"/>
        <v>2</v>
      </c>
      <c r="H17" s="69">
        <f>VLOOKUP($A17,'Return Data'!$A$7:$R$328,8,0)</f>
        <v>9.4165165375143793</v>
      </c>
      <c r="I17" s="70">
        <f t="shared" si="2"/>
        <v>3</v>
      </c>
      <c r="J17" s="69">
        <f>VLOOKUP($A17,'Return Data'!$A$7:$R$328,9,0)</f>
        <v>13.1852380288381</v>
      </c>
      <c r="K17" s="70">
        <f t="shared" si="3"/>
        <v>5</v>
      </c>
      <c r="L17" s="69">
        <f>VLOOKUP($A17,'Return Data'!$A$7:$R$328,10,0)</f>
        <v>7.8994374123862299</v>
      </c>
      <c r="M17" s="70">
        <f t="shared" si="4"/>
        <v>3</v>
      </c>
      <c r="N17" s="69">
        <f>VLOOKUP($A17,'Return Data'!$A$7:$R$328,11,0)</f>
        <v>6.2904222891588999</v>
      </c>
      <c r="O17" s="70">
        <f t="shared" si="5"/>
        <v>1</v>
      </c>
      <c r="P17" s="69">
        <f>VLOOKUP($A17,'Return Data'!$A$7:$R$328,12,0)</f>
        <v>6.0805660284470697</v>
      </c>
      <c r="Q17" s="70">
        <f t="shared" si="6"/>
        <v>2</v>
      </c>
      <c r="R17" s="69">
        <f>VLOOKUP($A17,'Return Data'!$A$7:$R$328,13,0)</f>
        <v>6.2713364371521401</v>
      </c>
      <c r="S17" s="70">
        <f t="shared" si="7"/>
        <v>2</v>
      </c>
      <c r="T17" s="69">
        <f>VLOOKUP($A17,'Return Data'!$A$7:$R$328,14,0)</f>
        <v>6.5830660733111301</v>
      </c>
      <c r="U17" s="70">
        <f t="shared" si="8"/>
        <v>2</v>
      </c>
      <c r="V17" s="69">
        <f>VLOOKUP($A17,'Return Data'!$A$7:$R$328,18,0)</f>
        <v>7.3910248501328599</v>
      </c>
      <c r="W17" s="70">
        <f t="shared" si="9"/>
        <v>2</v>
      </c>
      <c r="X17" s="69">
        <f>VLOOKUP($A17,'Return Data'!$A$7:$R$328,15,0)</f>
        <v>7.5516073863681097</v>
      </c>
      <c r="Y17" s="70">
        <f t="shared" si="10"/>
        <v>2</v>
      </c>
      <c r="Z17" s="69">
        <f>VLOOKUP($A17,'Return Data'!$A$7:$R$328,17,0)</f>
        <v>10.280505001884</v>
      </c>
      <c r="AA17" s="71">
        <f t="shared" si="11"/>
        <v>3</v>
      </c>
    </row>
    <row r="18" spans="1:27" x14ac:dyDescent="0.25">
      <c r="A18" s="67" t="s">
        <v>128</v>
      </c>
      <c r="B18" s="68">
        <f>VLOOKUP($A18,'Return Data'!$A$7:$R$328,2,0)</f>
        <v>43924</v>
      </c>
      <c r="C18" s="69">
        <f>VLOOKUP($A18,'Return Data'!$A$7:$R$328,3,0)</f>
        <v>3908.9726999999998</v>
      </c>
      <c r="D18" s="69">
        <f>VLOOKUP($A18,'Return Data'!$A$7:$R$328,6,0)</f>
        <v>12.834224763152999</v>
      </c>
      <c r="E18" s="70">
        <f t="shared" si="0"/>
        <v>15</v>
      </c>
      <c r="F18" s="69">
        <f>VLOOKUP($A18,'Return Data'!$A$7:$R$328,7,0)</f>
        <v>7.3549168997124204</v>
      </c>
      <c r="G18" s="70">
        <f t="shared" si="1"/>
        <v>20</v>
      </c>
      <c r="H18" s="69">
        <f>VLOOKUP($A18,'Return Data'!$A$7:$R$328,8,0)</f>
        <v>9.6577477292025709</v>
      </c>
      <c r="I18" s="70">
        <f t="shared" si="2"/>
        <v>2</v>
      </c>
      <c r="J18" s="69">
        <f>VLOOKUP($A18,'Return Data'!$A$7:$R$328,9,0)</f>
        <v>11.747840164813599</v>
      </c>
      <c r="K18" s="70">
        <f t="shared" si="3"/>
        <v>16</v>
      </c>
      <c r="L18" s="69">
        <f>VLOOKUP($A18,'Return Data'!$A$7:$R$328,10,0)</f>
        <v>6.8912878708037804</v>
      </c>
      <c r="M18" s="70">
        <f t="shared" si="4"/>
        <v>14</v>
      </c>
      <c r="N18" s="69">
        <f>VLOOKUP($A18,'Return Data'!$A$7:$R$328,11,0)</f>
        <v>5.6803175840798099</v>
      </c>
      <c r="O18" s="70">
        <f t="shared" si="5"/>
        <v>19</v>
      </c>
      <c r="P18" s="69">
        <f>VLOOKUP($A18,'Return Data'!$A$7:$R$328,12,0)</f>
        <v>5.5364089982482501</v>
      </c>
      <c r="Q18" s="70">
        <f t="shared" si="6"/>
        <v>23</v>
      </c>
      <c r="R18" s="69">
        <f>VLOOKUP($A18,'Return Data'!$A$7:$R$328,13,0)</f>
        <v>5.7772300437831401</v>
      </c>
      <c r="S18" s="70">
        <f t="shared" si="7"/>
        <v>23</v>
      </c>
      <c r="T18" s="69">
        <f>VLOOKUP($A18,'Return Data'!$A$7:$R$328,14,0)</f>
        <v>6.1820056796227298</v>
      </c>
      <c r="U18" s="70">
        <f t="shared" si="8"/>
        <v>21</v>
      </c>
      <c r="V18" s="69">
        <f>VLOOKUP($A18,'Return Data'!$A$7:$R$328,18,0)</f>
        <v>7.0383473740897902</v>
      </c>
      <c r="W18" s="70">
        <f t="shared" si="9"/>
        <v>24</v>
      </c>
      <c r="X18" s="69">
        <f>VLOOKUP($A18,'Return Data'!$A$7:$R$328,15,0)</f>
        <v>7.2412053830074798</v>
      </c>
      <c r="Y18" s="70">
        <f t="shared" si="10"/>
        <v>27</v>
      </c>
      <c r="Z18" s="69">
        <f>VLOOKUP($A18,'Return Data'!$A$7:$R$328,17,0)</f>
        <v>9.9941416323611101</v>
      </c>
      <c r="AA18" s="71">
        <f t="shared" si="11"/>
        <v>24</v>
      </c>
    </row>
    <row r="19" spans="1:27" x14ac:dyDescent="0.25">
      <c r="A19" s="67" t="s">
        <v>129</v>
      </c>
      <c r="B19" s="68">
        <f>VLOOKUP($A19,'Return Data'!$A$7:$R$328,2,0)</f>
        <v>43924</v>
      </c>
      <c r="C19" s="69">
        <f>VLOOKUP($A19,'Return Data'!$A$7:$R$328,3,0)</f>
        <v>1978.6839</v>
      </c>
      <c r="D19" s="69">
        <f>VLOOKUP($A19,'Return Data'!$A$7:$R$328,6,0)</f>
        <v>12.055147175176099</v>
      </c>
      <c r="E19" s="70">
        <f t="shared" si="0"/>
        <v>22</v>
      </c>
      <c r="F19" s="69">
        <f>VLOOKUP($A19,'Return Data'!$A$7:$R$328,7,0)</f>
        <v>7.34679727130065</v>
      </c>
      <c r="G19" s="70">
        <f t="shared" si="1"/>
        <v>21</v>
      </c>
      <c r="H19" s="69">
        <f>VLOOKUP($A19,'Return Data'!$A$7:$R$328,8,0)</f>
        <v>8.1659041458138208</v>
      </c>
      <c r="I19" s="70">
        <f t="shared" si="2"/>
        <v>19</v>
      </c>
      <c r="J19" s="69">
        <f>VLOOKUP($A19,'Return Data'!$A$7:$R$328,9,0)</f>
        <v>11.151162412650001</v>
      </c>
      <c r="K19" s="70">
        <f t="shared" si="3"/>
        <v>22</v>
      </c>
      <c r="L19" s="69">
        <f>VLOOKUP($A19,'Return Data'!$A$7:$R$328,10,0)</f>
        <v>5.2237064378727398</v>
      </c>
      <c r="M19" s="70">
        <f t="shared" si="4"/>
        <v>34</v>
      </c>
      <c r="N19" s="69">
        <f>VLOOKUP($A19,'Return Data'!$A$7:$R$328,11,0)</f>
        <v>5.1869992474233797</v>
      </c>
      <c r="O19" s="70">
        <f t="shared" si="5"/>
        <v>29</v>
      </c>
      <c r="P19" s="69">
        <f>VLOOKUP($A19,'Return Data'!$A$7:$R$328,12,0)</f>
        <v>5.3958009107306797</v>
      </c>
      <c r="Q19" s="70">
        <f t="shared" si="6"/>
        <v>26</v>
      </c>
      <c r="R19" s="69">
        <f>VLOOKUP($A19,'Return Data'!$A$7:$R$328,13,0)</f>
        <v>5.7369744561734297</v>
      </c>
      <c r="S19" s="70">
        <f t="shared" si="7"/>
        <v>24</v>
      </c>
      <c r="T19" s="69">
        <f>VLOOKUP($A19,'Return Data'!$A$7:$R$328,14,0)</f>
        <v>6.1622032837602596</v>
      </c>
      <c r="U19" s="70">
        <f t="shared" si="8"/>
        <v>23</v>
      </c>
      <c r="V19" s="69">
        <f>VLOOKUP($A19,'Return Data'!$A$7:$R$328,18,0)</f>
        <v>7.1112686500062701</v>
      </c>
      <c r="W19" s="70">
        <f t="shared" si="9"/>
        <v>19</v>
      </c>
      <c r="X19" s="69">
        <f>VLOOKUP($A19,'Return Data'!$A$7:$R$328,15,0)</f>
        <v>7.3471606960278697</v>
      </c>
      <c r="Y19" s="70">
        <f t="shared" si="10"/>
        <v>19</v>
      </c>
      <c r="Z19" s="69">
        <f>VLOOKUP($A19,'Return Data'!$A$7:$R$328,17,0)</f>
        <v>10.018686193017199</v>
      </c>
      <c r="AA19" s="71">
        <f t="shared" si="11"/>
        <v>22</v>
      </c>
    </row>
    <row r="20" spans="1:27" x14ac:dyDescent="0.25">
      <c r="A20" s="67" t="s">
        <v>130</v>
      </c>
      <c r="B20" s="68">
        <f>VLOOKUP($A20,'Return Data'!$A$7:$R$328,2,0)</f>
        <v>43924</v>
      </c>
      <c r="C20" s="69">
        <f>VLOOKUP($A20,'Return Data'!$A$7:$R$328,3,0)</f>
        <v>293.97770000000003</v>
      </c>
      <c r="D20" s="69">
        <f>VLOOKUP($A20,'Return Data'!$A$7:$R$328,6,0)</f>
        <v>14.743635553107801</v>
      </c>
      <c r="E20" s="70">
        <f t="shared" si="0"/>
        <v>3</v>
      </c>
      <c r="F20" s="69">
        <f>VLOOKUP($A20,'Return Data'!$A$7:$R$328,7,0)</f>
        <v>8.1212823857350305</v>
      </c>
      <c r="G20" s="70">
        <f t="shared" si="1"/>
        <v>4</v>
      </c>
      <c r="H20" s="69">
        <f>VLOOKUP($A20,'Return Data'!$A$7:$R$328,8,0)</f>
        <v>10.298899486871299</v>
      </c>
      <c r="I20" s="70">
        <f t="shared" si="2"/>
        <v>1</v>
      </c>
      <c r="J20" s="69">
        <f>VLOOKUP($A20,'Return Data'!$A$7:$R$328,9,0)</f>
        <v>12.4824814067196</v>
      </c>
      <c r="K20" s="70">
        <f t="shared" si="3"/>
        <v>9</v>
      </c>
      <c r="L20" s="69">
        <f>VLOOKUP($A20,'Return Data'!$A$7:$R$328,10,0)</f>
        <v>7.30068581955911</v>
      </c>
      <c r="M20" s="70">
        <f t="shared" si="4"/>
        <v>9</v>
      </c>
      <c r="N20" s="69">
        <f>VLOOKUP($A20,'Return Data'!$A$7:$R$328,11,0)</f>
        <v>5.8338371424712703</v>
      </c>
      <c r="O20" s="70">
        <f t="shared" si="5"/>
        <v>13</v>
      </c>
      <c r="P20" s="69">
        <f>VLOOKUP($A20,'Return Data'!$A$7:$R$328,12,0)</f>
        <v>5.66440624478959</v>
      </c>
      <c r="Q20" s="70">
        <f t="shared" si="6"/>
        <v>14</v>
      </c>
      <c r="R20" s="69">
        <f>VLOOKUP($A20,'Return Data'!$A$7:$R$328,13,0)</f>
        <v>5.8807746027440304</v>
      </c>
      <c r="S20" s="70">
        <f t="shared" si="7"/>
        <v>14</v>
      </c>
      <c r="T20" s="69">
        <f>VLOOKUP($A20,'Return Data'!$A$7:$R$328,14,0)</f>
        <v>6.2682420758031698</v>
      </c>
      <c r="U20" s="70">
        <f t="shared" si="8"/>
        <v>14</v>
      </c>
      <c r="V20" s="69">
        <f>VLOOKUP($A20,'Return Data'!$A$7:$R$328,18,0)</f>
        <v>7.1203299205421304</v>
      </c>
      <c r="W20" s="70">
        <f t="shared" si="9"/>
        <v>17</v>
      </c>
      <c r="X20" s="69">
        <f>VLOOKUP($A20,'Return Data'!$A$7:$R$328,15,0)</f>
        <v>7.3449833971840199</v>
      </c>
      <c r="Y20" s="70">
        <f t="shared" si="10"/>
        <v>21</v>
      </c>
      <c r="Z20" s="69">
        <f>VLOOKUP($A20,'Return Data'!$A$7:$R$328,17,0)</f>
        <v>10.0636816084193</v>
      </c>
      <c r="AA20" s="71">
        <f t="shared" si="11"/>
        <v>14</v>
      </c>
    </row>
    <row r="21" spans="1:27" x14ac:dyDescent="0.25">
      <c r="A21" s="67" t="s">
        <v>131</v>
      </c>
      <c r="B21" s="68">
        <f>VLOOKUP($A21,'Return Data'!$A$7:$R$328,2,0)</f>
        <v>43924</v>
      </c>
      <c r="C21" s="69">
        <f>VLOOKUP($A21,'Return Data'!$A$7:$R$328,3,0)</f>
        <v>2132.3467999999998</v>
      </c>
      <c r="D21" s="69">
        <f>VLOOKUP($A21,'Return Data'!$A$7:$R$328,6,0)</f>
        <v>13.8103182942326</v>
      </c>
      <c r="E21" s="70">
        <f t="shared" si="0"/>
        <v>10</v>
      </c>
      <c r="F21" s="69">
        <f>VLOOKUP($A21,'Return Data'!$A$7:$R$328,7,0)</f>
        <v>7.8807667788298001</v>
      </c>
      <c r="G21" s="70">
        <f t="shared" si="1"/>
        <v>5</v>
      </c>
      <c r="H21" s="69">
        <f>VLOOKUP($A21,'Return Data'!$A$7:$R$328,8,0)</f>
        <v>8.8497171286378506</v>
      </c>
      <c r="I21" s="70">
        <f t="shared" si="2"/>
        <v>9</v>
      </c>
      <c r="J21" s="69">
        <f>VLOOKUP($A21,'Return Data'!$A$7:$R$328,9,0)</f>
        <v>12.9732404550931</v>
      </c>
      <c r="K21" s="70">
        <f t="shared" si="3"/>
        <v>7</v>
      </c>
      <c r="L21" s="69">
        <f>VLOOKUP($A21,'Return Data'!$A$7:$R$328,10,0)</f>
        <v>7.5640997013839497</v>
      </c>
      <c r="M21" s="70">
        <f t="shared" si="4"/>
        <v>7</v>
      </c>
      <c r="N21" s="69">
        <f>VLOOKUP($A21,'Return Data'!$A$7:$R$328,11,0)</f>
        <v>6.0803437387008596</v>
      </c>
      <c r="O21" s="70">
        <f t="shared" si="5"/>
        <v>5</v>
      </c>
      <c r="P21" s="69">
        <f>VLOOKUP($A21,'Return Data'!$A$7:$R$328,12,0)</f>
        <v>5.8809820839182496</v>
      </c>
      <c r="Q21" s="70">
        <f t="shared" si="6"/>
        <v>4</v>
      </c>
      <c r="R21" s="69">
        <f>VLOOKUP($A21,'Return Data'!$A$7:$R$328,13,0)</f>
        <v>6.0593210665572901</v>
      </c>
      <c r="S21" s="70">
        <f t="shared" si="7"/>
        <v>3</v>
      </c>
      <c r="T21" s="69">
        <f>VLOOKUP($A21,'Return Data'!$A$7:$R$328,14,0)</f>
        <v>6.37440490851783</v>
      </c>
      <c r="U21" s="70">
        <f t="shared" si="8"/>
        <v>6</v>
      </c>
      <c r="V21" s="69">
        <f>VLOOKUP($A21,'Return Data'!$A$7:$R$328,18,0)</f>
        <v>7.2630118599407503</v>
      </c>
      <c r="W21" s="70">
        <f t="shared" si="9"/>
        <v>3</v>
      </c>
      <c r="X21" s="69">
        <f>VLOOKUP($A21,'Return Data'!$A$7:$R$328,15,0)</f>
        <v>7.4598563238586202</v>
      </c>
      <c r="Y21" s="70">
        <f t="shared" si="10"/>
        <v>5</v>
      </c>
      <c r="Z21" s="69">
        <f>VLOOKUP($A21,'Return Data'!$A$7:$R$328,17,0)</f>
        <v>10.052356842272101</v>
      </c>
      <c r="AA21" s="71">
        <f t="shared" si="11"/>
        <v>15</v>
      </c>
    </row>
    <row r="22" spans="1:27" x14ac:dyDescent="0.25">
      <c r="A22" s="67" t="s">
        <v>132</v>
      </c>
      <c r="B22" s="68">
        <f>VLOOKUP($A22,'Return Data'!$A$7:$R$328,2,0)</f>
        <v>43924</v>
      </c>
      <c r="C22" s="69">
        <f>VLOOKUP($A22,'Return Data'!$A$7:$R$328,3,0)</f>
        <v>2403.3182999999999</v>
      </c>
      <c r="D22" s="69">
        <f>VLOOKUP($A22,'Return Data'!$A$7:$R$328,6,0)</f>
        <v>13.0749024218022</v>
      </c>
      <c r="E22" s="70">
        <f t="shared" si="0"/>
        <v>11</v>
      </c>
      <c r="F22" s="69">
        <f>VLOOKUP($A22,'Return Data'!$A$7:$R$328,7,0)</f>
        <v>7.5259269387301497</v>
      </c>
      <c r="G22" s="70">
        <f t="shared" si="1"/>
        <v>15</v>
      </c>
      <c r="H22" s="69">
        <f>VLOOKUP($A22,'Return Data'!$A$7:$R$328,8,0)</f>
        <v>8.2179978151135806</v>
      </c>
      <c r="I22" s="70">
        <f t="shared" si="2"/>
        <v>17</v>
      </c>
      <c r="J22" s="69">
        <f>VLOOKUP($A22,'Return Data'!$A$7:$R$328,9,0)</f>
        <v>11.7519735906509</v>
      </c>
      <c r="K22" s="70">
        <f t="shared" si="3"/>
        <v>15</v>
      </c>
      <c r="L22" s="69">
        <f>VLOOKUP($A22,'Return Data'!$A$7:$R$328,10,0)</f>
        <v>6.2959105846809704</v>
      </c>
      <c r="M22" s="70">
        <f t="shared" si="4"/>
        <v>26</v>
      </c>
      <c r="N22" s="69">
        <f>VLOOKUP($A22,'Return Data'!$A$7:$R$328,11,0)</f>
        <v>5.4417812416942803</v>
      </c>
      <c r="O22" s="70">
        <f t="shared" si="5"/>
        <v>26</v>
      </c>
      <c r="P22" s="69">
        <f>VLOOKUP($A22,'Return Data'!$A$7:$R$328,12,0)</f>
        <v>5.3277235324415004</v>
      </c>
      <c r="Q22" s="70">
        <f t="shared" si="6"/>
        <v>29</v>
      </c>
      <c r="R22" s="69">
        <f>VLOOKUP($A22,'Return Data'!$A$7:$R$328,13,0)</f>
        <v>5.56191266419337</v>
      </c>
      <c r="S22" s="70">
        <f t="shared" si="7"/>
        <v>30</v>
      </c>
      <c r="T22" s="69">
        <f>VLOOKUP($A22,'Return Data'!$A$7:$R$328,14,0)</f>
        <v>5.9534266531264501</v>
      </c>
      <c r="U22" s="70">
        <f t="shared" si="8"/>
        <v>30</v>
      </c>
      <c r="V22" s="69">
        <f>VLOOKUP($A22,'Return Data'!$A$7:$R$328,18,0)</f>
        <v>6.9022861801274598</v>
      </c>
      <c r="W22" s="70">
        <f t="shared" si="9"/>
        <v>28</v>
      </c>
      <c r="X22" s="69">
        <f>VLOOKUP($A22,'Return Data'!$A$7:$R$328,15,0)</f>
        <v>7.1852276957280203</v>
      </c>
      <c r="Y22" s="70">
        <f t="shared" si="10"/>
        <v>29</v>
      </c>
      <c r="Z22" s="69">
        <f>VLOOKUP($A22,'Return Data'!$A$7:$R$328,17,0)</f>
        <v>9.9300296293972607</v>
      </c>
      <c r="AA22" s="71">
        <f t="shared" si="11"/>
        <v>27</v>
      </c>
    </row>
    <row r="23" spans="1:27" x14ac:dyDescent="0.25">
      <c r="A23" s="67" t="s">
        <v>133</v>
      </c>
      <c r="B23" s="68">
        <f>VLOOKUP($A23,'Return Data'!$A$7:$R$328,2,0)</f>
        <v>43924</v>
      </c>
      <c r="C23" s="69">
        <f>VLOOKUP($A23,'Return Data'!$A$7:$R$328,3,0)</f>
        <v>1544.1079</v>
      </c>
      <c r="D23" s="69">
        <f>VLOOKUP($A23,'Return Data'!$A$7:$R$328,6,0)</f>
        <v>7.65093931840011</v>
      </c>
      <c r="E23" s="70">
        <f t="shared" si="0"/>
        <v>30</v>
      </c>
      <c r="F23" s="69">
        <f>VLOOKUP($A23,'Return Data'!$A$7:$R$328,7,0)</f>
        <v>4.0773872726796299</v>
      </c>
      <c r="G23" s="70">
        <f t="shared" si="1"/>
        <v>35</v>
      </c>
      <c r="H23" s="69">
        <f>VLOOKUP($A23,'Return Data'!$A$7:$R$328,8,0)</f>
        <v>4.2039026122845904</v>
      </c>
      <c r="I23" s="70">
        <f t="shared" si="2"/>
        <v>35</v>
      </c>
      <c r="J23" s="69">
        <f>VLOOKUP($A23,'Return Data'!$A$7:$R$328,9,0)</f>
        <v>5.5188622051590501</v>
      </c>
      <c r="K23" s="70">
        <f t="shared" si="3"/>
        <v>37</v>
      </c>
      <c r="L23" s="69">
        <f>VLOOKUP($A23,'Return Data'!$A$7:$R$328,10,0)</f>
        <v>4.3405211258522298</v>
      </c>
      <c r="M23" s="70">
        <f t="shared" si="4"/>
        <v>40</v>
      </c>
      <c r="N23" s="69">
        <f>VLOOKUP($A23,'Return Data'!$A$7:$R$328,11,0)</f>
        <v>4.6283305389223104</v>
      </c>
      <c r="O23" s="70">
        <f t="shared" si="5"/>
        <v>36</v>
      </c>
      <c r="P23" s="69">
        <f>VLOOKUP($A23,'Return Data'!$A$7:$R$328,12,0)</f>
        <v>4.74320955281667</v>
      </c>
      <c r="Q23" s="70">
        <f t="shared" si="6"/>
        <v>36</v>
      </c>
      <c r="R23" s="69">
        <f>VLOOKUP($A23,'Return Data'!$A$7:$R$328,13,0)</f>
        <v>5.0771212767527496</v>
      </c>
      <c r="S23" s="70">
        <f t="shared" si="7"/>
        <v>36</v>
      </c>
      <c r="T23" s="69">
        <f>VLOOKUP($A23,'Return Data'!$A$7:$R$328,14,0)</f>
        <v>5.4238471850128303</v>
      </c>
      <c r="U23" s="70">
        <f t="shared" si="8"/>
        <v>36</v>
      </c>
      <c r="V23" s="69">
        <f>VLOOKUP($A23,'Return Data'!$A$7:$R$328,18,0)</f>
        <v>6.3437495193817899</v>
      </c>
      <c r="W23" s="70">
        <f t="shared" si="9"/>
        <v>31</v>
      </c>
      <c r="X23" s="69">
        <f>VLOOKUP($A23,'Return Data'!$A$7:$R$328,15,0)</f>
        <v>6.6277205282232501</v>
      </c>
      <c r="Y23" s="70">
        <f t="shared" si="10"/>
        <v>31</v>
      </c>
      <c r="Z23" s="69">
        <f>VLOOKUP($A23,'Return Data'!$A$7:$R$328,17,0)</f>
        <v>8.5070052908730993</v>
      </c>
      <c r="AA23" s="71">
        <f t="shared" si="11"/>
        <v>32</v>
      </c>
    </row>
    <row r="24" spans="1:27" x14ac:dyDescent="0.25">
      <c r="A24" s="67" t="s">
        <v>134</v>
      </c>
      <c r="B24" s="68">
        <f>VLOOKUP($A24,'Return Data'!$A$7:$R$328,2,0)</f>
        <v>43924</v>
      </c>
      <c r="C24" s="69">
        <f>VLOOKUP($A24,'Return Data'!$A$7:$R$328,3,0)</f>
        <v>1940.2248</v>
      </c>
      <c r="D24" s="69">
        <f>VLOOKUP($A24,'Return Data'!$A$7:$R$328,6,0)</f>
        <v>7.1876958277233802</v>
      </c>
      <c r="E24" s="70">
        <f t="shared" si="0"/>
        <v>34</v>
      </c>
      <c r="F24" s="69">
        <f>VLOOKUP($A24,'Return Data'!$A$7:$R$328,7,0)</f>
        <v>5.5226478156239898</v>
      </c>
      <c r="G24" s="70">
        <f t="shared" si="1"/>
        <v>33</v>
      </c>
      <c r="H24" s="69">
        <f>VLOOKUP($A24,'Return Data'!$A$7:$R$328,8,0)</f>
        <v>5.9756996201087196</v>
      </c>
      <c r="I24" s="70">
        <f t="shared" si="2"/>
        <v>31</v>
      </c>
      <c r="J24" s="69">
        <f>VLOOKUP($A24,'Return Data'!$A$7:$R$328,9,0)</f>
        <v>7.9524730677126803</v>
      </c>
      <c r="K24" s="70">
        <f t="shared" si="3"/>
        <v>29</v>
      </c>
      <c r="L24" s="69">
        <f>VLOOKUP($A24,'Return Data'!$A$7:$R$328,10,0)</f>
        <v>6.30755727562362</v>
      </c>
      <c r="M24" s="70">
        <f t="shared" si="4"/>
        <v>25</v>
      </c>
      <c r="N24" s="69">
        <f>VLOOKUP($A24,'Return Data'!$A$7:$R$328,11,0)</f>
        <v>5.6260098481830099</v>
      </c>
      <c r="O24" s="70">
        <f t="shared" si="5"/>
        <v>22</v>
      </c>
      <c r="P24" s="69">
        <f>VLOOKUP($A24,'Return Data'!$A$7:$R$328,12,0)</f>
        <v>5.5679175797760898</v>
      </c>
      <c r="Q24" s="70">
        <f t="shared" si="6"/>
        <v>20</v>
      </c>
      <c r="R24" s="69">
        <f>VLOOKUP($A24,'Return Data'!$A$7:$R$328,13,0)</f>
        <v>5.7975935124981897</v>
      </c>
      <c r="S24" s="70">
        <f t="shared" si="7"/>
        <v>21</v>
      </c>
      <c r="T24" s="69">
        <f>VLOOKUP($A24,'Return Data'!$A$7:$R$328,14,0)</f>
        <v>6.20585170163546</v>
      </c>
      <c r="U24" s="70">
        <f t="shared" si="8"/>
        <v>18</v>
      </c>
      <c r="V24" s="69">
        <f>VLOOKUP($A24,'Return Data'!$A$7:$R$328,18,0)</f>
        <v>7.0801675390663004</v>
      </c>
      <c r="W24" s="70">
        <f t="shared" si="9"/>
        <v>22</v>
      </c>
      <c r="X24" s="69">
        <f>VLOOKUP($A24,'Return Data'!$A$7:$R$328,15,0)</f>
        <v>7.3418257465835701</v>
      </c>
      <c r="Y24" s="70">
        <f t="shared" si="10"/>
        <v>22</v>
      </c>
      <c r="Z24" s="69">
        <f>VLOOKUP($A24,'Return Data'!$A$7:$R$328,17,0)</f>
        <v>10.148433229904899</v>
      </c>
      <c r="AA24" s="71">
        <f t="shared" si="11"/>
        <v>6</v>
      </c>
    </row>
    <row r="25" spans="1:27" x14ac:dyDescent="0.25">
      <c r="A25" s="67" t="s">
        <v>135</v>
      </c>
      <c r="B25" s="68">
        <f>VLOOKUP($A25,'Return Data'!$A$7:$R$328,2,0)</f>
        <v>43924</v>
      </c>
      <c r="C25" s="69">
        <f>VLOOKUP($A25,'Return Data'!$A$7:$R$328,3,0)</f>
        <v>1939.6992</v>
      </c>
      <c r="D25" s="69">
        <f>VLOOKUP($A25,'Return Data'!$A$7:$R$328,6,0)</f>
        <v>8.4904814396878905</v>
      </c>
      <c r="E25" s="70">
        <f t="shared" si="0"/>
        <v>29</v>
      </c>
      <c r="F25" s="69">
        <f>VLOOKUP($A25,'Return Data'!$A$7:$R$328,7,0)</f>
        <v>6.6059659008162699</v>
      </c>
      <c r="G25" s="70">
        <f t="shared" si="1"/>
        <v>26</v>
      </c>
      <c r="H25" s="69">
        <f>VLOOKUP($A25,'Return Data'!$A$7:$R$328,8,0)</f>
        <v>6.0705472185832603</v>
      </c>
      <c r="I25" s="70">
        <f t="shared" si="2"/>
        <v>29</v>
      </c>
      <c r="J25" s="69">
        <f>VLOOKUP($A25,'Return Data'!$A$7:$R$328,9,0)</f>
        <v>8.0081871316864</v>
      </c>
      <c r="K25" s="70">
        <f t="shared" si="3"/>
        <v>28</v>
      </c>
      <c r="L25" s="69">
        <f>VLOOKUP($A25,'Return Data'!$A$7:$R$328,10,0)</f>
        <v>5.8710064099926402</v>
      </c>
      <c r="M25" s="70">
        <f t="shared" si="4"/>
        <v>31</v>
      </c>
      <c r="N25" s="69"/>
      <c r="O25" s="70"/>
      <c r="P25" s="69"/>
      <c r="Q25" s="70"/>
      <c r="R25" s="69"/>
      <c r="S25" s="70"/>
      <c r="T25" s="69"/>
      <c r="U25" s="70"/>
      <c r="V25" s="69"/>
      <c r="W25" s="70"/>
      <c r="X25" s="69"/>
      <c r="Y25" s="70"/>
      <c r="Z25" s="69">
        <f>VLOOKUP($A25,'Return Data'!$A$7:$R$328,17,0)</f>
        <v>5.5822340849133099</v>
      </c>
      <c r="AA25" s="71">
        <f t="shared" si="11"/>
        <v>41</v>
      </c>
    </row>
    <row r="26" spans="1:27" x14ac:dyDescent="0.25">
      <c r="A26" s="67" t="s">
        <v>136</v>
      </c>
      <c r="B26" s="68">
        <f>VLOOKUP($A26,'Return Data'!$A$7:$R$328,2,0)</f>
        <v>43924</v>
      </c>
      <c r="C26" s="69">
        <f>VLOOKUP($A26,'Return Data'!$A$7:$R$328,3,0)</f>
        <v>1940.7603999999999</v>
      </c>
      <c r="D26" s="69">
        <f>VLOOKUP($A26,'Return Data'!$A$7:$R$328,6,0)</f>
        <v>7.21393354043476</v>
      </c>
      <c r="E26" s="70">
        <f t="shared" si="0"/>
        <v>32</v>
      </c>
      <c r="F26" s="69">
        <f>VLOOKUP($A26,'Return Data'!$A$7:$R$328,7,0)</f>
        <v>5.5286526734572901</v>
      </c>
      <c r="G26" s="70">
        <f t="shared" si="1"/>
        <v>32</v>
      </c>
      <c r="H26" s="69">
        <f>VLOOKUP($A26,'Return Data'!$A$7:$R$328,8,0)</f>
        <v>5.9551984783178096</v>
      </c>
      <c r="I26" s="70">
        <f t="shared" si="2"/>
        <v>32</v>
      </c>
      <c r="J26" s="69">
        <f>VLOOKUP($A26,'Return Data'!$A$7:$R$328,9,0)</f>
        <v>7.9432435676697102</v>
      </c>
      <c r="K26" s="70">
        <f t="shared" si="3"/>
        <v>31</v>
      </c>
      <c r="L26" s="69">
        <f>VLOOKUP($A26,'Return Data'!$A$7:$R$328,10,0)</f>
        <v>6.3292317450739404</v>
      </c>
      <c r="M26" s="70">
        <f t="shared" si="4"/>
        <v>23</v>
      </c>
      <c r="N26" s="69"/>
      <c r="O26" s="70"/>
      <c r="P26" s="69"/>
      <c r="Q26" s="70"/>
      <c r="R26" s="69"/>
      <c r="S26" s="70"/>
      <c r="T26" s="69"/>
      <c r="U26" s="70"/>
      <c r="V26" s="69"/>
      <c r="W26" s="70"/>
      <c r="X26" s="69"/>
      <c r="Y26" s="70"/>
      <c r="Z26" s="69">
        <f>VLOOKUP($A26,'Return Data'!$A$7:$R$328,17,0)</f>
        <v>5.77297539797003</v>
      </c>
      <c r="AA26" s="71">
        <f t="shared" si="11"/>
        <v>38</v>
      </c>
    </row>
    <row r="27" spans="1:27" x14ac:dyDescent="0.25">
      <c r="A27" s="67" t="s">
        <v>137</v>
      </c>
      <c r="B27" s="68">
        <f>VLOOKUP($A27,'Return Data'!$A$7:$R$328,2,0)</f>
        <v>43924</v>
      </c>
      <c r="C27" s="69">
        <f>VLOOKUP($A27,'Return Data'!$A$7:$R$328,3,0)</f>
        <v>1940.5833</v>
      </c>
      <c r="D27" s="69">
        <f>VLOOKUP($A27,'Return Data'!$A$7:$R$328,6,0)</f>
        <v>7.2465796147279704</v>
      </c>
      <c r="E27" s="70">
        <f t="shared" si="0"/>
        <v>31</v>
      </c>
      <c r="F27" s="69">
        <f>VLOOKUP($A27,'Return Data'!$A$7:$R$328,7,0)</f>
        <v>5.5404529910125797</v>
      </c>
      <c r="G27" s="70">
        <f t="shared" si="1"/>
        <v>31</v>
      </c>
      <c r="H27" s="69">
        <f>VLOOKUP($A27,'Return Data'!$A$7:$R$328,8,0)</f>
        <v>5.9815965603731804</v>
      </c>
      <c r="I27" s="70">
        <f t="shared" si="2"/>
        <v>30</v>
      </c>
      <c r="J27" s="69">
        <f>VLOOKUP($A27,'Return Data'!$A$7:$R$328,9,0)</f>
        <v>7.9503236158541197</v>
      </c>
      <c r="K27" s="70">
        <f t="shared" si="3"/>
        <v>30</v>
      </c>
      <c r="L27" s="69">
        <f>VLOOKUP($A27,'Return Data'!$A$7:$R$328,10,0)</f>
        <v>6.30963602987089</v>
      </c>
      <c r="M27" s="70">
        <f t="shared" si="4"/>
        <v>24</v>
      </c>
      <c r="N27" s="69"/>
      <c r="O27" s="70"/>
      <c r="P27" s="69"/>
      <c r="Q27" s="70"/>
      <c r="R27" s="69"/>
      <c r="S27" s="70"/>
      <c r="T27" s="69"/>
      <c r="U27" s="70"/>
      <c r="V27" s="69"/>
      <c r="W27" s="70"/>
      <c r="X27" s="69"/>
      <c r="Y27" s="70"/>
      <c r="Z27" s="69">
        <f>VLOOKUP($A27,'Return Data'!$A$7:$R$328,17,0)</f>
        <v>5.7365947556713399</v>
      </c>
      <c r="AA27" s="71">
        <f t="shared" si="11"/>
        <v>40</v>
      </c>
    </row>
    <row r="28" spans="1:27" x14ac:dyDescent="0.25">
      <c r="A28" s="67" t="s">
        <v>138</v>
      </c>
      <c r="B28" s="68">
        <f>VLOOKUP($A28,'Return Data'!$A$7:$R$328,2,0)</f>
        <v>43924</v>
      </c>
      <c r="C28" s="69">
        <f>VLOOKUP($A28,'Return Data'!$A$7:$R$328,3,0)</f>
        <v>1940.7488000000001</v>
      </c>
      <c r="D28" s="69">
        <f>VLOOKUP($A28,'Return Data'!$A$7:$R$328,6,0)</f>
        <v>7.1989249863759799</v>
      </c>
      <c r="E28" s="70">
        <f t="shared" si="0"/>
        <v>33</v>
      </c>
      <c r="F28" s="69">
        <f>VLOOKUP($A28,'Return Data'!$A$7:$R$328,7,0)</f>
        <v>5.4270355238692902</v>
      </c>
      <c r="G28" s="70">
        <f t="shared" si="1"/>
        <v>34</v>
      </c>
      <c r="H28" s="69">
        <f>VLOOKUP($A28,'Return Data'!$A$7:$R$328,8,0)</f>
        <v>5.9078398617739296</v>
      </c>
      <c r="I28" s="70">
        <f t="shared" si="2"/>
        <v>33</v>
      </c>
      <c r="J28" s="69">
        <f>VLOOKUP($A28,'Return Data'!$A$7:$R$328,9,0)</f>
        <v>7.9143679580545001</v>
      </c>
      <c r="K28" s="70">
        <f t="shared" si="3"/>
        <v>32</v>
      </c>
      <c r="L28" s="69">
        <f>VLOOKUP($A28,'Return Data'!$A$7:$R$328,10,0)</f>
        <v>6.2206779374576504</v>
      </c>
      <c r="M28" s="70">
        <f t="shared" si="4"/>
        <v>27</v>
      </c>
      <c r="N28" s="69"/>
      <c r="O28" s="70"/>
      <c r="P28" s="69"/>
      <c r="Q28" s="70"/>
      <c r="R28" s="69"/>
      <c r="S28" s="70"/>
      <c r="T28" s="69"/>
      <c r="U28" s="70"/>
      <c r="V28" s="69"/>
      <c r="W28" s="70"/>
      <c r="X28" s="69"/>
      <c r="Y28" s="70"/>
      <c r="Z28" s="69">
        <f>VLOOKUP($A28,'Return Data'!$A$7:$R$328,17,0)</f>
        <v>5.7627611959332397</v>
      </c>
      <c r="AA28" s="71">
        <f t="shared" si="11"/>
        <v>39</v>
      </c>
    </row>
    <row r="29" spans="1:27" x14ac:dyDescent="0.25">
      <c r="A29" s="67" t="s">
        <v>139</v>
      </c>
      <c r="B29" s="68">
        <f>VLOOKUP($A29,'Return Data'!$A$7:$R$328,2,0)</f>
        <v>43924</v>
      </c>
      <c r="C29" s="69">
        <f>VLOOKUP($A29,'Return Data'!$A$7:$R$328,3,0)</f>
        <v>2729.9582999999998</v>
      </c>
      <c r="D29" s="69">
        <f>VLOOKUP($A29,'Return Data'!$A$7:$R$328,6,0)</f>
        <v>14.2956319777677</v>
      </c>
      <c r="E29" s="70">
        <f t="shared" si="0"/>
        <v>6</v>
      </c>
      <c r="F29" s="69">
        <f>VLOOKUP($A29,'Return Data'!$A$7:$R$328,7,0)</f>
        <v>7.55616053124331</v>
      </c>
      <c r="G29" s="70">
        <f t="shared" si="1"/>
        <v>10</v>
      </c>
      <c r="H29" s="69">
        <f>VLOOKUP($A29,'Return Data'!$A$7:$R$328,8,0)</f>
        <v>8.1112907626121409</v>
      </c>
      <c r="I29" s="70">
        <f t="shared" si="2"/>
        <v>21</v>
      </c>
      <c r="J29" s="69">
        <f>VLOOKUP($A29,'Return Data'!$A$7:$R$328,9,0)</f>
        <v>10.656909192778199</v>
      </c>
      <c r="K29" s="70">
        <f t="shared" si="3"/>
        <v>24</v>
      </c>
      <c r="L29" s="69">
        <f>VLOOKUP($A29,'Return Data'!$A$7:$R$328,10,0)</f>
        <v>6.2047128367084596</v>
      </c>
      <c r="M29" s="70">
        <f t="shared" si="4"/>
        <v>28</v>
      </c>
      <c r="N29" s="69">
        <f>VLOOKUP($A29,'Return Data'!$A$7:$R$328,11,0)</f>
        <v>5.4363075880255396</v>
      </c>
      <c r="O29" s="70">
        <f t="shared" ref="O29:O50" si="12">RANK(N29,N$8:N$50,0)</f>
        <v>27</v>
      </c>
      <c r="P29" s="69">
        <f>VLOOKUP($A29,'Return Data'!$A$7:$R$328,12,0)</f>
        <v>5.4014870647125903</v>
      </c>
      <c r="Q29" s="70">
        <f t="shared" ref="Q29:Q50" si="13">RANK(P29,P$8:P$50,0)</f>
        <v>25</v>
      </c>
      <c r="R29" s="69">
        <f>VLOOKUP($A29,'Return Data'!$A$7:$R$328,13,0)</f>
        <v>5.6216273686336802</v>
      </c>
      <c r="S29" s="70">
        <f t="shared" ref="S29:S50" si="14">RANK(R29,R$8:R$50,0)</f>
        <v>28</v>
      </c>
      <c r="T29" s="69">
        <f>VLOOKUP($A29,'Return Data'!$A$7:$R$328,14,0)</f>
        <v>6.0395386534865603</v>
      </c>
      <c r="U29" s="70">
        <f>RANK(T29,T$8:T$50,0)</f>
        <v>28</v>
      </c>
      <c r="V29" s="69">
        <f>VLOOKUP($A29,'Return Data'!$A$7:$R$328,18,0)</f>
        <v>7.0193326867211097</v>
      </c>
      <c r="W29" s="70">
        <f>RANK(V29,V$8:V$50,0)</f>
        <v>25</v>
      </c>
      <c r="X29" s="69">
        <f>VLOOKUP($A29,'Return Data'!$A$7:$R$328,15,0)</f>
        <v>7.2847850980385198</v>
      </c>
      <c r="Y29" s="70">
        <f>RANK(X29,X$8:X$50,0)</f>
        <v>24</v>
      </c>
      <c r="Z29" s="69">
        <f>VLOOKUP($A29,'Return Data'!$A$7:$R$328,17,0)</f>
        <v>10.038083299926599</v>
      </c>
      <c r="AA29" s="71">
        <f t="shared" si="11"/>
        <v>20</v>
      </c>
    </row>
    <row r="30" spans="1:27" x14ac:dyDescent="0.25">
      <c r="A30" s="67" t="s">
        <v>140</v>
      </c>
      <c r="B30" s="68">
        <f>VLOOKUP($A30,'Return Data'!$A$7:$R$328,2,0)</f>
        <v>43924</v>
      </c>
      <c r="C30" s="69">
        <f>VLOOKUP($A30,'Return Data'!$A$7:$R$328,3,0)</f>
        <v>1049.2757999999999</v>
      </c>
      <c r="D30" s="69">
        <f>VLOOKUP($A30,'Return Data'!$A$7:$R$328,6,0)</f>
        <v>2.0002986985586699</v>
      </c>
      <c r="E30" s="70">
        <f t="shared" si="0"/>
        <v>42</v>
      </c>
      <c r="F30" s="69">
        <f>VLOOKUP($A30,'Return Data'!$A$7:$R$328,7,0)</f>
        <v>0.90450056223985897</v>
      </c>
      <c r="G30" s="70">
        <f t="shared" si="1"/>
        <v>42</v>
      </c>
      <c r="H30" s="69">
        <f>VLOOKUP($A30,'Return Data'!$A$7:$R$328,8,0)</f>
        <v>0.79274201671294597</v>
      </c>
      <c r="I30" s="70">
        <f t="shared" si="2"/>
        <v>42</v>
      </c>
      <c r="J30" s="69">
        <f>VLOOKUP($A30,'Return Data'!$A$7:$R$328,9,0)</f>
        <v>1.73149909841234</v>
      </c>
      <c r="K30" s="70">
        <f t="shared" si="3"/>
        <v>42</v>
      </c>
      <c r="L30" s="69">
        <f>VLOOKUP($A30,'Return Data'!$A$7:$R$328,10,0)</f>
        <v>3.6296737258326299</v>
      </c>
      <c r="M30" s="70">
        <f t="shared" si="4"/>
        <v>42</v>
      </c>
      <c r="N30" s="69">
        <f>VLOOKUP($A30,'Return Data'!$A$7:$R$328,11,0)</f>
        <v>4.4437179512451603</v>
      </c>
      <c r="O30" s="70">
        <f t="shared" si="12"/>
        <v>37</v>
      </c>
      <c r="P30" s="69">
        <f>VLOOKUP($A30,'Return Data'!$A$7:$R$328,12,0)</f>
        <v>4.5615229706992801</v>
      </c>
      <c r="Q30" s="70">
        <f t="shared" si="13"/>
        <v>38</v>
      </c>
      <c r="R30" s="69">
        <f>VLOOKUP($A30,'Return Data'!$A$7:$R$328,13,0)</f>
        <v>4.8787054019355702</v>
      </c>
      <c r="S30" s="70">
        <f t="shared" si="14"/>
        <v>38</v>
      </c>
      <c r="T30" s="69"/>
      <c r="U30" s="70"/>
      <c r="V30" s="69"/>
      <c r="W30" s="70"/>
      <c r="X30" s="69"/>
      <c r="Y30" s="70"/>
      <c r="Z30" s="69">
        <f>VLOOKUP($A30,'Return Data'!$A$7:$R$328,17,0)</f>
        <v>5.2035575541290804</v>
      </c>
      <c r="AA30" s="71">
        <f t="shared" si="11"/>
        <v>43</v>
      </c>
    </row>
    <row r="31" spans="1:27" x14ac:dyDescent="0.25">
      <c r="A31" s="67" t="s">
        <v>141</v>
      </c>
      <c r="B31" s="68">
        <f>VLOOKUP($A31,'Return Data'!$A$7:$R$328,2,0)</f>
        <v>43924</v>
      </c>
      <c r="C31" s="69">
        <f>VLOOKUP($A31,'Return Data'!$A$7:$R$328,3,0)</f>
        <v>54.368499999999997</v>
      </c>
      <c r="D31" s="69">
        <f>VLOOKUP($A31,'Return Data'!$A$7:$R$328,6,0)</f>
        <v>12.894370304672901</v>
      </c>
      <c r="E31" s="70">
        <f t="shared" si="0"/>
        <v>13</v>
      </c>
      <c r="F31" s="69">
        <f>VLOOKUP($A31,'Return Data'!$A$7:$R$328,7,0)</f>
        <v>6.9187818379883703</v>
      </c>
      <c r="G31" s="70">
        <f t="shared" si="1"/>
        <v>24</v>
      </c>
      <c r="H31" s="69">
        <f>VLOOKUP($A31,'Return Data'!$A$7:$R$328,8,0)</f>
        <v>6.5298004359338604</v>
      </c>
      <c r="I31" s="70">
        <f t="shared" si="2"/>
        <v>27</v>
      </c>
      <c r="J31" s="69">
        <f>VLOOKUP($A31,'Return Data'!$A$7:$R$328,9,0)</f>
        <v>7.8639951506847403</v>
      </c>
      <c r="K31" s="70">
        <f t="shared" si="3"/>
        <v>33</v>
      </c>
      <c r="L31" s="69">
        <f>VLOOKUP($A31,'Return Data'!$A$7:$R$328,10,0)</f>
        <v>5.8588796957184597</v>
      </c>
      <c r="M31" s="70">
        <f t="shared" si="4"/>
        <v>32</v>
      </c>
      <c r="N31" s="69">
        <f>VLOOKUP($A31,'Return Data'!$A$7:$R$328,11,0)</f>
        <v>5.3974212103524799</v>
      </c>
      <c r="O31" s="70">
        <f t="shared" si="12"/>
        <v>28</v>
      </c>
      <c r="P31" s="69">
        <f>VLOOKUP($A31,'Return Data'!$A$7:$R$328,12,0)</f>
        <v>5.36993664700731</v>
      </c>
      <c r="Q31" s="70">
        <f t="shared" si="13"/>
        <v>28</v>
      </c>
      <c r="R31" s="69">
        <f>VLOOKUP($A31,'Return Data'!$A$7:$R$328,13,0)</f>
        <v>5.66462816225489</v>
      </c>
      <c r="S31" s="70">
        <f t="shared" si="14"/>
        <v>27</v>
      </c>
      <c r="T31" s="69">
        <f>VLOOKUP($A31,'Return Data'!$A$7:$R$328,14,0)</f>
        <v>6.1171990834754002</v>
      </c>
      <c r="U31" s="70">
        <f t="shared" ref="U31:U50" si="15">RANK(T31,T$8:T$50,0)</f>
        <v>26</v>
      </c>
      <c r="V31" s="69">
        <f>VLOOKUP($A31,'Return Data'!$A$7:$R$328,18,0)</f>
        <v>7.10136081010896</v>
      </c>
      <c r="W31" s="70">
        <f t="shared" ref="W31:W36" si="16">RANK(V31,V$8:V$50,0)</f>
        <v>20</v>
      </c>
      <c r="X31" s="69">
        <f>VLOOKUP($A31,'Return Data'!$A$7:$R$328,15,0)</f>
        <v>7.34948816874447</v>
      </c>
      <c r="Y31" s="70">
        <f t="shared" ref="Y31:Y36" si="17">RANK(X31,X$8:X$50,0)</f>
        <v>18</v>
      </c>
      <c r="Z31" s="69">
        <f>VLOOKUP($A31,'Return Data'!$A$7:$R$328,17,0)</f>
        <v>10.141146245109301</v>
      </c>
      <c r="AA31" s="71">
        <f t="shared" si="11"/>
        <v>7</v>
      </c>
    </row>
    <row r="32" spans="1:27" x14ac:dyDescent="0.25">
      <c r="A32" s="67" t="s">
        <v>142</v>
      </c>
      <c r="B32" s="68">
        <f>VLOOKUP($A32,'Return Data'!$A$7:$R$328,2,0)</f>
        <v>43924</v>
      </c>
      <c r="C32" s="69">
        <f>VLOOKUP($A32,'Return Data'!$A$7:$R$328,3,0)</f>
        <v>4017.36</v>
      </c>
      <c r="D32" s="69">
        <f>VLOOKUP($A32,'Return Data'!$A$7:$R$328,6,0)</f>
        <v>13.9180363943308</v>
      </c>
      <c r="E32" s="70">
        <f t="shared" si="0"/>
        <v>9</v>
      </c>
      <c r="F32" s="69">
        <f>VLOOKUP($A32,'Return Data'!$A$7:$R$328,7,0)</f>
        <v>7.5484279176142701</v>
      </c>
      <c r="G32" s="70">
        <f t="shared" si="1"/>
        <v>11</v>
      </c>
      <c r="H32" s="69">
        <f>VLOOKUP($A32,'Return Data'!$A$7:$R$328,8,0)</f>
        <v>8.1851677872749597</v>
      </c>
      <c r="I32" s="70">
        <f t="shared" si="2"/>
        <v>18</v>
      </c>
      <c r="J32" s="69">
        <f>VLOOKUP($A32,'Return Data'!$A$7:$R$328,9,0)</f>
        <v>11.849929276626501</v>
      </c>
      <c r="K32" s="70">
        <f t="shared" si="3"/>
        <v>14</v>
      </c>
      <c r="L32" s="69">
        <f>VLOOKUP($A32,'Return Data'!$A$7:$R$328,10,0)</f>
        <v>6.4634740441202396</v>
      </c>
      <c r="M32" s="70">
        <f t="shared" si="4"/>
        <v>22</v>
      </c>
      <c r="N32" s="69">
        <f>VLOOKUP($A32,'Return Data'!$A$7:$R$328,11,0)</f>
        <v>5.5192275292332997</v>
      </c>
      <c r="O32" s="70">
        <f t="shared" si="12"/>
        <v>24</v>
      </c>
      <c r="P32" s="69">
        <f>VLOOKUP($A32,'Return Data'!$A$7:$R$328,12,0)</f>
        <v>5.4663570125464496</v>
      </c>
      <c r="Q32" s="70">
        <f t="shared" si="13"/>
        <v>24</v>
      </c>
      <c r="R32" s="69">
        <f>VLOOKUP($A32,'Return Data'!$A$7:$R$328,13,0)</f>
        <v>5.6808101985092199</v>
      </c>
      <c r="S32" s="70">
        <f t="shared" si="14"/>
        <v>25</v>
      </c>
      <c r="T32" s="69">
        <f>VLOOKUP($A32,'Return Data'!$A$7:$R$328,14,0)</f>
        <v>6.0710194128562396</v>
      </c>
      <c r="U32" s="70">
        <f t="shared" si="15"/>
        <v>27</v>
      </c>
      <c r="V32" s="69">
        <f>VLOOKUP($A32,'Return Data'!$A$7:$R$328,18,0)</f>
        <v>6.9917647801607901</v>
      </c>
      <c r="W32" s="70">
        <f t="shared" si="16"/>
        <v>27</v>
      </c>
      <c r="X32" s="69">
        <f>VLOOKUP($A32,'Return Data'!$A$7:$R$328,15,0)</f>
        <v>7.2482795677428502</v>
      </c>
      <c r="Y32" s="70">
        <f t="shared" si="17"/>
        <v>26</v>
      </c>
      <c r="Z32" s="69">
        <f>VLOOKUP($A32,'Return Data'!$A$7:$R$328,17,0)</f>
        <v>9.9750841944974695</v>
      </c>
      <c r="AA32" s="71">
        <f t="shared" si="11"/>
        <v>25</v>
      </c>
    </row>
    <row r="33" spans="1:27" x14ac:dyDescent="0.25">
      <c r="A33" s="67" t="s">
        <v>143</v>
      </c>
      <c r="B33" s="68">
        <f>VLOOKUP($A33,'Return Data'!$A$7:$R$328,2,0)</f>
        <v>43924</v>
      </c>
      <c r="C33" s="69">
        <f>VLOOKUP($A33,'Return Data'!$A$7:$R$328,3,0)</f>
        <v>2723.3173000000002</v>
      </c>
      <c r="D33" s="69">
        <f>VLOOKUP($A33,'Return Data'!$A$7:$R$328,6,0)</f>
        <v>12.279728477955301</v>
      </c>
      <c r="E33" s="70">
        <f t="shared" si="0"/>
        <v>21</v>
      </c>
      <c r="F33" s="69">
        <f>VLOOKUP($A33,'Return Data'!$A$7:$R$328,7,0)</f>
        <v>7.5477593583746296</v>
      </c>
      <c r="G33" s="70">
        <f t="shared" si="1"/>
        <v>12</v>
      </c>
      <c r="H33" s="69">
        <f>VLOOKUP($A33,'Return Data'!$A$7:$R$328,8,0)</f>
        <v>9.0118716748119105</v>
      </c>
      <c r="I33" s="70">
        <f t="shared" si="2"/>
        <v>7</v>
      </c>
      <c r="J33" s="69">
        <f>VLOOKUP($A33,'Return Data'!$A$7:$R$328,9,0)</f>
        <v>12.997286513277601</v>
      </c>
      <c r="K33" s="70">
        <f t="shared" si="3"/>
        <v>6</v>
      </c>
      <c r="L33" s="69">
        <f>VLOOKUP($A33,'Return Data'!$A$7:$R$328,10,0)</f>
        <v>7.3159211609158801</v>
      </c>
      <c r="M33" s="70">
        <f t="shared" si="4"/>
        <v>8</v>
      </c>
      <c r="N33" s="69">
        <f>VLOOKUP($A33,'Return Data'!$A$7:$R$328,11,0)</f>
        <v>5.8620959759077902</v>
      </c>
      <c r="O33" s="70">
        <f t="shared" si="12"/>
        <v>12</v>
      </c>
      <c r="P33" s="69">
        <f>VLOOKUP($A33,'Return Data'!$A$7:$R$328,12,0)</f>
        <v>5.6682647056844804</v>
      </c>
      <c r="Q33" s="70">
        <f t="shared" si="13"/>
        <v>13</v>
      </c>
      <c r="R33" s="69">
        <f>VLOOKUP($A33,'Return Data'!$A$7:$R$328,13,0)</f>
        <v>5.82005476532286</v>
      </c>
      <c r="S33" s="70">
        <f t="shared" si="14"/>
        <v>18</v>
      </c>
      <c r="T33" s="69">
        <f>VLOOKUP($A33,'Return Data'!$A$7:$R$328,14,0)</f>
        <v>6.1814868762092798</v>
      </c>
      <c r="U33" s="70">
        <f t="shared" si="15"/>
        <v>22</v>
      </c>
      <c r="V33" s="69">
        <f>VLOOKUP($A33,'Return Data'!$A$7:$R$328,18,0)</f>
        <v>7.0981829406517702</v>
      </c>
      <c r="W33" s="70">
        <f t="shared" si="16"/>
        <v>21</v>
      </c>
      <c r="X33" s="69">
        <f>VLOOKUP($A33,'Return Data'!$A$7:$R$328,15,0)</f>
        <v>7.3450630851121597</v>
      </c>
      <c r="Y33" s="70">
        <f t="shared" si="17"/>
        <v>20</v>
      </c>
      <c r="Z33" s="69">
        <f>VLOOKUP($A33,'Return Data'!$A$7:$R$328,17,0)</f>
        <v>10.033083856249799</v>
      </c>
      <c r="AA33" s="71">
        <f t="shared" si="11"/>
        <v>21</v>
      </c>
    </row>
    <row r="34" spans="1:27" x14ac:dyDescent="0.25">
      <c r="A34" s="67" t="s">
        <v>144</v>
      </c>
      <c r="B34" s="68">
        <f>VLOOKUP($A34,'Return Data'!$A$7:$R$328,2,0)</f>
        <v>43924</v>
      </c>
      <c r="C34" s="69">
        <f>VLOOKUP($A34,'Return Data'!$A$7:$R$328,3,0)</f>
        <v>3606.2449999999999</v>
      </c>
      <c r="D34" s="69">
        <f>VLOOKUP($A34,'Return Data'!$A$7:$R$328,6,0)</f>
        <v>14.402262125187001</v>
      </c>
      <c r="E34" s="70">
        <f t="shared" si="0"/>
        <v>5</v>
      </c>
      <c r="F34" s="69">
        <f>VLOOKUP($A34,'Return Data'!$A$7:$R$328,7,0)</f>
        <v>8.1352265645046398</v>
      </c>
      <c r="G34" s="70">
        <f t="shared" si="1"/>
        <v>3</v>
      </c>
      <c r="H34" s="69">
        <f>VLOOKUP($A34,'Return Data'!$A$7:$R$328,8,0)</f>
        <v>9.1708453550333697</v>
      </c>
      <c r="I34" s="70">
        <f t="shared" si="2"/>
        <v>6</v>
      </c>
      <c r="J34" s="69">
        <f>VLOOKUP($A34,'Return Data'!$A$7:$R$328,9,0)</f>
        <v>13.7889000747768</v>
      </c>
      <c r="K34" s="70">
        <f t="shared" si="3"/>
        <v>4</v>
      </c>
      <c r="L34" s="69">
        <f>VLOOKUP($A34,'Return Data'!$A$7:$R$328,10,0)</f>
        <v>7.9163938965779801</v>
      </c>
      <c r="M34" s="70">
        <f t="shared" si="4"/>
        <v>2</v>
      </c>
      <c r="N34" s="69">
        <f>VLOOKUP($A34,'Return Data'!$A$7:$R$328,11,0)</f>
        <v>6.1949179295262002</v>
      </c>
      <c r="O34" s="70">
        <f t="shared" si="12"/>
        <v>3</v>
      </c>
      <c r="P34" s="69">
        <f>VLOOKUP($A34,'Return Data'!$A$7:$R$328,12,0)</f>
        <v>5.8673727475843602</v>
      </c>
      <c r="Q34" s="70">
        <f t="shared" si="13"/>
        <v>5</v>
      </c>
      <c r="R34" s="69">
        <f>VLOOKUP($A34,'Return Data'!$A$7:$R$328,13,0)</f>
        <v>6.0044439742339399</v>
      </c>
      <c r="S34" s="70">
        <f t="shared" si="14"/>
        <v>7</v>
      </c>
      <c r="T34" s="69">
        <f>VLOOKUP($A34,'Return Data'!$A$7:$R$328,14,0)</f>
        <v>6.3277520000227003</v>
      </c>
      <c r="U34" s="70">
        <f t="shared" si="15"/>
        <v>10</v>
      </c>
      <c r="V34" s="69">
        <f>VLOOKUP($A34,'Return Data'!$A$7:$R$328,18,0)</f>
        <v>7.1712381760686004</v>
      </c>
      <c r="W34" s="70">
        <f t="shared" si="16"/>
        <v>12</v>
      </c>
      <c r="X34" s="69">
        <f>VLOOKUP($A34,'Return Data'!$A$7:$R$328,15,0)</f>
        <v>7.3986084934631</v>
      </c>
      <c r="Y34" s="70">
        <f t="shared" si="17"/>
        <v>12</v>
      </c>
      <c r="Z34" s="69">
        <f>VLOOKUP($A34,'Return Data'!$A$7:$R$328,17,0)</f>
        <v>10.0509988544545</v>
      </c>
      <c r="AA34" s="71">
        <f t="shared" si="11"/>
        <v>16</v>
      </c>
    </row>
    <row r="35" spans="1:27" x14ac:dyDescent="0.25">
      <c r="A35" s="67" t="s">
        <v>145</v>
      </c>
      <c r="B35" s="68">
        <f>VLOOKUP($A35,'Return Data'!$A$7:$R$328,2,0)</f>
        <v>43924</v>
      </c>
      <c r="C35" s="69">
        <f>VLOOKUP($A35,'Return Data'!$A$7:$R$328,3,0)</f>
        <v>1289.4559999999999</v>
      </c>
      <c r="D35" s="69">
        <f>VLOOKUP($A35,'Return Data'!$A$7:$R$328,6,0)</f>
        <v>12.861347439542</v>
      </c>
      <c r="E35" s="70">
        <f t="shared" si="0"/>
        <v>14</v>
      </c>
      <c r="F35" s="69">
        <f>VLOOKUP($A35,'Return Data'!$A$7:$R$328,7,0)</f>
        <v>7.3074660777430598</v>
      </c>
      <c r="G35" s="70">
        <f t="shared" si="1"/>
        <v>22</v>
      </c>
      <c r="H35" s="69">
        <f>VLOOKUP($A35,'Return Data'!$A$7:$R$328,8,0)</f>
        <v>8.3163510975566393</v>
      </c>
      <c r="I35" s="70">
        <f t="shared" si="2"/>
        <v>16</v>
      </c>
      <c r="J35" s="69">
        <f>VLOOKUP($A35,'Return Data'!$A$7:$R$328,9,0)</f>
        <v>12.085015875316101</v>
      </c>
      <c r="K35" s="70">
        <f t="shared" si="3"/>
        <v>12</v>
      </c>
      <c r="L35" s="69">
        <f>VLOOKUP($A35,'Return Data'!$A$7:$R$328,10,0)</f>
        <v>6.6130858553017999</v>
      </c>
      <c r="M35" s="70">
        <f t="shared" si="4"/>
        <v>19</v>
      </c>
      <c r="N35" s="69">
        <f>VLOOKUP($A35,'Return Data'!$A$7:$R$328,11,0)</f>
        <v>5.7650118977139204</v>
      </c>
      <c r="O35" s="70">
        <f t="shared" si="12"/>
        <v>15</v>
      </c>
      <c r="P35" s="69">
        <f>VLOOKUP($A35,'Return Data'!$A$7:$R$328,12,0)</f>
        <v>5.7361509481206001</v>
      </c>
      <c r="Q35" s="70">
        <f t="shared" si="13"/>
        <v>9</v>
      </c>
      <c r="R35" s="69">
        <f>VLOOKUP($A35,'Return Data'!$A$7:$R$328,13,0)</f>
        <v>5.9906567062497098</v>
      </c>
      <c r="S35" s="70">
        <f t="shared" si="14"/>
        <v>8</v>
      </c>
      <c r="T35" s="69">
        <f>VLOOKUP($A35,'Return Data'!$A$7:$R$328,14,0)</f>
        <v>6.3520384607657103</v>
      </c>
      <c r="U35" s="70">
        <f t="shared" si="15"/>
        <v>7</v>
      </c>
      <c r="V35" s="69">
        <f>VLOOKUP($A35,'Return Data'!$A$7:$R$328,18,0)</f>
        <v>7.2593010069077097</v>
      </c>
      <c r="W35" s="70">
        <f t="shared" si="16"/>
        <v>5</v>
      </c>
      <c r="X35" s="69">
        <f>VLOOKUP($A35,'Return Data'!$A$7:$R$328,15,0)</f>
        <v>7.4695074081931496</v>
      </c>
      <c r="Y35" s="70">
        <f t="shared" si="17"/>
        <v>4</v>
      </c>
      <c r="Z35" s="69">
        <f>VLOOKUP($A35,'Return Data'!$A$7:$R$328,17,0)</f>
        <v>7.7119379194331099</v>
      </c>
      <c r="AA35" s="71">
        <f t="shared" si="11"/>
        <v>35</v>
      </c>
    </row>
    <row r="36" spans="1:27" x14ac:dyDescent="0.25">
      <c r="A36" s="67" t="s">
        <v>146</v>
      </c>
      <c r="B36" s="68">
        <f>VLOOKUP($A36,'Return Data'!$A$7:$R$328,2,0)</f>
        <v>43924</v>
      </c>
      <c r="C36" s="69">
        <f>VLOOKUP($A36,'Return Data'!$A$7:$R$328,3,0)</f>
        <v>2095.9389000000001</v>
      </c>
      <c r="D36" s="69">
        <f>VLOOKUP($A36,'Return Data'!$A$7:$R$328,6,0)</f>
        <v>14.025906125901299</v>
      </c>
      <c r="E36" s="70">
        <f t="shared" si="0"/>
        <v>8</v>
      </c>
      <c r="F36" s="69">
        <f>VLOOKUP($A36,'Return Data'!$A$7:$R$328,7,0)</f>
        <v>7.6521541799642003</v>
      </c>
      <c r="G36" s="70">
        <f t="shared" si="1"/>
        <v>7</v>
      </c>
      <c r="H36" s="69">
        <f>VLOOKUP($A36,'Return Data'!$A$7:$R$328,8,0)</f>
        <v>7.8725832956627304</v>
      </c>
      <c r="I36" s="70">
        <f t="shared" si="2"/>
        <v>23</v>
      </c>
      <c r="J36" s="69">
        <f>VLOOKUP($A36,'Return Data'!$A$7:$R$328,9,0)</f>
        <v>11.4693811967429</v>
      </c>
      <c r="K36" s="70">
        <f t="shared" si="3"/>
        <v>21</v>
      </c>
      <c r="L36" s="69">
        <f>VLOOKUP($A36,'Return Data'!$A$7:$R$328,10,0)</f>
        <v>6.7869542603512096</v>
      </c>
      <c r="M36" s="70">
        <f t="shared" si="4"/>
        <v>16</v>
      </c>
      <c r="N36" s="69">
        <f>VLOOKUP($A36,'Return Data'!$A$7:$R$328,11,0)</f>
        <v>5.7807126197005099</v>
      </c>
      <c r="O36" s="70">
        <f t="shared" si="12"/>
        <v>14</v>
      </c>
      <c r="P36" s="69">
        <f>VLOOKUP($A36,'Return Data'!$A$7:$R$328,12,0)</f>
        <v>5.6299005770569597</v>
      </c>
      <c r="Q36" s="70">
        <f t="shared" si="13"/>
        <v>15</v>
      </c>
      <c r="R36" s="69">
        <f>VLOOKUP($A36,'Return Data'!$A$7:$R$328,13,0)</f>
        <v>5.8445562634867603</v>
      </c>
      <c r="S36" s="70">
        <f t="shared" si="14"/>
        <v>16</v>
      </c>
      <c r="T36" s="69">
        <f>VLOOKUP($A36,'Return Data'!$A$7:$R$328,14,0)</f>
        <v>6.22280877029797</v>
      </c>
      <c r="U36" s="70">
        <f t="shared" si="15"/>
        <v>17</v>
      </c>
      <c r="V36" s="69">
        <f>VLOOKUP($A36,'Return Data'!$A$7:$R$328,18,0)</f>
        <v>7.11730628606918</v>
      </c>
      <c r="W36" s="70">
        <f t="shared" si="16"/>
        <v>18</v>
      </c>
      <c r="X36" s="69">
        <f>VLOOKUP($A36,'Return Data'!$A$7:$R$328,15,0)</f>
        <v>7.3518922315640101</v>
      </c>
      <c r="Y36" s="70">
        <f t="shared" si="17"/>
        <v>17</v>
      </c>
      <c r="Z36" s="69">
        <f>VLOOKUP($A36,'Return Data'!$A$7:$R$328,17,0)</f>
        <v>9.6559499780385298</v>
      </c>
      <c r="AA36" s="71">
        <f t="shared" si="11"/>
        <v>30</v>
      </c>
    </row>
    <row r="37" spans="1:27" x14ac:dyDescent="0.25">
      <c r="A37" s="67" t="s">
        <v>147</v>
      </c>
      <c r="B37" s="68">
        <f>VLOOKUP($A37,'Return Data'!$A$7:$R$328,2,0)</f>
        <v>43924</v>
      </c>
      <c r="C37" s="69">
        <f>VLOOKUP($A37,'Return Data'!$A$7:$R$328,3,0)</f>
        <v>10.7044</v>
      </c>
      <c r="D37" s="69">
        <f>VLOOKUP($A37,'Return Data'!$A$7:$R$328,6,0)</f>
        <v>5.7976024741398504</v>
      </c>
      <c r="E37" s="70">
        <f t="shared" si="0"/>
        <v>37</v>
      </c>
      <c r="F37" s="69">
        <f>VLOOKUP($A37,'Return Data'!$A$7:$R$328,7,0)</f>
        <v>3.8656823349842599</v>
      </c>
      <c r="G37" s="70">
        <f t="shared" si="1"/>
        <v>37</v>
      </c>
      <c r="H37" s="69">
        <f>VLOOKUP($A37,'Return Data'!$A$7:$R$328,8,0)</f>
        <v>2.7780411238211502</v>
      </c>
      <c r="I37" s="70">
        <f t="shared" si="2"/>
        <v>40</v>
      </c>
      <c r="J37" s="69">
        <f>VLOOKUP($A37,'Return Data'!$A$7:$R$328,9,0)</f>
        <v>2.77952198367423</v>
      </c>
      <c r="K37" s="70">
        <f t="shared" si="3"/>
        <v>41</v>
      </c>
      <c r="L37" s="69">
        <f>VLOOKUP($A37,'Return Data'!$A$7:$R$328,10,0)</f>
        <v>3.8181324558490899</v>
      </c>
      <c r="M37" s="70">
        <f t="shared" si="4"/>
        <v>41</v>
      </c>
      <c r="N37" s="69">
        <f>VLOOKUP($A37,'Return Data'!$A$7:$R$328,11,0)</f>
        <v>4.32144364327592</v>
      </c>
      <c r="O37" s="70">
        <f t="shared" si="12"/>
        <v>38</v>
      </c>
      <c r="P37" s="69">
        <f>VLOOKUP($A37,'Return Data'!$A$7:$R$328,12,0)</f>
        <v>4.6095491419397501</v>
      </c>
      <c r="Q37" s="70">
        <f t="shared" si="13"/>
        <v>37</v>
      </c>
      <c r="R37" s="69">
        <f>VLOOKUP($A37,'Return Data'!$A$7:$R$328,13,0)</f>
        <v>4.9051579057682</v>
      </c>
      <c r="S37" s="70">
        <f t="shared" si="14"/>
        <v>37</v>
      </c>
      <c r="T37" s="69">
        <f>VLOOKUP($A37,'Return Data'!$A$7:$R$328,14,0)</f>
        <v>5.1742991337720801</v>
      </c>
      <c r="U37" s="70">
        <f t="shared" si="15"/>
        <v>37</v>
      </c>
      <c r="V37" s="69"/>
      <c r="W37" s="70"/>
      <c r="X37" s="69"/>
      <c r="Y37" s="70"/>
      <c r="Z37" s="69">
        <f>VLOOKUP($A37,'Return Data'!$A$7:$R$328,17,0)</f>
        <v>5.4587261146496902</v>
      </c>
      <c r="AA37" s="71">
        <f t="shared" si="11"/>
        <v>42</v>
      </c>
    </row>
    <row r="38" spans="1:27" x14ac:dyDescent="0.25">
      <c r="A38" s="67" t="s">
        <v>148</v>
      </c>
      <c r="B38" s="68">
        <f>VLOOKUP($A38,'Return Data'!$A$7:$R$328,2,0)</f>
        <v>43924</v>
      </c>
      <c r="C38" s="69">
        <f>VLOOKUP($A38,'Return Data'!$A$7:$R$328,3,0)</f>
        <v>4854.2312000000002</v>
      </c>
      <c r="D38" s="69">
        <f>VLOOKUP($A38,'Return Data'!$A$7:$R$328,6,0)</f>
        <v>15.994357088321401</v>
      </c>
      <c r="E38" s="70">
        <f t="shared" si="0"/>
        <v>1</v>
      </c>
      <c r="F38" s="69">
        <f>VLOOKUP($A38,'Return Data'!$A$7:$R$328,7,0)</f>
        <v>8.8859241322130504</v>
      </c>
      <c r="G38" s="70">
        <f t="shared" si="1"/>
        <v>1</v>
      </c>
      <c r="H38" s="69">
        <f>VLOOKUP($A38,'Return Data'!$A$7:$R$328,8,0)</f>
        <v>9.1966142281490892</v>
      </c>
      <c r="I38" s="70">
        <f t="shared" si="2"/>
        <v>5</v>
      </c>
      <c r="J38" s="69">
        <f>VLOOKUP($A38,'Return Data'!$A$7:$R$328,9,0)</f>
        <v>11.6422489776786</v>
      </c>
      <c r="K38" s="70">
        <f t="shared" si="3"/>
        <v>18</v>
      </c>
      <c r="L38" s="69">
        <f>VLOOKUP($A38,'Return Data'!$A$7:$R$328,10,0)</f>
        <v>6.7567028824515196</v>
      </c>
      <c r="M38" s="70">
        <f t="shared" si="4"/>
        <v>17</v>
      </c>
      <c r="N38" s="69">
        <f>VLOOKUP($A38,'Return Data'!$A$7:$R$328,11,0)</f>
        <v>5.6940932156861797</v>
      </c>
      <c r="O38" s="70">
        <f t="shared" si="12"/>
        <v>18</v>
      </c>
      <c r="P38" s="69">
        <f>VLOOKUP($A38,'Return Data'!$A$7:$R$328,12,0)</f>
        <v>5.6201023859724302</v>
      </c>
      <c r="Q38" s="70">
        <f t="shared" si="13"/>
        <v>17</v>
      </c>
      <c r="R38" s="69">
        <f>VLOOKUP($A38,'Return Data'!$A$7:$R$328,13,0)</f>
        <v>5.8825532685955197</v>
      </c>
      <c r="S38" s="70">
        <f t="shared" si="14"/>
        <v>12</v>
      </c>
      <c r="T38" s="69">
        <f>VLOOKUP($A38,'Return Data'!$A$7:$R$328,14,0)</f>
        <v>6.3175486105231196</v>
      </c>
      <c r="U38" s="70">
        <f t="shared" si="15"/>
        <v>11</v>
      </c>
      <c r="V38" s="69">
        <f>VLOOKUP($A38,'Return Data'!$A$7:$R$328,18,0)</f>
        <v>7.1988130707087699</v>
      </c>
      <c r="W38" s="70">
        <f>RANK(V38,V$8:V$50,0)</f>
        <v>8</v>
      </c>
      <c r="X38" s="69">
        <f>VLOOKUP($A38,'Return Data'!$A$7:$R$328,15,0)</f>
        <v>7.4194411222587702</v>
      </c>
      <c r="Y38" s="70">
        <f>RANK(X38,X$8:X$50,0)</f>
        <v>9</v>
      </c>
      <c r="Z38" s="69">
        <f>VLOOKUP($A38,'Return Data'!$A$7:$R$328,17,0)</f>
        <v>10.1255212195501</v>
      </c>
      <c r="AA38" s="71">
        <f t="shared" si="11"/>
        <v>10</v>
      </c>
    </row>
    <row r="39" spans="1:27" x14ac:dyDescent="0.25">
      <c r="A39" s="67" t="s">
        <v>149</v>
      </c>
      <c r="B39" s="68">
        <f>VLOOKUP($A39,'Return Data'!$A$7:$R$328,2,0)</f>
        <v>43924</v>
      </c>
      <c r="C39" s="69">
        <f>VLOOKUP($A39,'Return Data'!$A$7:$R$328,3,0)</f>
        <v>1117.3804</v>
      </c>
      <c r="D39" s="69">
        <f>VLOOKUP($A39,'Return Data'!$A$7:$R$328,6,0)</f>
        <v>6.0964355512921298</v>
      </c>
      <c r="E39" s="70">
        <f t="shared" si="0"/>
        <v>36</v>
      </c>
      <c r="F39" s="69">
        <f>VLOOKUP($A39,'Return Data'!$A$7:$R$328,7,0)</f>
        <v>4.03228188963715</v>
      </c>
      <c r="G39" s="70">
        <f t="shared" si="1"/>
        <v>36</v>
      </c>
      <c r="H39" s="69">
        <f>VLOOKUP($A39,'Return Data'!$A$7:$R$328,8,0)</f>
        <v>3.92797254363267</v>
      </c>
      <c r="I39" s="70">
        <f t="shared" si="2"/>
        <v>38</v>
      </c>
      <c r="J39" s="69">
        <f>VLOOKUP($A39,'Return Data'!$A$7:$R$328,9,0)</f>
        <v>5.1449459541944602</v>
      </c>
      <c r="K39" s="70">
        <f t="shared" si="3"/>
        <v>38</v>
      </c>
      <c r="L39" s="69">
        <f>VLOOKUP($A39,'Return Data'!$A$7:$R$328,10,0)</f>
        <v>5.1774177817889404</v>
      </c>
      <c r="M39" s="70">
        <f t="shared" si="4"/>
        <v>35</v>
      </c>
      <c r="N39" s="69">
        <f>VLOOKUP($A39,'Return Data'!$A$7:$R$328,11,0)</f>
        <v>4.9239951449939001</v>
      </c>
      <c r="O39" s="70">
        <f t="shared" si="12"/>
        <v>33</v>
      </c>
      <c r="P39" s="69">
        <f>VLOOKUP($A39,'Return Data'!$A$7:$R$328,12,0)</f>
        <v>4.9900745244681097</v>
      </c>
      <c r="Q39" s="70">
        <f t="shared" si="13"/>
        <v>34</v>
      </c>
      <c r="R39" s="69">
        <f>VLOOKUP($A39,'Return Data'!$A$7:$R$328,13,0)</f>
        <v>5.3352963214504099</v>
      </c>
      <c r="S39" s="70">
        <f t="shared" si="14"/>
        <v>31</v>
      </c>
      <c r="T39" s="69">
        <f>VLOOKUP($A39,'Return Data'!$A$7:$R$328,14,0)</f>
        <v>5.5655121369784997</v>
      </c>
      <c r="U39" s="70">
        <f t="shared" si="15"/>
        <v>35</v>
      </c>
      <c r="V39" s="69"/>
      <c r="W39" s="70"/>
      <c r="X39" s="69"/>
      <c r="Y39" s="70"/>
      <c r="Z39" s="69">
        <f>VLOOKUP($A39,'Return Data'!$A$7:$R$328,17,0)</f>
        <v>6.1823731601731602</v>
      </c>
      <c r="AA39" s="71">
        <f t="shared" si="11"/>
        <v>37</v>
      </c>
    </row>
    <row r="40" spans="1:27" x14ac:dyDescent="0.25">
      <c r="A40" s="67" t="s">
        <v>150</v>
      </c>
      <c r="B40" s="68">
        <f>VLOOKUP($A40,'Return Data'!$A$7:$R$328,2,0)</f>
        <v>43924</v>
      </c>
      <c r="C40" s="69">
        <f>VLOOKUP($A40,'Return Data'!$A$7:$R$328,3,0)</f>
        <v>258.47949999999997</v>
      </c>
      <c r="D40" s="69">
        <f>VLOOKUP($A40,'Return Data'!$A$7:$R$328,6,0)</f>
        <v>11.6111894358062</v>
      </c>
      <c r="E40" s="70">
        <f t="shared" si="0"/>
        <v>24</v>
      </c>
      <c r="F40" s="69">
        <f>VLOOKUP($A40,'Return Data'!$A$7:$R$328,7,0)</f>
        <v>7.4086418692097196</v>
      </c>
      <c r="G40" s="70">
        <f t="shared" si="1"/>
        <v>16</v>
      </c>
      <c r="H40" s="69">
        <f>VLOOKUP($A40,'Return Data'!$A$7:$R$328,8,0)</f>
        <v>8.0573911294299005</v>
      </c>
      <c r="I40" s="70">
        <f t="shared" si="2"/>
        <v>22</v>
      </c>
      <c r="J40" s="69">
        <f>VLOOKUP($A40,'Return Data'!$A$7:$R$328,9,0)</f>
        <v>10.4336672466419</v>
      </c>
      <c r="K40" s="70">
        <f t="shared" si="3"/>
        <v>25</v>
      </c>
      <c r="L40" s="69">
        <f>VLOOKUP($A40,'Return Data'!$A$7:$R$328,10,0)</f>
        <v>6.1343623572758199</v>
      </c>
      <c r="M40" s="70">
        <f t="shared" si="4"/>
        <v>29</v>
      </c>
      <c r="N40" s="69">
        <f>VLOOKUP($A40,'Return Data'!$A$7:$R$328,11,0)</f>
        <v>5.5624993370120004</v>
      </c>
      <c r="O40" s="70">
        <f t="shared" si="12"/>
        <v>23</v>
      </c>
      <c r="P40" s="69">
        <f>VLOOKUP($A40,'Return Data'!$A$7:$R$328,12,0)</f>
        <v>5.6109624867312196</v>
      </c>
      <c r="Q40" s="70">
        <f t="shared" si="13"/>
        <v>18</v>
      </c>
      <c r="R40" s="69">
        <f>VLOOKUP($A40,'Return Data'!$A$7:$R$328,13,0)</f>
        <v>5.8428140804190196</v>
      </c>
      <c r="S40" s="70">
        <f t="shared" si="14"/>
        <v>17</v>
      </c>
      <c r="T40" s="69">
        <f>VLOOKUP($A40,'Return Data'!$A$7:$R$328,14,0)</f>
        <v>6.2790791748298496</v>
      </c>
      <c r="U40" s="70">
        <f t="shared" si="15"/>
        <v>13</v>
      </c>
      <c r="V40" s="69">
        <f>VLOOKUP($A40,'Return Data'!$A$7:$R$328,18,0)</f>
        <v>7.1947821272496499</v>
      </c>
      <c r="W40" s="70">
        <f t="shared" ref="W40:W49" si="18">RANK(V40,V$8:V$50,0)</f>
        <v>9</v>
      </c>
      <c r="X40" s="69">
        <f>VLOOKUP($A40,'Return Data'!$A$7:$R$328,15,0)</f>
        <v>7.4015779365128997</v>
      </c>
      <c r="Y40" s="70">
        <f t="shared" ref="Y40:Y49" si="19">RANK(X40,X$8:X$50,0)</f>
        <v>11</v>
      </c>
      <c r="Z40" s="69">
        <f>VLOOKUP($A40,'Return Data'!$A$7:$R$328,17,0)</f>
        <v>10.078058657335401</v>
      </c>
      <c r="AA40" s="71">
        <f t="shared" si="11"/>
        <v>12</v>
      </c>
    </row>
    <row r="41" spans="1:27" x14ac:dyDescent="0.25">
      <c r="A41" s="67" t="s">
        <v>151</v>
      </c>
      <c r="B41" s="68">
        <f>VLOOKUP($A41,'Return Data'!$A$7:$R$328,2,0)</f>
        <v>43924</v>
      </c>
      <c r="C41" s="69">
        <f>VLOOKUP($A41,'Return Data'!$A$7:$R$328,3,0)</f>
        <v>1758.7897</v>
      </c>
      <c r="D41" s="69">
        <f>VLOOKUP($A41,'Return Data'!$A$7:$R$328,6,0)</f>
        <v>4.4022225689640502</v>
      </c>
      <c r="E41" s="70">
        <f t="shared" si="0"/>
        <v>39</v>
      </c>
      <c r="F41" s="69">
        <f>VLOOKUP($A41,'Return Data'!$A$7:$R$328,7,0)</f>
        <v>3.4480348365478801</v>
      </c>
      <c r="G41" s="70">
        <f t="shared" si="1"/>
        <v>39</v>
      </c>
      <c r="H41" s="69">
        <f>VLOOKUP($A41,'Return Data'!$A$7:$R$328,8,0)</f>
        <v>4.1458705685607198</v>
      </c>
      <c r="I41" s="70">
        <f t="shared" si="2"/>
        <v>36</v>
      </c>
      <c r="J41" s="69">
        <f>VLOOKUP($A41,'Return Data'!$A$7:$R$328,9,0)</f>
        <v>5.7986306840078097</v>
      </c>
      <c r="K41" s="70">
        <f t="shared" si="3"/>
        <v>36</v>
      </c>
      <c r="L41" s="69">
        <f>VLOOKUP($A41,'Return Data'!$A$7:$R$328,10,0)</f>
        <v>4.7540614754842698</v>
      </c>
      <c r="M41" s="70">
        <f t="shared" si="4"/>
        <v>37</v>
      </c>
      <c r="N41" s="69">
        <f>VLOOKUP($A41,'Return Data'!$A$7:$R$328,11,0)</f>
        <v>4.9933383098050896</v>
      </c>
      <c r="O41" s="70">
        <f t="shared" si="12"/>
        <v>31</v>
      </c>
      <c r="P41" s="69">
        <f>VLOOKUP($A41,'Return Data'!$A$7:$R$328,12,0)</f>
        <v>5.1059218285299703</v>
      </c>
      <c r="Q41" s="70">
        <f t="shared" si="13"/>
        <v>31</v>
      </c>
      <c r="R41" s="69">
        <f>VLOOKUP($A41,'Return Data'!$A$7:$R$328,13,0)</f>
        <v>5.3257474787193297</v>
      </c>
      <c r="S41" s="70">
        <f t="shared" si="14"/>
        <v>33</v>
      </c>
      <c r="T41" s="69">
        <f>VLOOKUP($A41,'Return Data'!$A$7:$R$328,14,0)</f>
        <v>5.6838968716056204</v>
      </c>
      <c r="U41" s="70">
        <f t="shared" si="15"/>
        <v>33</v>
      </c>
      <c r="V41" s="69">
        <f>VLOOKUP($A41,'Return Data'!$A$7:$R$328,18,0)</f>
        <v>1.8976855534866901</v>
      </c>
      <c r="W41" s="70">
        <f t="shared" si="18"/>
        <v>35</v>
      </c>
      <c r="X41" s="69">
        <f>VLOOKUP($A41,'Return Data'!$A$7:$R$328,15,0)</f>
        <v>3.65337186573095</v>
      </c>
      <c r="Y41" s="70">
        <f t="shared" si="19"/>
        <v>35</v>
      </c>
      <c r="Z41" s="69">
        <f>VLOOKUP($A41,'Return Data'!$A$7:$R$328,17,0)</f>
        <v>7.9178331718587502</v>
      </c>
      <c r="AA41" s="71">
        <f t="shared" si="11"/>
        <v>34</v>
      </c>
    </row>
    <row r="42" spans="1:27" x14ac:dyDescent="0.25">
      <c r="A42" s="67" t="s">
        <v>152</v>
      </c>
      <c r="B42" s="68">
        <f>VLOOKUP($A42,'Return Data'!$A$7:$R$328,2,0)</f>
        <v>43924</v>
      </c>
      <c r="C42" s="69">
        <f>VLOOKUP($A42,'Return Data'!$A$7:$R$328,3,0)</f>
        <v>31.408799999999999</v>
      </c>
      <c r="D42" s="69">
        <f>VLOOKUP($A42,'Return Data'!$A$7:$R$328,6,0)</f>
        <v>6.9739004165247902</v>
      </c>
      <c r="E42" s="70">
        <f t="shared" si="0"/>
        <v>35</v>
      </c>
      <c r="F42" s="69">
        <f>VLOOKUP($A42,'Return Data'!$A$7:$R$328,7,0)</f>
        <v>6.3948802731886101</v>
      </c>
      <c r="G42" s="70">
        <f t="shared" si="1"/>
        <v>28</v>
      </c>
      <c r="H42" s="69">
        <f>VLOOKUP($A42,'Return Data'!$A$7:$R$328,8,0)</f>
        <v>5.4176641621897703</v>
      </c>
      <c r="I42" s="70">
        <f t="shared" si="2"/>
        <v>34</v>
      </c>
      <c r="J42" s="69">
        <f>VLOOKUP($A42,'Return Data'!$A$7:$R$328,9,0)</f>
        <v>6.6324690372297601</v>
      </c>
      <c r="K42" s="70">
        <f t="shared" si="3"/>
        <v>34</v>
      </c>
      <c r="L42" s="69">
        <f>VLOOKUP($A42,'Return Data'!$A$7:$R$328,10,0)</f>
        <v>6.08542900687263</v>
      </c>
      <c r="M42" s="70">
        <f t="shared" si="4"/>
        <v>30</v>
      </c>
      <c r="N42" s="69">
        <f>VLOOKUP($A42,'Return Data'!$A$7:$R$328,11,0)</f>
        <v>6.1985229843803902</v>
      </c>
      <c r="O42" s="70">
        <f t="shared" si="12"/>
        <v>2</v>
      </c>
      <c r="P42" s="69">
        <f>VLOOKUP($A42,'Return Data'!$A$7:$R$328,12,0)</f>
        <v>6.3871378808704797</v>
      </c>
      <c r="Q42" s="70">
        <f t="shared" si="13"/>
        <v>1</v>
      </c>
      <c r="R42" s="69">
        <f>VLOOKUP($A42,'Return Data'!$A$7:$R$328,13,0)</f>
        <v>6.7578015568285599</v>
      </c>
      <c r="S42" s="70">
        <f t="shared" si="14"/>
        <v>1</v>
      </c>
      <c r="T42" s="69">
        <f>VLOOKUP($A42,'Return Data'!$A$7:$R$328,14,0)</f>
        <v>6.9813057860307604</v>
      </c>
      <c r="U42" s="70">
        <f t="shared" si="15"/>
        <v>1</v>
      </c>
      <c r="V42" s="69">
        <f>VLOOKUP($A42,'Return Data'!$A$7:$R$328,18,0)</f>
        <v>7.6233437533100101</v>
      </c>
      <c r="W42" s="70">
        <f t="shared" si="18"/>
        <v>1</v>
      </c>
      <c r="X42" s="69">
        <f>VLOOKUP($A42,'Return Data'!$A$7:$R$328,15,0)</f>
        <v>7.6380427730580998</v>
      </c>
      <c r="Y42" s="70">
        <f t="shared" si="19"/>
        <v>1</v>
      </c>
      <c r="Z42" s="69">
        <f>VLOOKUP($A42,'Return Data'!$A$7:$R$328,17,0)</f>
        <v>10.6591815805574</v>
      </c>
      <c r="AA42" s="71">
        <f t="shared" si="11"/>
        <v>2</v>
      </c>
    </row>
    <row r="43" spans="1:27" x14ac:dyDescent="0.25">
      <c r="A43" s="67" t="s">
        <v>153</v>
      </c>
      <c r="B43" s="68">
        <f>VLOOKUP($A43,'Return Data'!$A$7:$R$328,2,0)</f>
        <v>43924</v>
      </c>
      <c r="C43" s="69">
        <f>VLOOKUP($A43,'Return Data'!$A$7:$R$328,3,0)</f>
        <v>26.936900000000001</v>
      </c>
      <c r="D43" s="69">
        <f>VLOOKUP($A43,'Return Data'!$A$7:$R$328,6,0)</f>
        <v>4.2010410710726598</v>
      </c>
      <c r="E43" s="70">
        <f t="shared" si="0"/>
        <v>40</v>
      </c>
      <c r="F43" s="69">
        <f>VLOOKUP($A43,'Return Data'!$A$7:$R$328,7,0)</f>
        <v>3.7952355311303698</v>
      </c>
      <c r="G43" s="70">
        <f t="shared" si="1"/>
        <v>38</v>
      </c>
      <c r="H43" s="69">
        <f>VLOOKUP($A43,'Return Data'!$A$7:$R$328,8,0)</f>
        <v>4.0682273303138397</v>
      </c>
      <c r="I43" s="70">
        <f t="shared" si="2"/>
        <v>37</v>
      </c>
      <c r="J43" s="69">
        <f>VLOOKUP($A43,'Return Data'!$A$7:$R$328,9,0)</f>
        <v>5.8299085350297002</v>
      </c>
      <c r="K43" s="70">
        <f t="shared" si="3"/>
        <v>35</v>
      </c>
      <c r="L43" s="69">
        <f>VLOOKUP($A43,'Return Data'!$A$7:$R$328,10,0)</f>
        <v>4.9821087846504701</v>
      </c>
      <c r="M43" s="70">
        <f t="shared" si="4"/>
        <v>36</v>
      </c>
      <c r="N43" s="69">
        <f>VLOOKUP($A43,'Return Data'!$A$7:$R$328,11,0)</f>
        <v>4.8801464006757804</v>
      </c>
      <c r="O43" s="70">
        <f t="shared" si="12"/>
        <v>35</v>
      </c>
      <c r="P43" s="69">
        <f>VLOOKUP($A43,'Return Data'!$A$7:$R$328,12,0)</f>
        <v>4.9529121424024201</v>
      </c>
      <c r="Q43" s="70">
        <f t="shared" si="13"/>
        <v>35</v>
      </c>
      <c r="R43" s="69">
        <f>VLOOKUP($A43,'Return Data'!$A$7:$R$328,13,0)</f>
        <v>5.2471130991536299</v>
      </c>
      <c r="S43" s="70">
        <f t="shared" si="14"/>
        <v>35</v>
      </c>
      <c r="T43" s="69">
        <f>VLOOKUP($A43,'Return Data'!$A$7:$R$328,14,0)</f>
        <v>5.5877052104549501</v>
      </c>
      <c r="U43" s="70">
        <f t="shared" si="15"/>
        <v>34</v>
      </c>
      <c r="V43" s="69">
        <f>VLOOKUP($A43,'Return Data'!$A$7:$R$328,18,0)</f>
        <v>6.3380637088645004</v>
      </c>
      <c r="W43" s="70">
        <f t="shared" si="18"/>
        <v>32</v>
      </c>
      <c r="X43" s="69">
        <f>VLOOKUP($A43,'Return Data'!$A$7:$R$328,15,0)</f>
        <v>6.5204616526503498</v>
      </c>
      <c r="Y43" s="70">
        <f t="shared" si="19"/>
        <v>33</v>
      </c>
      <c r="Z43" s="69">
        <f>VLOOKUP($A43,'Return Data'!$A$7:$R$328,17,0)</f>
        <v>12.097785714285701</v>
      </c>
      <c r="AA43" s="71">
        <f t="shared" si="11"/>
        <v>1</v>
      </c>
    </row>
    <row r="44" spans="1:27" x14ac:dyDescent="0.25">
      <c r="A44" s="67" t="s">
        <v>156</v>
      </c>
      <c r="B44" s="68">
        <f>VLOOKUP($A44,'Return Data'!$A$7:$R$328,2,0)</f>
        <v>43924</v>
      </c>
      <c r="C44" s="69">
        <f>VLOOKUP($A44,'Return Data'!$A$7:$R$328,3,0)</f>
        <v>3110.9002999999998</v>
      </c>
      <c r="D44" s="69">
        <f>VLOOKUP($A44,'Return Data'!$A$7:$R$328,6,0)</f>
        <v>12.369533749316901</v>
      </c>
      <c r="E44" s="70">
        <f t="shared" si="0"/>
        <v>20</v>
      </c>
      <c r="F44" s="69">
        <f>VLOOKUP($A44,'Return Data'!$A$7:$R$328,7,0)</f>
        <v>7.3645270159863703</v>
      </c>
      <c r="G44" s="70">
        <f t="shared" si="1"/>
        <v>19</v>
      </c>
      <c r="H44" s="69">
        <f>VLOOKUP($A44,'Return Data'!$A$7:$R$328,8,0)</f>
        <v>7.8438530573685501</v>
      </c>
      <c r="I44" s="70">
        <f t="shared" si="2"/>
        <v>24</v>
      </c>
      <c r="J44" s="69">
        <f>VLOOKUP($A44,'Return Data'!$A$7:$R$328,9,0)</f>
        <v>10.7675218267168</v>
      </c>
      <c r="K44" s="70">
        <f t="shared" si="3"/>
        <v>23</v>
      </c>
      <c r="L44" s="69">
        <f>VLOOKUP($A44,'Return Data'!$A$7:$R$328,10,0)</f>
        <v>6.9982247681654997</v>
      </c>
      <c r="M44" s="70">
        <f t="shared" si="4"/>
        <v>13</v>
      </c>
      <c r="N44" s="69">
        <f>VLOOKUP($A44,'Return Data'!$A$7:$R$328,11,0)</f>
        <v>5.7047176562337603</v>
      </c>
      <c r="O44" s="70">
        <f t="shared" si="12"/>
        <v>17</v>
      </c>
      <c r="P44" s="69">
        <f>VLOOKUP($A44,'Return Data'!$A$7:$R$328,12,0)</f>
        <v>5.5678099760975597</v>
      </c>
      <c r="Q44" s="70">
        <f t="shared" si="13"/>
        <v>21</v>
      </c>
      <c r="R44" s="69">
        <f>VLOOKUP($A44,'Return Data'!$A$7:$R$328,13,0)</f>
        <v>5.7872705475336303</v>
      </c>
      <c r="S44" s="70">
        <f t="shared" si="14"/>
        <v>22</v>
      </c>
      <c r="T44" s="69">
        <f>VLOOKUP($A44,'Return Data'!$A$7:$R$328,14,0)</f>
        <v>6.1382047377732496</v>
      </c>
      <c r="U44" s="70">
        <f t="shared" si="15"/>
        <v>24</v>
      </c>
      <c r="V44" s="69">
        <f>VLOOKUP($A44,'Return Data'!$A$7:$R$328,18,0)</f>
        <v>7.0514195497518903</v>
      </c>
      <c r="W44" s="70">
        <f t="shared" si="18"/>
        <v>23</v>
      </c>
      <c r="X44" s="69">
        <f>VLOOKUP($A44,'Return Data'!$A$7:$R$328,15,0)</f>
        <v>7.2665971874025397</v>
      </c>
      <c r="Y44" s="70">
        <f t="shared" si="19"/>
        <v>25</v>
      </c>
      <c r="Z44" s="69">
        <f>VLOOKUP($A44,'Return Data'!$A$7:$R$328,17,0)</f>
        <v>9.9586451256460293</v>
      </c>
      <c r="AA44" s="71">
        <f t="shared" si="11"/>
        <v>26</v>
      </c>
    </row>
    <row r="45" spans="1:27" x14ac:dyDescent="0.25">
      <c r="A45" s="67" t="s">
        <v>157</v>
      </c>
      <c r="B45" s="68">
        <f>VLOOKUP($A45,'Return Data'!$A$7:$R$328,2,0)</f>
        <v>43924</v>
      </c>
      <c r="C45" s="69">
        <f>VLOOKUP($A45,'Return Data'!$A$7:$R$328,3,0)</f>
        <v>41.890799999999999</v>
      </c>
      <c r="D45" s="69">
        <f>VLOOKUP($A45,'Return Data'!$A$7:$R$328,6,0)</f>
        <v>11.5921437526116</v>
      </c>
      <c r="E45" s="70">
        <f t="shared" si="0"/>
        <v>25</v>
      </c>
      <c r="F45" s="69">
        <f>VLOOKUP($A45,'Return Data'!$A$7:$R$328,7,0)</f>
        <v>6.0731774695744001</v>
      </c>
      <c r="G45" s="70">
        <f t="shared" si="1"/>
        <v>30</v>
      </c>
      <c r="H45" s="69">
        <f>VLOOKUP($A45,'Return Data'!$A$7:$R$328,8,0)</f>
        <v>6.11881038704019</v>
      </c>
      <c r="I45" s="70">
        <f t="shared" si="2"/>
        <v>28</v>
      </c>
      <c r="J45" s="69">
        <f>VLOOKUP($A45,'Return Data'!$A$7:$R$328,9,0)</f>
        <v>9.5445739750690297</v>
      </c>
      <c r="K45" s="70">
        <f t="shared" si="3"/>
        <v>26</v>
      </c>
      <c r="L45" s="69">
        <f>VLOOKUP($A45,'Return Data'!$A$7:$R$328,10,0)</f>
        <v>6.4974282763315996</v>
      </c>
      <c r="M45" s="70">
        <f t="shared" si="4"/>
        <v>21</v>
      </c>
      <c r="N45" s="69">
        <f>VLOOKUP($A45,'Return Data'!$A$7:$R$328,11,0)</f>
        <v>5.6264705585834998</v>
      </c>
      <c r="O45" s="70">
        <f t="shared" si="12"/>
        <v>21</v>
      </c>
      <c r="P45" s="69">
        <f>VLOOKUP($A45,'Return Data'!$A$7:$R$328,12,0)</f>
        <v>5.5771796827186</v>
      </c>
      <c r="Q45" s="70">
        <f t="shared" si="13"/>
        <v>19</v>
      </c>
      <c r="R45" s="69">
        <f>VLOOKUP($A45,'Return Data'!$A$7:$R$328,13,0)</f>
        <v>5.8168226670170098</v>
      </c>
      <c r="S45" s="70">
        <f t="shared" si="14"/>
        <v>19</v>
      </c>
      <c r="T45" s="69">
        <f>VLOOKUP($A45,'Return Data'!$A$7:$R$328,14,0)</f>
        <v>6.2031952699665602</v>
      </c>
      <c r="U45" s="70">
        <f t="shared" si="15"/>
        <v>19</v>
      </c>
      <c r="V45" s="69">
        <f>VLOOKUP($A45,'Return Data'!$A$7:$R$328,18,0)</f>
        <v>7.1303614729390903</v>
      </c>
      <c r="W45" s="70">
        <f t="shared" si="18"/>
        <v>15</v>
      </c>
      <c r="X45" s="69">
        <f>VLOOKUP($A45,'Return Data'!$A$7:$R$328,15,0)</f>
        <v>7.3533085853627398</v>
      </c>
      <c r="Y45" s="70">
        <f t="shared" si="19"/>
        <v>16</v>
      </c>
      <c r="Z45" s="69">
        <f>VLOOKUP($A45,'Return Data'!$A$7:$R$328,17,0)</f>
        <v>10.0500842479829</v>
      </c>
      <c r="AA45" s="71">
        <f t="shared" si="11"/>
        <v>17</v>
      </c>
    </row>
    <row r="46" spans="1:27" x14ac:dyDescent="0.25">
      <c r="A46" s="67" t="s">
        <v>158</v>
      </c>
      <c r="B46" s="68">
        <f>VLOOKUP($A46,'Return Data'!$A$7:$R$328,2,0)</f>
        <v>43924</v>
      </c>
      <c r="C46" s="69">
        <f>VLOOKUP($A46,'Return Data'!$A$7:$R$328,3,0)</f>
        <v>3133.8894</v>
      </c>
      <c r="D46" s="69">
        <f>VLOOKUP($A46,'Return Data'!$A$7:$R$328,6,0)</f>
        <v>10.784692462288501</v>
      </c>
      <c r="E46" s="70">
        <f t="shared" si="0"/>
        <v>27</v>
      </c>
      <c r="F46" s="69">
        <f>VLOOKUP($A46,'Return Data'!$A$7:$R$328,7,0)</f>
        <v>7.3987055535288402</v>
      </c>
      <c r="G46" s="70">
        <f t="shared" si="1"/>
        <v>17</v>
      </c>
      <c r="H46" s="69">
        <f>VLOOKUP($A46,'Return Data'!$A$7:$R$328,8,0)</f>
        <v>8.6740190090640592</v>
      </c>
      <c r="I46" s="70">
        <f t="shared" si="2"/>
        <v>10</v>
      </c>
      <c r="J46" s="69">
        <f>VLOOKUP($A46,'Return Data'!$A$7:$R$328,9,0)</f>
        <v>14.1016051851153</v>
      </c>
      <c r="K46" s="70">
        <f t="shared" si="3"/>
        <v>3</v>
      </c>
      <c r="L46" s="69">
        <f>VLOOKUP($A46,'Return Data'!$A$7:$R$328,10,0)</f>
        <v>7.7422068795011203</v>
      </c>
      <c r="M46" s="70">
        <f t="shared" si="4"/>
        <v>4</v>
      </c>
      <c r="N46" s="69">
        <f>VLOOKUP($A46,'Return Data'!$A$7:$R$328,11,0)</f>
        <v>6.0304295522451801</v>
      </c>
      <c r="O46" s="70">
        <f t="shared" si="12"/>
        <v>7</v>
      </c>
      <c r="P46" s="69">
        <f>VLOOKUP($A46,'Return Data'!$A$7:$R$328,12,0)</f>
        <v>5.7832183265852004</v>
      </c>
      <c r="Q46" s="70">
        <f t="shared" si="13"/>
        <v>8</v>
      </c>
      <c r="R46" s="69">
        <f>VLOOKUP($A46,'Return Data'!$A$7:$R$328,13,0)</f>
        <v>5.9483082474126903</v>
      </c>
      <c r="S46" s="70">
        <f t="shared" si="14"/>
        <v>10</v>
      </c>
      <c r="T46" s="69">
        <f>VLOOKUP($A46,'Return Data'!$A$7:$R$328,14,0)</f>
        <v>6.3469997742505804</v>
      </c>
      <c r="U46" s="70">
        <f t="shared" si="15"/>
        <v>8</v>
      </c>
      <c r="V46" s="69">
        <f>VLOOKUP($A46,'Return Data'!$A$7:$R$328,18,0)</f>
        <v>7.1778528743054304</v>
      </c>
      <c r="W46" s="70">
        <f t="shared" si="18"/>
        <v>11</v>
      </c>
      <c r="X46" s="69">
        <f>VLOOKUP($A46,'Return Data'!$A$7:$R$328,15,0)</f>
        <v>7.3952367853372998</v>
      </c>
      <c r="Y46" s="70">
        <f t="shared" si="19"/>
        <v>13</v>
      </c>
      <c r="Z46" s="69">
        <f>VLOOKUP($A46,'Return Data'!$A$7:$R$328,17,0)</f>
        <v>10.1347869148195</v>
      </c>
      <c r="AA46" s="71">
        <f t="shared" si="11"/>
        <v>8</v>
      </c>
    </row>
    <row r="47" spans="1:27" x14ac:dyDescent="0.25">
      <c r="A47" s="67" t="s">
        <v>159</v>
      </c>
      <c r="B47" s="68">
        <f>VLOOKUP($A47,'Return Data'!$A$7:$R$328,2,0)</f>
        <v>43924</v>
      </c>
      <c r="C47" s="69">
        <f>VLOOKUP($A47,'Return Data'!$A$7:$R$328,3,0)</f>
        <v>1960.7537</v>
      </c>
      <c r="D47" s="69">
        <f>VLOOKUP($A47,'Return Data'!$A$7:$R$328,6,0)</f>
        <v>0.57522154584810403</v>
      </c>
      <c r="E47" s="70">
        <f t="shared" si="0"/>
        <v>43</v>
      </c>
      <c r="F47" s="69">
        <f>VLOOKUP($A47,'Return Data'!$A$7:$R$328,7,0)</f>
        <v>0.32701739496924598</v>
      </c>
      <c r="G47" s="70">
        <f t="shared" si="1"/>
        <v>43</v>
      </c>
      <c r="H47" s="69">
        <f>VLOOKUP($A47,'Return Data'!$A$7:$R$328,8,0)</f>
        <v>0.59150146843189899</v>
      </c>
      <c r="I47" s="70">
        <f t="shared" si="2"/>
        <v>43</v>
      </c>
      <c r="J47" s="69">
        <f>VLOOKUP($A47,'Return Data'!$A$7:$R$328,9,0)</f>
        <v>1.3304752043466299</v>
      </c>
      <c r="K47" s="70">
        <f t="shared" si="3"/>
        <v>43</v>
      </c>
      <c r="L47" s="69">
        <f>VLOOKUP($A47,'Return Data'!$A$7:$R$328,10,0)</f>
        <v>3.0456330546538202</v>
      </c>
      <c r="M47" s="70">
        <f t="shared" si="4"/>
        <v>43</v>
      </c>
      <c r="N47" s="69">
        <f>VLOOKUP($A47,'Return Data'!$A$7:$R$328,11,0)</f>
        <v>3.98037802869771</v>
      </c>
      <c r="O47" s="70">
        <f t="shared" si="12"/>
        <v>39</v>
      </c>
      <c r="P47" s="69">
        <f>VLOOKUP($A47,'Return Data'!$A$7:$R$328,12,0)</f>
        <v>4.1928277497463302</v>
      </c>
      <c r="Q47" s="70">
        <f t="shared" si="13"/>
        <v>39</v>
      </c>
      <c r="R47" s="69">
        <f>VLOOKUP($A47,'Return Data'!$A$7:$R$328,13,0)</f>
        <v>4.4784145725216398</v>
      </c>
      <c r="S47" s="70">
        <f t="shared" si="14"/>
        <v>39</v>
      </c>
      <c r="T47" s="69">
        <f>VLOOKUP($A47,'Return Data'!$A$7:$R$328,14,0)</f>
        <v>4.7636402049697404</v>
      </c>
      <c r="U47" s="70">
        <f t="shared" si="15"/>
        <v>38</v>
      </c>
      <c r="V47" s="69">
        <f>VLOOKUP($A47,'Return Data'!$A$7:$R$328,18,0)</f>
        <v>5.4800562704426801</v>
      </c>
      <c r="W47" s="70">
        <f t="shared" si="18"/>
        <v>33</v>
      </c>
      <c r="X47" s="69">
        <f>VLOOKUP($A47,'Return Data'!$A$7:$R$328,15,0)</f>
        <v>6.6010152076150304</v>
      </c>
      <c r="Y47" s="70">
        <f t="shared" si="19"/>
        <v>32</v>
      </c>
      <c r="Z47" s="69">
        <f>VLOOKUP($A47,'Return Data'!$A$7:$R$328,17,0)</f>
        <v>8.0245254878620802</v>
      </c>
      <c r="AA47" s="71">
        <f t="shared" si="11"/>
        <v>33</v>
      </c>
    </row>
    <row r="48" spans="1:27" x14ac:dyDescent="0.25">
      <c r="A48" s="67" t="s">
        <v>160</v>
      </c>
      <c r="B48" s="68">
        <f>VLOOKUP($A48,'Return Data'!$A$7:$R$328,2,0)</f>
        <v>43924</v>
      </c>
      <c r="C48" s="69">
        <f>VLOOKUP($A48,'Return Data'!$A$7:$R$328,3,0)</f>
        <v>1912.4349</v>
      </c>
      <c r="D48" s="69">
        <f>VLOOKUP($A48,'Return Data'!$A$7:$R$328,6,0)</f>
        <v>10.152554279552101</v>
      </c>
      <c r="E48" s="70">
        <f t="shared" si="0"/>
        <v>28</v>
      </c>
      <c r="F48" s="69">
        <f>VLOOKUP($A48,'Return Data'!$A$7:$R$328,7,0)</f>
        <v>6.4912988636879296</v>
      </c>
      <c r="G48" s="70">
        <f t="shared" si="1"/>
        <v>27</v>
      </c>
      <c r="H48" s="69">
        <f>VLOOKUP($A48,'Return Data'!$A$7:$R$328,8,0)</f>
        <v>8.3480327101288996</v>
      </c>
      <c r="I48" s="70">
        <f t="shared" si="2"/>
        <v>15</v>
      </c>
      <c r="J48" s="69">
        <f>VLOOKUP($A48,'Return Data'!$A$7:$R$328,9,0)</f>
        <v>15.5421834763346</v>
      </c>
      <c r="K48" s="70">
        <f t="shared" si="3"/>
        <v>1</v>
      </c>
      <c r="L48" s="69">
        <f>VLOOKUP($A48,'Return Data'!$A$7:$R$328,10,0)</f>
        <v>7.7098922503105296</v>
      </c>
      <c r="M48" s="70">
        <f t="shared" si="4"/>
        <v>5</v>
      </c>
      <c r="N48" s="69">
        <f>VLOOKUP($A48,'Return Data'!$A$7:$R$328,11,0)</f>
        <v>6.0496780596745197</v>
      </c>
      <c r="O48" s="70">
        <f t="shared" si="12"/>
        <v>6</v>
      </c>
      <c r="P48" s="69">
        <f>VLOOKUP($A48,'Return Data'!$A$7:$R$328,12,0)</f>
        <v>5.7125442212006599</v>
      </c>
      <c r="Q48" s="70">
        <f t="shared" si="13"/>
        <v>10</v>
      </c>
      <c r="R48" s="69">
        <f>VLOOKUP($A48,'Return Data'!$A$7:$R$328,13,0)</f>
        <v>5.8761820600294303</v>
      </c>
      <c r="S48" s="70">
        <f t="shared" si="14"/>
        <v>15</v>
      </c>
      <c r="T48" s="69">
        <f>VLOOKUP($A48,'Return Data'!$A$7:$R$328,14,0)</f>
        <v>6.2397544154456099</v>
      </c>
      <c r="U48" s="70">
        <f t="shared" si="15"/>
        <v>15</v>
      </c>
      <c r="V48" s="69">
        <f>VLOOKUP($A48,'Return Data'!$A$7:$R$328,18,0)</f>
        <v>5.0810904430628696</v>
      </c>
      <c r="W48" s="70">
        <f t="shared" si="18"/>
        <v>34</v>
      </c>
      <c r="X48" s="69">
        <f>VLOOKUP($A48,'Return Data'!$A$7:$R$328,15,0)</f>
        <v>5.86089129053076</v>
      </c>
      <c r="Y48" s="70">
        <f t="shared" si="19"/>
        <v>34</v>
      </c>
      <c r="Z48" s="69">
        <f>VLOOKUP($A48,'Return Data'!$A$7:$R$328,17,0)</f>
        <v>9.1180187508821202</v>
      </c>
      <c r="AA48" s="71">
        <f t="shared" si="11"/>
        <v>31</v>
      </c>
    </row>
    <row r="49" spans="1:27" x14ac:dyDescent="0.25">
      <c r="A49" s="67" t="s">
        <v>161</v>
      </c>
      <c r="B49" s="68">
        <f>VLOOKUP($A49,'Return Data'!$A$7:$R$328,2,0)</f>
        <v>43924</v>
      </c>
      <c r="C49" s="69">
        <f>VLOOKUP($A49,'Return Data'!$A$7:$R$328,3,0)</f>
        <v>3253.4582</v>
      </c>
      <c r="D49" s="69">
        <f>VLOOKUP($A49,'Return Data'!$A$7:$R$328,6,0)</f>
        <v>12.779356394719899</v>
      </c>
      <c r="E49" s="70">
        <f t="shared" si="0"/>
        <v>16</v>
      </c>
      <c r="F49" s="69">
        <f>VLOOKUP($A49,'Return Data'!$A$7:$R$328,7,0)</f>
        <v>7.5407339654007099</v>
      </c>
      <c r="G49" s="70">
        <f t="shared" si="1"/>
        <v>13</v>
      </c>
      <c r="H49" s="69">
        <f>VLOOKUP($A49,'Return Data'!$A$7:$R$328,8,0)</f>
        <v>8.65958921991772</v>
      </c>
      <c r="I49" s="70">
        <f t="shared" si="2"/>
        <v>11</v>
      </c>
      <c r="J49" s="69">
        <f>VLOOKUP($A49,'Return Data'!$A$7:$R$328,9,0)</f>
        <v>11.961737594397601</v>
      </c>
      <c r="K49" s="70">
        <f t="shared" si="3"/>
        <v>13</v>
      </c>
      <c r="L49" s="69">
        <f>VLOOKUP($A49,'Return Data'!$A$7:$R$328,10,0)</f>
        <v>6.7049923597693404</v>
      </c>
      <c r="M49" s="70">
        <f t="shared" si="4"/>
        <v>18</v>
      </c>
      <c r="N49" s="69">
        <f>VLOOKUP($A49,'Return Data'!$A$7:$R$328,11,0)</f>
        <v>5.64733809033123</v>
      </c>
      <c r="O49" s="70">
        <f t="shared" si="12"/>
        <v>20</v>
      </c>
      <c r="P49" s="69">
        <f>VLOOKUP($A49,'Return Data'!$A$7:$R$328,12,0)</f>
        <v>5.5445921146542201</v>
      </c>
      <c r="Q49" s="70">
        <f t="shared" si="13"/>
        <v>22</v>
      </c>
      <c r="R49" s="69">
        <f>VLOOKUP($A49,'Return Data'!$A$7:$R$328,13,0)</f>
        <v>5.7978367663652399</v>
      </c>
      <c r="S49" s="70">
        <f t="shared" si="14"/>
        <v>20</v>
      </c>
      <c r="T49" s="69">
        <f>VLOOKUP($A49,'Return Data'!$A$7:$R$328,14,0)</f>
        <v>6.19962450233706</v>
      </c>
      <c r="U49" s="70">
        <f t="shared" si="15"/>
        <v>20</v>
      </c>
      <c r="V49" s="69">
        <f>VLOOKUP($A49,'Return Data'!$A$7:$R$328,18,0)</f>
        <v>7.1268328223529904</v>
      </c>
      <c r="W49" s="70">
        <f t="shared" si="18"/>
        <v>16</v>
      </c>
      <c r="X49" s="69">
        <f>VLOOKUP($A49,'Return Data'!$A$7:$R$328,15,0)</f>
        <v>7.3563384598746699</v>
      </c>
      <c r="Y49" s="70">
        <f t="shared" si="19"/>
        <v>15</v>
      </c>
      <c r="Z49" s="69">
        <f>VLOOKUP($A49,'Return Data'!$A$7:$R$328,17,0)</f>
        <v>10.012368688530801</v>
      </c>
      <c r="AA49" s="71">
        <f t="shared" si="11"/>
        <v>23</v>
      </c>
    </row>
    <row r="50" spans="1:27" x14ac:dyDescent="0.25">
      <c r="A50" s="67" t="s">
        <v>162</v>
      </c>
      <c r="B50" s="68">
        <f>VLOOKUP($A50,'Return Data'!$A$7:$R$328,2,0)</f>
        <v>43924</v>
      </c>
      <c r="C50" s="69">
        <f>VLOOKUP($A50,'Return Data'!$A$7:$R$328,3,0)</f>
        <v>1078.1688999999999</v>
      </c>
      <c r="D50" s="69">
        <f>VLOOKUP($A50,'Return Data'!$A$7:$R$328,6,0)</f>
        <v>2.2649526668057098</v>
      </c>
      <c r="E50" s="70">
        <f t="shared" si="0"/>
        <v>41</v>
      </c>
      <c r="F50" s="69">
        <f>VLOOKUP($A50,'Return Data'!$A$7:$R$328,7,0)</f>
        <v>1.90061754763863</v>
      </c>
      <c r="G50" s="70">
        <f t="shared" si="1"/>
        <v>41</v>
      </c>
      <c r="H50" s="69">
        <f>VLOOKUP($A50,'Return Data'!$A$7:$R$328,8,0)</f>
        <v>2.2517590148196298</v>
      </c>
      <c r="I50" s="70">
        <f t="shared" si="2"/>
        <v>41</v>
      </c>
      <c r="J50" s="69">
        <f>VLOOKUP($A50,'Return Data'!$A$7:$R$328,9,0)</f>
        <v>3.20625583832109</v>
      </c>
      <c r="K50" s="70">
        <f t="shared" si="3"/>
        <v>40</v>
      </c>
      <c r="L50" s="69">
        <f>VLOOKUP($A50,'Return Data'!$A$7:$R$328,10,0)</f>
        <v>4.4228833226009003</v>
      </c>
      <c r="M50" s="70">
        <f t="shared" si="4"/>
        <v>39</v>
      </c>
      <c r="N50" s="69">
        <f>VLOOKUP($A50,'Return Data'!$A$7:$R$328,11,0)</f>
        <v>4.9194713448129104</v>
      </c>
      <c r="O50" s="70">
        <f t="shared" si="12"/>
        <v>34</v>
      </c>
      <c r="P50" s="69">
        <f>VLOOKUP($A50,'Return Data'!$A$7:$R$328,12,0)</f>
        <v>5.22402278892298</v>
      </c>
      <c r="Q50" s="70">
        <f t="shared" si="13"/>
        <v>30</v>
      </c>
      <c r="R50" s="69">
        <f>VLOOKUP($A50,'Return Data'!$A$7:$R$328,13,0)</f>
        <v>5.6651390832549504</v>
      </c>
      <c r="S50" s="70">
        <f t="shared" si="14"/>
        <v>26</v>
      </c>
      <c r="T50" s="69">
        <f>VLOOKUP($A50,'Return Data'!$A$7:$R$328,14,0)</f>
        <v>6.1176026124743599</v>
      </c>
      <c r="U50" s="70">
        <f t="shared" si="15"/>
        <v>25</v>
      </c>
      <c r="V50" s="69"/>
      <c r="W50" s="70"/>
      <c r="X50" s="69"/>
      <c r="Y50" s="70"/>
      <c r="Z50" s="69">
        <f>VLOOKUP($A50,'Return Data'!$A$7:$R$328,17,0)</f>
        <v>6.4226117384839601</v>
      </c>
      <c r="AA50" s="71">
        <f t="shared" si="11"/>
        <v>36</v>
      </c>
    </row>
    <row r="51" spans="1:27" x14ac:dyDescent="0.25">
      <c r="A51" s="73"/>
      <c r="B51" s="74"/>
      <c r="C51" s="74"/>
      <c r="D51" s="75"/>
      <c r="E51" s="74"/>
      <c r="F51" s="75"/>
      <c r="G51" s="74"/>
      <c r="H51" s="75"/>
      <c r="I51" s="74"/>
      <c r="J51" s="75"/>
      <c r="K51" s="74"/>
      <c r="L51" s="75"/>
      <c r="M51" s="74"/>
      <c r="N51" s="75"/>
      <c r="O51" s="74"/>
      <c r="P51" s="75"/>
      <c r="Q51" s="74"/>
      <c r="R51" s="75"/>
      <c r="S51" s="74"/>
      <c r="T51" s="75"/>
      <c r="U51" s="74"/>
      <c r="V51" s="75"/>
      <c r="W51" s="74"/>
      <c r="X51" s="75"/>
      <c r="Y51" s="74"/>
      <c r="Z51" s="75"/>
      <c r="AA51" s="76"/>
    </row>
    <row r="52" spans="1:27" x14ac:dyDescent="0.25">
      <c r="A52" s="77" t="s">
        <v>27</v>
      </c>
      <c r="B52" s="78"/>
      <c r="C52" s="78"/>
      <c r="D52" s="79">
        <f>AVERAGE(D8:D50)</f>
        <v>10.387249159524297</v>
      </c>
      <c r="E52" s="78"/>
      <c r="F52" s="79">
        <f>AVERAGE(F8:F50)</f>
        <v>6.2695113053740403</v>
      </c>
      <c r="G52" s="78"/>
      <c r="H52" s="79">
        <f>AVERAGE(H8:H50)</f>
        <v>6.8852299464190878</v>
      </c>
      <c r="I52" s="78"/>
      <c r="J52" s="79">
        <f>AVERAGE(J8:J50)</f>
        <v>9.660441752170307</v>
      </c>
      <c r="K52" s="78"/>
      <c r="L52" s="79">
        <f>AVERAGE(L8:L50)</f>
        <v>6.2667016396167758</v>
      </c>
      <c r="M52" s="78"/>
      <c r="N52" s="79">
        <f>AVERAGE(N8:N50)</f>
        <v>5.5102911766744471</v>
      </c>
      <c r="O52" s="78"/>
      <c r="P52" s="79">
        <f>AVERAGE(P8:P50)</f>
        <v>5.4551543325317562</v>
      </c>
      <c r="Q52" s="78"/>
      <c r="R52" s="79">
        <f>AVERAGE(R8:R50)</f>
        <v>5.7031661628073653</v>
      </c>
      <c r="S52" s="78"/>
      <c r="T52" s="79">
        <f>AVERAGE(T8:T50)</f>
        <v>6.0938155400407394</v>
      </c>
      <c r="U52" s="78"/>
      <c r="V52" s="79">
        <f>AVERAGE(V8:V50)</f>
        <v>6.8369607638055658</v>
      </c>
      <c r="W52" s="78"/>
      <c r="X52" s="79">
        <f>AVERAGE(X8:X50)</f>
        <v>7.1485420817796728</v>
      </c>
      <c r="Y52" s="78"/>
      <c r="Z52" s="79">
        <f>AVERAGE(Z8:Z50)</f>
        <v>9.1008911001854003</v>
      </c>
      <c r="AA52" s="80"/>
    </row>
    <row r="53" spans="1:27" x14ac:dyDescent="0.25">
      <c r="A53" s="77" t="s">
        <v>28</v>
      </c>
      <c r="B53" s="78"/>
      <c r="C53" s="78"/>
      <c r="D53" s="79">
        <f>MIN(D8:D50)</f>
        <v>0.57522154584810403</v>
      </c>
      <c r="E53" s="78"/>
      <c r="F53" s="79">
        <f>MIN(F8:F50)</f>
        <v>0.32701739496924598</v>
      </c>
      <c r="G53" s="78"/>
      <c r="H53" s="79">
        <f>MIN(H8:H50)</f>
        <v>0.59150146843189899</v>
      </c>
      <c r="I53" s="78"/>
      <c r="J53" s="79">
        <f>MIN(J8:J50)</f>
        <v>1.3304752043466299</v>
      </c>
      <c r="K53" s="78"/>
      <c r="L53" s="79">
        <f>MIN(L8:L50)</f>
        <v>3.0456330546538202</v>
      </c>
      <c r="M53" s="78"/>
      <c r="N53" s="79">
        <f>MIN(N8:N50)</f>
        <v>3.98037802869771</v>
      </c>
      <c r="O53" s="78"/>
      <c r="P53" s="79">
        <f>MIN(P8:P50)</f>
        <v>4.1928277497463302</v>
      </c>
      <c r="Q53" s="78"/>
      <c r="R53" s="79">
        <f>MIN(R8:R50)</f>
        <v>4.4784145725216398</v>
      </c>
      <c r="S53" s="78"/>
      <c r="T53" s="79">
        <f>MIN(T8:T50)</f>
        <v>4.7636402049697404</v>
      </c>
      <c r="U53" s="78"/>
      <c r="V53" s="79">
        <f>MIN(V8:V50)</f>
        <v>1.8976855534866901</v>
      </c>
      <c r="W53" s="78"/>
      <c r="X53" s="79">
        <f>MIN(X8:X50)</f>
        <v>3.65337186573095</v>
      </c>
      <c r="Y53" s="78"/>
      <c r="Z53" s="79">
        <f>MIN(Z8:Z50)</f>
        <v>5.2035575541290804</v>
      </c>
      <c r="AA53" s="80"/>
    </row>
    <row r="54" spans="1:27" ht="15.75" thickBot="1" x14ac:dyDescent="0.3">
      <c r="A54" s="81" t="s">
        <v>29</v>
      </c>
      <c r="B54" s="82"/>
      <c r="C54" s="82"/>
      <c r="D54" s="83">
        <f>MAX(D8:D50)</f>
        <v>15.994357088321401</v>
      </c>
      <c r="E54" s="82"/>
      <c r="F54" s="83">
        <f>MAX(F8:F50)</f>
        <v>8.8859241322130504</v>
      </c>
      <c r="G54" s="82"/>
      <c r="H54" s="83">
        <f>MAX(H8:H50)</f>
        <v>10.298899486871299</v>
      </c>
      <c r="I54" s="82"/>
      <c r="J54" s="83">
        <f>MAX(J8:J50)</f>
        <v>15.5421834763346</v>
      </c>
      <c r="K54" s="82"/>
      <c r="L54" s="83">
        <f>MAX(L8:L50)</f>
        <v>8.1076883146162793</v>
      </c>
      <c r="M54" s="82"/>
      <c r="N54" s="83">
        <f>MAX(N8:N50)</f>
        <v>6.2904222891588999</v>
      </c>
      <c r="O54" s="82"/>
      <c r="P54" s="83">
        <f>MAX(P8:P50)</f>
        <v>6.3871378808704797</v>
      </c>
      <c r="Q54" s="82"/>
      <c r="R54" s="83">
        <f>MAX(R8:R50)</f>
        <v>6.7578015568285599</v>
      </c>
      <c r="S54" s="82"/>
      <c r="T54" s="83">
        <f>MAX(T8:T50)</f>
        <v>6.9813057860307604</v>
      </c>
      <c r="U54" s="82"/>
      <c r="V54" s="83">
        <f>MAX(V8:V50)</f>
        <v>7.6233437533100101</v>
      </c>
      <c r="W54" s="82"/>
      <c r="X54" s="83">
        <f>MAX(X8:X50)</f>
        <v>7.6380427730580998</v>
      </c>
      <c r="Y54" s="82"/>
      <c r="Z54" s="83">
        <f>MAX(Z8:Z50)</f>
        <v>12.097785714285701</v>
      </c>
      <c r="AA54" s="84"/>
    </row>
    <row r="56" spans="1:27" x14ac:dyDescent="0.25">
      <c r="A56" s="15" t="s">
        <v>342</v>
      </c>
    </row>
  </sheetData>
  <sheetProtection password="F4C3"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6" sqref="A6"/>
    </sheetView>
  </sheetViews>
  <sheetFormatPr defaultRowHeight="15" x14ac:dyDescent="0.25"/>
  <cols>
    <col min="1" max="1" width="35.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7" t="s">
        <v>349</v>
      </c>
    </row>
    <row r="3" spans="1:27" ht="15" customHeight="1" thickBot="1" x14ac:dyDescent="0.3">
      <c r="A3" s="118"/>
    </row>
    <row r="4" spans="1:27" ht="15.75" thickBot="1" x14ac:dyDescent="0.3"/>
    <row r="5" spans="1:27" s="4" customFormat="1" x14ac:dyDescent="0.25">
      <c r="A5" s="32" t="s">
        <v>352</v>
      </c>
      <c r="B5" s="115" t="s">
        <v>8</v>
      </c>
      <c r="C5" s="115" t="s">
        <v>9</v>
      </c>
      <c r="D5" s="121" t="s">
        <v>115</v>
      </c>
      <c r="E5" s="121"/>
      <c r="F5" s="121" t="s">
        <v>116</v>
      </c>
      <c r="G5" s="121"/>
      <c r="H5" s="121" t="s">
        <v>117</v>
      </c>
      <c r="I5" s="121"/>
      <c r="J5" s="121" t="s">
        <v>47</v>
      </c>
      <c r="K5" s="121"/>
      <c r="L5" s="121" t="s">
        <v>48</v>
      </c>
      <c r="M5" s="121"/>
      <c r="N5" s="121" t="s">
        <v>1</v>
      </c>
      <c r="O5" s="121"/>
      <c r="P5" s="121" t="s">
        <v>2</v>
      </c>
      <c r="Q5" s="121"/>
      <c r="R5" s="121" t="s">
        <v>3</v>
      </c>
      <c r="S5" s="121"/>
      <c r="T5" s="121" t="s">
        <v>4</v>
      </c>
      <c r="U5" s="121"/>
      <c r="V5" s="121" t="s">
        <v>385</v>
      </c>
      <c r="W5" s="121"/>
      <c r="X5" s="121" t="s">
        <v>5</v>
      </c>
      <c r="Y5" s="121"/>
      <c r="Z5" s="121" t="s">
        <v>46</v>
      </c>
      <c r="AA5" s="124"/>
    </row>
    <row r="6" spans="1:27" s="4" customFormat="1" x14ac:dyDescent="0.25">
      <c r="A6" s="18" t="s">
        <v>7</v>
      </c>
      <c r="B6" s="116"/>
      <c r="C6" s="116"/>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Data'!$A$7:$R$328,2,0)</f>
        <v>43924</v>
      </c>
      <c r="C8" s="69">
        <f>VLOOKUP($A8,'Return Data'!$A$7:$R$328,3,0)</f>
        <v>317.94</v>
      </c>
      <c r="D8" s="69">
        <f>VLOOKUP($A8,'Return Data'!$A$7:$R$328,6,0)</f>
        <v>12.6899800049991</v>
      </c>
      <c r="E8" s="70">
        <f t="shared" ref="E8:E44" si="0">RANK(D8,D$8:D$48,0)</f>
        <v>16</v>
      </c>
      <c r="F8" s="69">
        <f>VLOOKUP($A8,'Return Data'!$A$7:$R$328,7,0)</f>
        <v>7.4475222046170497</v>
      </c>
      <c r="G8" s="70">
        <f t="shared" ref="G8:G44" si="1">RANK(F8,F$8:F$48,0)</f>
        <v>13</v>
      </c>
      <c r="H8" s="69">
        <f>VLOOKUP($A8,'Return Data'!$A$7:$R$328,8,0)</f>
        <v>9.1739947837461298</v>
      </c>
      <c r="I8" s="70">
        <f t="shared" ref="I8:I44" si="2">RANK(H8,H$8:H$48,0)</f>
        <v>4</v>
      </c>
      <c r="J8" s="69">
        <f>VLOOKUP($A8,'Return Data'!$A$7:$R$328,9,0)</f>
        <v>11.544164716101699</v>
      </c>
      <c r="K8" s="70">
        <f t="shared" ref="K8:K44" si="3">RANK(J8,J$8:J$48,0)</f>
        <v>18</v>
      </c>
      <c r="L8" s="69">
        <f>VLOOKUP($A8,'Return Data'!$A$7:$R$328,10,0)</f>
        <v>6.75441634915141</v>
      </c>
      <c r="M8" s="70">
        <f t="shared" ref="M8:M44" si="4">RANK(L8,L$8:L$48,0)</f>
        <v>15</v>
      </c>
      <c r="N8" s="69">
        <f>VLOOKUP($A8,'Return Data'!$A$7:$R$328,11,0)</f>
        <v>5.6504046636518499</v>
      </c>
      <c r="O8" s="70">
        <f t="shared" ref="O8:O44" si="5">RANK(N8,N$8:N$48,0)</f>
        <v>15</v>
      </c>
      <c r="P8" s="69">
        <f>VLOOKUP($A8,'Return Data'!$A$7:$R$328,12,0)</f>
        <v>5.5284670458851704</v>
      </c>
      <c r="Q8" s="70">
        <f t="shared" ref="Q8:Q44" si="6">RANK(P8,P$8:P$48,0)</f>
        <v>14</v>
      </c>
      <c r="R8" s="69">
        <f>VLOOKUP($A8,'Return Data'!$A$7:$R$328,13,0)</f>
        <v>5.8573969658954201</v>
      </c>
      <c r="S8" s="70">
        <f t="shared" ref="S8:S44" si="7">RANK(R8,R$8:R$48,0)</f>
        <v>9</v>
      </c>
      <c r="T8" s="69">
        <f>VLOOKUP($A8,'Return Data'!$A$7:$R$328,14,0)</f>
        <v>6.2478498236523299</v>
      </c>
      <c r="U8" s="70">
        <f t="shared" ref="U8:U24" si="8">RANK(T8,T$8:T$48,0)</f>
        <v>6</v>
      </c>
      <c r="V8" s="69">
        <f>VLOOKUP($A8,'Return Data'!$A$7:$R$328,18,0)</f>
        <v>7.0868065975202796</v>
      </c>
      <c r="W8" s="70">
        <f t="shared" ref="W8:W24" si="9">RANK(V8,V$8:V$48,0)</f>
        <v>10</v>
      </c>
      <c r="X8" s="69">
        <f>VLOOKUP($A8,'Return Data'!$A$7:$R$328,15,0)</f>
        <v>7.31385560155781</v>
      </c>
      <c r="Y8" s="70">
        <f t="shared" ref="Y8:Y24" si="10">RANK(X8,X$8:X$48,0)</f>
        <v>7</v>
      </c>
      <c r="Z8" s="69">
        <f>VLOOKUP($A8,'Return Data'!$A$7:$R$328,17,0)</f>
        <v>13.6002352768283</v>
      </c>
      <c r="AA8" s="71">
        <f t="shared" ref="AA8:AA44" si="11">RANK(Z8,Z$8:Z$48,0)</f>
        <v>6</v>
      </c>
    </row>
    <row r="9" spans="1:27" x14ac:dyDescent="0.25">
      <c r="A9" s="67" t="s">
        <v>228</v>
      </c>
      <c r="B9" s="68">
        <f>VLOOKUP($A9,'Return Data'!$A$7:$R$328,2,0)</f>
        <v>43924</v>
      </c>
      <c r="C9" s="69">
        <f>VLOOKUP($A9,'Return Data'!$A$7:$R$328,3,0)</f>
        <v>2195.4378000000002</v>
      </c>
      <c r="D9" s="69">
        <f>VLOOKUP($A9,'Return Data'!$A$7:$R$328,6,0)</f>
        <v>11.526693742557701</v>
      </c>
      <c r="E9" s="70">
        <f t="shared" si="0"/>
        <v>24</v>
      </c>
      <c r="F9" s="69">
        <f>VLOOKUP($A9,'Return Data'!$A$7:$R$328,7,0)</f>
        <v>6.8851412141344897</v>
      </c>
      <c r="G9" s="70">
        <f t="shared" si="1"/>
        <v>23</v>
      </c>
      <c r="H9" s="69">
        <f>VLOOKUP($A9,'Return Data'!$A$7:$R$328,8,0)</f>
        <v>7.6841602511715497</v>
      </c>
      <c r="I9" s="70">
        <f t="shared" si="2"/>
        <v>25</v>
      </c>
      <c r="J9" s="69">
        <f>VLOOKUP($A9,'Return Data'!$A$7:$R$328,9,0)</f>
        <v>11.460755816376301</v>
      </c>
      <c r="K9" s="70">
        <f t="shared" si="3"/>
        <v>19</v>
      </c>
      <c r="L9" s="69">
        <f>VLOOKUP($A9,'Return Data'!$A$7:$R$328,10,0)</f>
        <v>7.1930754984640304</v>
      </c>
      <c r="M9" s="70">
        <f t="shared" si="4"/>
        <v>9</v>
      </c>
      <c r="N9" s="69">
        <f>VLOOKUP($A9,'Return Data'!$A$7:$R$328,11,0)</f>
        <v>5.82009815794573</v>
      </c>
      <c r="O9" s="70">
        <f t="shared" si="5"/>
        <v>10</v>
      </c>
      <c r="P9" s="69">
        <f>VLOOKUP($A9,'Return Data'!$A$7:$R$328,12,0)</f>
        <v>5.65060923318907</v>
      </c>
      <c r="Q9" s="70">
        <f t="shared" si="6"/>
        <v>8</v>
      </c>
      <c r="R9" s="69">
        <f>VLOOKUP($A9,'Return Data'!$A$7:$R$328,13,0)</f>
        <v>5.8583319199529802</v>
      </c>
      <c r="S9" s="70">
        <f t="shared" si="7"/>
        <v>8</v>
      </c>
      <c r="T9" s="69">
        <f>VLOOKUP($A9,'Return Data'!$A$7:$R$328,14,0)</f>
        <v>6.2259293588695801</v>
      </c>
      <c r="U9" s="70">
        <f t="shared" si="8"/>
        <v>9</v>
      </c>
      <c r="V9" s="69">
        <f>VLOOKUP($A9,'Return Data'!$A$7:$R$328,18,0)</f>
        <v>7.1058075662736098</v>
      </c>
      <c r="W9" s="70">
        <f t="shared" si="9"/>
        <v>7</v>
      </c>
      <c r="X9" s="69">
        <f>VLOOKUP($A9,'Return Data'!$A$7:$R$328,15,0)</f>
        <v>7.33725169245833</v>
      </c>
      <c r="Y9" s="70">
        <f t="shared" si="10"/>
        <v>4</v>
      </c>
      <c r="Z9" s="69">
        <f>VLOOKUP($A9,'Return Data'!$A$7:$R$328,17,0)</f>
        <v>11.395528780360401</v>
      </c>
      <c r="AA9" s="71">
        <f t="shared" si="11"/>
        <v>26</v>
      </c>
    </row>
    <row r="10" spans="1:27" x14ac:dyDescent="0.25">
      <c r="A10" s="67" t="s">
        <v>229</v>
      </c>
      <c r="B10" s="68">
        <f>VLOOKUP($A10,'Return Data'!$A$7:$R$328,2,0)</f>
        <v>43924</v>
      </c>
      <c r="C10" s="69">
        <f>VLOOKUP($A10,'Return Data'!$A$7:$R$328,3,0)</f>
        <v>2274.9384</v>
      </c>
      <c r="D10" s="69">
        <f>VLOOKUP($A10,'Return Data'!$A$7:$R$328,6,0)</f>
        <v>14.468146296657901</v>
      </c>
      <c r="E10" s="70">
        <f t="shared" si="0"/>
        <v>4</v>
      </c>
      <c r="F10" s="69">
        <f>VLOOKUP($A10,'Return Data'!$A$7:$R$328,7,0)</f>
        <v>7.5466111805125102</v>
      </c>
      <c r="G10" s="70">
        <f t="shared" si="1"/>
        <v>7</v>
      </c>
      <c r="H10" s="69">
        <f>VLOOKUP($A10,'Return Data'!$A$7:$R$328,8,0)</f>
        <v>8.3610525563408</v>
      </c>
      <c r="I10" s="70">
        <f t="shared" si="2"/>
        <v>14</v>
      </c>
      <c r="J10" s="69">
        <f>VLOOKUP($A10,'Return Data'!$A$7:$R$328,9,0)</f>
        <v>14.064685934388899</v>
      </c>
      <c r="K10" s="70">
        <f t="shared" si="3"/>
        <v>3</v>
      </c>
      <c r="L10" s="69">
        <f>VLOOKUP($A10,'Return Data'!$A$7:$R$328,10,0)</f>
        <v>8.0072918243754003</v>
      </c>
      <c r="M10" s="70">
        <f t="shared" si="4"/>
        <v>1</v>
      </c>
      <c r="N10" s="69">
        <f>VLOOKUP($A10,'Return Data'!$A$7:$R$328,11,0)</f>
        <v>6.0863947396874796</v>
      </c>
      <c r="O10" s="70">
        <f t="shared" si="5"/>
        <v>1</v>
      </c>
      <c r="P10" s="69">
        <f>VLOOKUP($A10,'Return Data'!$A$7:$R$328,12,0)</f>
        <v>5.79462416678889</v>
      </c>
      <c r="Q10" s="70">
        <f t="shared" si="6"/>
        <v>4</v>
      </c>
      <c r="R10" s="69">
        <f>VLOOKUP($A10,'Return Data'!$A$7:$R$328,13,0)</f>
        <v>5.9420021752731804</v>
      </c>
      <c r="S10" s="70">
        <f t="shared" si="7"/>
        <v>4</v>
      </c>
      <c r="T10" s="69">
        <f>VLOOKUP($A10,'Return Data'!$A$7:$R$328,14,0)</f>
        <v>6.2776148771764397</v>
      </c>
      <c r="U10" s="70">
        <f t="shared" si="8"/>
        <v>5</v>
      </c>
      <c r="V10" s="69">
        <f>VLOOKUP($A10,'Return Data'!$A$7:$R$328,18,0)</f>
        <v>7.1374980610139103</v>
      </c>
      <c r="W10" s="70">
        <f t="shared" si="9"/>
        <v>4</v>
      </c>
      <c r="X10" s="69">
        <f>VLOOKUP($A10,'Return Data'!$A$7:$R$328,15,0)</f>
        <v>7.3484451018305297</v>
      </c>
      <c r="Y10" s="70">
        <f t="shared" si="10"/>
        <v>3</v>
      </c>
      <c r="Z10" s="69">
        <f>VLOOKUP($A10,'Return Data'!$A$7:$R$328,17,0)</f>
        <v>11.419693644171801</v>
      </c>
      <c r="AA10" s="71">
        <f t="shared" si="11"/>
        <v>25</v>
      </c>
    </row>
    <row r="11" spans="1:27" x14ac:dyDescent="0.25">
      <c r="A11" s="67" t="s">
        <v>230</v>
      </c>
      <c r="B11" s="68">
        <f>VLOOKUP($A11,'Return Data'!$A$7:$R$328,2,0)</f>
        <v>43924</v>
      </c>
      <c r="C11" s="69">
        <f>VLOOKUP($A11,'Return Data'!$A$7:$R$328,3,0)</f>
        <v>3037.6203</v>
      </c>
      <c r="D11" s="69">
        <f>VLOOKUP($A11,'Return Data'!$A$7:$R$328,6,0)</f>
        <v>12.454010002423599</v>
      </c>
      <c r="E11" s="70">
        <f t="shared" si="0"/>
        <v>18</v>
      </c>
      <c r="F11" s="69">
        <f>VLOOKUP($A11,'Return Data'!$A$7:$R$328,7,0)</f>
        <v>6.7795896122198398</v>
      </c>
      <c r="G11" s="70">
        <f t="shared" si="1"/>
        <v>25</v>
      </c>
      <c r="H11" s="69">
        <f>VLOOKUP($A11,'Return Data'!$A$7:$R$328,8,0)</f>
        <v>8.3860321328364904</v>
      </c>
      <c r="I11" s="70">
        <f t="shared" si="2"/>
        <v>12</v>
      </c>
      <c r="J11" s="69">
        <f>VLOOKUP($A11,'Return Data'!$A$7:$R$328,9,0)</f>
        <v>12.6517917930792</v>
      </c>
      <c r="K11" s="70">
        <f t="shared" si="3"/>
        <v>8</v>
      </c>
      <c r="L11" s="69">
        <f>VLOOKUP($A11,'Return Data'!$A$7:$R$328,10,0)</f>
        <v>7.0993829241386299</v>
      </c>
      <c r="M11" s="70">
        <f t="shared" si="4"/>
        <v>11</v>
      </c>
      <c r="N11" s="69">
        <f>VLOOKUP($A11,'Return Data'!$A$7:$R$328,11,0)</f>
        <v>5.8541716039420901</v>
      </c>
      <c r="O11" s="70">
        <f t="shared" si="5"/>
        <v>8</v>
      </c>
      <c r="P11" s="69">
        <f>VLOOKUP($A11,'Return Data'!$A$7:$R$328,12,0)</f>
        <v>5.6987603241963098</v>
      </c>
      <c r="Q11" s="70">
        <f t="shared" si="6"/>
        <v>6</v>
      </c>
      <c r="R11" s="69">
        <f>VLOOKUP($A11,'Return Data'!$A$7:$R$328,13,0)</f>
        <v>5.9135273484067303</v>
      </c>
      <c r="S11" s="70">
        <f t="shared" si="7"/>
        <v>5</v>
      </c>
      <c r="T11" s="69">
        <f>VLOOKUP($A11,'Return Data'!$A$7:$R$328,14,0)</f>
        <v>6.28240863153591</v>
      </c>
      <c r="U11" s="70">
        <f t="shared" si="8"/>
        <v>4</v>
      </c>
      <c r="V11" s="69">
        <f>VLOOKUP($A11,'Return Data'!$A$7:$R$328,18,0)</f>
        <v>7.1152943050490602</v>
      </c>
      <c r="W11" s="70">
        <f t="shared" si="9"/>
        <v>6</v>
      </c>
      <c r="X11" s="69">
        <f>VLOOKUP($A11,'Return Data'!$A$7:$R$328,15,0)</f>
        <v>7.2863099846337303</v>
      </c>
      <c r="Y11" s="70">
        <f t="shared" si="10"/>
        <v>11</v>
      </c>
      <c r="Z11" s="69">
        <f>VLOOKUP($A11,'Return Data'!$A$7:$R$328,17,0)</f>
        <v>13.066258072733699</v>
      </c>
      <c r="AA11" s="71">
        <f t="shared" si="11"/>
        <v>13</v>
      </c>
    </row>
    <row r="12" spans="1:27" x14ac:dyDescent="0.25">
      <c r="A12" s="67" t="s">
        <v>231</v>
      </c>
      <c r="B12" s="68">
        <f>VLOOKUP($A12,'Return Data'!$A$7:$R$328,2,0)</f>
        <v>43924</v>
      </c>
      <c r="C12" s="69">
        <f>VLOOKUP($A12,'Return Data'!$A$7:$R$328,3,0)</f>
        <v>2270.1891000000001</v>
      </c>
      <c r="D12" s="69">
        <f>VLOOKUP($A12,'Return Data'!$A$7:$R$328,6,0)</f>
        <v>14.035018914286599</v>
      </c>
      <c r="E12" s="70">
        <f t="shared" si="0"/>
        <v>7</v>
      </c>
      <c r="F12" s="69">
        <f>VLOOKUP($A12,'Return Data'!$A$7:$R$328,7,0)</f>
        <v>7.6648998570368896</v>
      </c>
      <c r="G12" s="70">
        <f t="shared" si="1"/>
        <v>6</v>
      </c>
      <c r="H12" s="69">
        <f>VLOOKUP($A12,'Return Data'!$A$7:$R$328,8,0)</f>
        <v>8.7887588251057203</v>
      </c>
      <c r="I12" s="70">
        <f t="shared" si="2"/>
        <v>9</v>
      </c>
      <c r="J12" s="69">
        <f>VLOOKUP($A12,'Return Data'!$A$7:$R$328,9,0)</f>
        <v>11.605047093114299</v>
      </c>
      <c r="K12" s="70">
        <f t="shared" si="3"/>
        <v>17</v>
      </c>
      <c r="L12" s="69">
        <f>VLOOKUP($A12,'Return Data'!$A$7:$R$328,10,0)</f>
        <v>6.4806083566484904</v>
      </c>
      <c r="M12" s="70">
        <f t="shared" si="4"/>
        <v>20</v>
      </c>
      <c r="N12" s="69">
        <f>VLOOKUP($A12,'Return Data'!$A$7:$R$328,11,0)</f>
        <v>5.36050229992762</v>
      </c>
      <c r="O12" s="70">
        <f t="shared" si="5"/>
        <v>27</v>
      </c>
      <c r="P12" s="69">
        <f>VLOOKUP($A12,'Return Data'!$A$7:$R$328,12,0)</f>
        <v>5.2956263537712696</v>
      </c>
      <c r="Q12" s="70">
        <f t="shared" si="6"/>
        <v>27</v>
      </c>
      <c r="R12" s="69">
        <f>VLOOKUP($A12,'Return Data'!$A$7:$R$328,13,0)</f>
        <v>5.5250781458854901</v>
      </c>
      <c r="S12" s="70">
        <f t="shared" si="7"/>
        <v>30</v>
      </c>
      <c r="T12" s="69">
        <f>VLOOKUP($A12,'Return Data'!$A$7:$R$328,14,0)</f>
        <v>5.93007631868086</v>
      </c>
      <c r="U12" s="70">
        <f t="shared" si="8"/>
        <v>30</v>
      </c>
      <c r="V12" s="69">
        <f>VLOOKUP($A12,'Return Data'!$A$7:$R$328,18,0)</f>
        <v>6.9147014939891402</v>
      </c>
      <c r="W12" s="70">
        <f t="shared" si="9"/>
        <v>27</v>
      </c>
      <c r="X12" s="69">
        <f>VLOOKUP($A12,'Return Data'!$A$7:$R$328,15,0)</f>
        <v>7.1970540001439396</v>
      </c>
      <c r="Y12" s="70">
        <f t="shared" si="10"/>
        <v>24</v>
      </c>
      <c r="Z12" s="69">
        <f>VLOOKUP($A12,'Return Data'!$A$7:$R$328,17,0)</f>
        <v>10.834751612526301</v>
      </c>
      <c r="AA12" s="71">
        <f t="shared" si="11"/>
        <v>29</v>
      </c>
    </row>
    <row r="13" spans="1:27" x14ac:dyDescent="0.25">
      <c r="A13" s="67" t="s">
        <v>232</v>
      </c>
      <c r="B13" s="68">
        <f>VLOOKUP($A13,'Return Data'!$A$7:$R$328,2,0)</f>
        <v>43924</v>
      </c>
      <c r="C13" s="69">
        <f>VLOOKUP($A13,'Return Data'!$A$7:$R$328,3,0)</f>
        <v>2383.8022000000001</v>
      </c>
      <c r="D13" s="69">
        <f>VLOOKUP($A13,'Return Data'!$A$7:$R$328,6,0)</f>
        <v>4.45317777796539</v>
      </c>
      <c r="E13" s="70">
        <f t="shared" si="0"/>
        <v>35</v>
      </c>
      <c r="F13" s="69">
        <f>VLOOKUP($A13,'Return Data'!$A$7:$R$328,7,0)</f>
        <v>3.3878852031498501</v>
      </c>
      <c r="G13" s="70">
        <f t="shared" si="1"/>
        <v>36</v>
      </c>
      <c r="H13" s="69">
        <f>VLOOKUP($A13,'Return Data'!$A$7:$R$328,8,0)</f>
        <v>3.22641477109195</v>
      </c>
      <c r="I13" s="70">
        <f t="shared" si="2"/>
        <v>36</v>
      </c>
      <c r="J13" s="69">
        <f>VLOOKUP($A13,'Return Data'!$A$7:$R$328,9,0)</f>
        <v>3.9399514197948702</v>
      </c>
      <c r="K13" s="70">
        <f t="shared" si="3"/>
        <v>36</v>
      </c>
      <c r="L13" s="69">
        <f>VLOOKUP($A13,'Return Data'!$A$7:$R$328,10,0)</f>
        <v>4.6648098342618498</v>
      </c>
      <c r="M13" s="70">
        <f t="shared" si="4"/>
        <v>35</v>
      </c>
      <c r="N13" s="69">
        <f>VLOOKUP($A13,'Return Data'!$A$7:$R$328,11,0)</f>
        <v>4.9097743450729903</v>
      </c>
      <c r="O13" s="70">
        <f t="shared" si="5"/>
        <v>33</v>
      </c>
      <c r="P13" s="69">
        <f>VLOOKUP($A13,'Return Data'!$A$7:$R$328,12,0)</f>
        <v>5.0481188259256999</v>
      </c>
      <c r="Q13" s="70">
        <f t="shared" si="6"/>
        <v>33</v>
      </c>
      <c r="R13" s="69">
        <f>VLOOKUP($A13,'Return Data'!$A$7:$R$328,13,0)</f>
        <v>5.3113613234582902</v>
      </c>
      <c r="S13" s="70">
        <f t="shared" si="7"/>
        <v>33</v>
      </c>
      <c r="T13" s="69">
        <f>VLOOKUP($A13,'Return Data'!$A$7:$R$328,14,0)</f>
        <v>5.7286700436065798</v>
      </c>
      <c r="U13" s="70">
        <f t="shared" si="8"/>
        <v>32</v>
      </c>
      <c r="V13" s="69">
        <f>VLOOKUP($A13,'Return Data'!$A$7:$R$328,18,0)</f>
        <v>6.7985736944413002</v>
      </c>
      <c r="W13" s="70">
        <f t="shared" si="9"/>
        <v>29</v>
      </c>
      <c r="X13" s="69">
        <f>VLOOKUP($A13,'Return Data'!$A$7:$R$328,15,0)</f>
        <v>7.0442407725732599</v>
      </c>
      <c r="Y13" s="70">
        <f t="shared" si="10"/>
        <v>31</v>
      </c>
      <c r="Z13" s="69">
        <f>VLOOKUP($A13,'Return Data'!$A$7:$R$328,17,0)</f>
        <v>11.7130680837423</v>
      </c>
      <c r="AA13" s="71">
        <f t="shared" si="11"/>
        <v>19</v>
      </c>
    </row>
    <row r="14" spans="1:27" x14ac:dyDescent="0.25">
      <c r="A14" s="67" t="s">
        <v>233</v>
      </c>
      <c r="B14" s="68">
        <f>VLOOKUP($A14,'Return Data'!$A$7:$R$328,2,0)</f>
        <v>43924</v>
      </c>
      <c r="C14" s="69">
        <f>VLOOKUP($A14,'Return Data'!$A$7:$R$328,3,0)</f>
        <v>2823.8474999999999</v>
      </c>
      <c r="D14" s="69">
        <f>VLOOKUP($A14,'Return Data'!$A$7:$R$328,6,0)</f>
        <v>12.873293140171601</v>
      </c>
      <c r="E14" s="70">
        <f t="shared" si="0"/>
        <v>12</v>
      </c>
      <c r="F14" s="69">
        <f>VLOOKUP($A14,'Return Data'!$A$7:$R$328,7,0)</f>
        <v>7.2983067617901396</v>
      </c>
      <c r="G14" s="70">
        <f t="shared" si="1"/>
        <v>16</v>
      </c>
      <c r="H14" s="69">
        <f>VLOOKUP($A14,'Return Data'!$A$7:$R$328,8,0)</f>
        <v>8.3829839045548304</v>
      </c>
      <c r="I14" s="70">
        <f t="shared" si="2"/>
        <v>13</v>
      </c>
      <c r="J14" s="69">
        <f>VLOOKUP($A14,'Return Data'!$A$7:$R$328,9,0)</f>
        <v>12.0812671866322</v>
      </c>
      <c r="K14" s="70">
        <f t="shared" si="3"/>
        <v>10</v>
      </c>
      <c r="L14" s="69">
        <f>VLOOKUP($A14,'Return Data'!$A$7:$R$328,10,0)</f>
        <v>7.5629368613649204</v>
      </c>
      <c r="M14" s="70">
        <f t="shared" si="4"/>
        <v>6</v>
      </c>
      <c r="N14" s="69">
        <f>VLOOKUP($A14,'Return Data'!$A$7:$R$328,11,0)</f>
        <v>5.9106776517485002</v>
      </c>
      <c r="O14" s="70">
        <f t="shared" si="5"/>
        <v>6</v>
      </c>
      <c r="P14" s="69">
        <f>VLOOKUP($A14,'Return Data'!$A$7:$R$328,12,0)</f>
        <v>5.5816963091205398</v>
      </c>
      <c r="Q14" s="70">
        <f t="shared" si="6"/>
        <v>12</v>
      </c>
      <c r="R14" s="69">
        <f>VLOOKUP($A14,'Return Data'!$A$7:$R$328,13,0)</f>
        <v>5.7775829866871398</v>
      </c>
      <c r="S14" s="70">
        <f t="shared" si="7"/>
        <v>13</v>
      </c>
      <c r="T14" s="69">
        <f>VLOOKUP($A14,'Return Data'!$A$7:$R$328,14,0)</f>
        <v>6.1266185428124302</v>
      </c>
      <c r="U14" s="70">
        <f t="shared" si="8"/>
        <v>17</v>
      </c>
      <c r="V14" s="69">
        <f>VLOOKUP($A14,'Return Data'!$A$7:$R$328,18,0)</f>
        <v>7.0279334712436103</v>
      </c>
      <c r="W14" s="70">
        <f t="shared" si="9"/>
        <v>17</v>
      </c>
      <c r="X14" s="69">
        <f>VLOOKUP($A14,'Return Data'!$A$7:$R$328,15,0)</f>
        <v>7.2428314077782501</v>
      </c>
      <c r="Y14" s="70">
        <f t="shared" si="10"/>
        <v>20</v>
      </c>
      <c r="Z14" s="69">
        <f>VLOOKUP($A14,'Return Data'!$A$7:$R$328,17,0)</f>
        <v>12.689751000762501</v>
      </c>
      <c r="AA14" s="71">
        <f t="shared" si="11"/>
        <v>15</v>
      </c>
    </row>
    <row r="15" spans="1:27" x14ac:dyDescent="0.25">
      <c r="A15" s="67" t="s">
        <v>234</v>
      </c>
      <c r="B15" s="68">
        <f>VLOOKUP($A15,'Return Data'!$A$7:$R$328,2,0)</f>
        <v>43924</v>
      </c>
      <c r="C15" s="69">
        <f>VLOOKUP($A15,'Return Data'!$A$7:$R$328,3,0)</f>
        <v>2536.5736000000002</v>
      </c>
      <c r="D15" s="69">
        <f>VLOOKUP($A15,'Return Data'!$A$7:$R$328,6,0)</f>
        <v>12.109894250272101</v>
      </c>
      <c r="E15" s="70">
        <f t="shared" si="0"/>
        <v>21</v>
      </c>
      <c r="F15" s="69">
        <f>VLOOKUP($A15,'Return Data'!$A$7:$R$328,7,0)</f>
        <v>7.3161762172776497</v>
      </c>
      <c r="G15" s="70">
        <f t="shared" si="1"/>
        <v>15</v>
      </c>
      <c r="H15" s="69">
        <f>VLOOKUP($A15,'Return Data'!$A$7:$R$328,8,0)</f>
        <v>7.8874864765450701</v>
      </c>
      <c r="I15" s="70">
        <f t="shared" si="2"/>
        <v>21</v>
      </c>
      <c r="J15" s="69">
        <f>VLOOKUP($A15,'Return Data'!$A$7:$R$328,9,0)</f>
        <v>11.9684700364036</v>
      </c>
      <c r="K15" s="70">
        <f t="shared" si="3"/>
        <v>12</v>
      </c>
      <c r="L15" s="69">
        <f>VLOOKUP($A15,'Return Data'!$A$7:$R$328,10,0)</f>
        <v>7.0058128367543997</v>
      </c>
      <c r="M15" s="70">
        <f t="shared" si="4"/>
        <v>12</v>
      </c>
      <c r="N15" s="69">
        <f>VLOOKUP($A15,'Return Data'!$A$7:$R$328,11,0)</f>
        <v>5.6041297943399204</v>
      </c>
      <c r="O15" s="70">
        <f t="shared" si="5"/>
        <v>17</v>
      </c>
      <c r="P15" s="69">
        <f>VLOOKUP($A15,'Return Data'!$A$7:$R$328,12,0)</f>
        <v>5.5138468695470699</v>
      </c>
      <c r="Q15" s="70">
        <f t="shared" si="6"/>
        <v>17</v>
      </c>
      <c r="R15" s="69">
        <f>VLOOKUP($A15,'Return Data'!$A$7:$R$328,13,0)</f>
        <v>5.7652038060633899</v>
      </c>
      <c r="S15" s="70">
        <f t="shared" si="7"/>
        <v>16</v>
      </c>
      <c r="T15" s="69">
        <f>VLOOKUP($A15,'Return Data'!$A$7:$R$328,14,0)</f>
        <v>6.1512359097640097</v>
      </c>
      <c r="U15" s="70">
        <f t="shared" si="8"/>
        <v>14</v>
      </c>
      <c r="V15" s="69">
        <f>VLOOKUP($A15,'Return Data'!$A$7:$R$328,18,0)</f>
        <v>7.0455164412111602</v>
      </c>
      <c r="W15" s="70">
        <f t="shared" si="9"/>
        <v>13</v>
      </c>
      <c r="X15" s="69">
        <f>VLOOKUP($A15,'Return Data'!$A$7:$R$328,15,0)</f>
        <v>7.2647650174017304</v>
      </c>
      <c r="Y15" s="70">
        <f t="shared" si="10"/>
        <v>14</v>
      </c>
      <c r="Z15" s="69">
        <f>VLOOKUP($A15,'Return Data'!$A$7:$R$328,17,0)</f>
        <v>11.6068126700448</v>
      </c>
      <c r="AA15" s="71">
        <f t="shared" si="11"/>
        <v>20</v>
      </c>
    </row>
    <row r="16" spans="1:27" x14ac:dyDescent="0.25">
      <c r="A16" s="67" t="s">
        <v>235</v>
      </c>
      <c r="B16" s="68">
        <f>VLOOKUP($A16,'Return Data'!$A$7:$R$328,2,0)</f>
        <v>43924</v>
      </c>
      <c r="C16" s="69">
        <f>VLOOKUP($A16,'Return Data'!$A$7:$R$328,3,0)</f>
        <v>2166.2566000000002</v>
      </c>
      <c r="D16" s="69">
        <f>VLOOKUP($A16,'Return Data'!$A$7:$R$328,6,0)</f>
        <v>11.793294371529701</v>
      </c>
      <c r="E16" s="70">
        <f t="shared" si="0"/>
        <v>23</v>
      </c>
      <c r="F16" s="69">
        <f>VLOOKUP($A16,'Return Data'!$A$7:$R$328,7,0)</f>
        <v>6.2526329081406704</v>
      </c>
      <c r="G16" s="70">
        <f t="shared" si="1"/>
        <v>28</v>
      </c>
      <c r="H16" s="69">
        <f>VLOOKUP($A16,'Return Data'!$A$7:$R$328,8,0)</f>
        <v>6.5546803741330901</v>
      </c>
      <c r="I16" s="70">
        <f t="shared" si="2"/>
        <v>27</v>
      </c>
      <c r="J16" s="69">
        <f>VLOOKUP($A16,'Return Data'!$A$7:$R$328,9,0)</f>
        <v>9.4856647093911608</v>
      </c>
      <c r="K16" s="70">
        <f t="shared" si="3"/>
        <v>27</v>
      </c>
      <c r="L16" s="69">
        <f>VLOOKUP($A16,'Return Data'!$A$7:$R$328,10,0)</f>
        <v>5.65942750731356</v>
      </c>
      <c r="M16" s="70">
        <f t="shared" si="4"/>
        <v>30</v>
      </c>
      <c r="N16" s="69">
        <f>VLOOKUP($A16,'Return Data'!$A$7:$R$328,11,0)</f>
        <v>5.1197362681422796</v>
      </c>
      <c r="O16" s="70">
        <f t="shared" si="5"/>
        <v>30</v>
      </c>
      <c r="P16" s="69">
        <f>VLOOKUP($A16,'Return Data'!$A$7:$R$328,12,0)</f>
        <v>4.9547090453215299</v>
      </c>
      <c r="Q16" s="70">
        <f t="shared" si="6"/>
        <v>34</v>
      </c>
      <c r="R16" s="69">
        <f>VLOOKUP($A16,'Return Data'!$A$7:$R$328,13,0)</f>
        <v>5.1940254545147599</v>
      </c>
      <c r="S16" s="70">
        <f t="shared" si="7"/>
        <v>35</v>
      </c>
      <c r="T16" s="69">
        <f>VLOOKUP($A16,'Return Data'!$A$7:$R$328,14,0)</f>
        <v>5.5955714774515704</v>
      </c>
      <c r="U16" s="70">
        <f t="shared" si="8"/>
        <v>34</v>
      </c>
      <c r="V16" s="69">
        <f>VLOOKUP($A16,'Return Data'!$A$7:$R$328,18,0)</f>
        <v>6.7776519237402404</v>
      </c>
      <c r="W16" s="70">
        <f t="shared" si="9"/>
        <v>30</v>
      </c>
      <c r="X16" s="69">
        <f>VLOOKUP($A16,'Return Data'!$A$7:$R$328,15,0)</f>
        <v>7.1039963831122597</v>
      </c>
      <c r="Y16" s="70">
        <f t="shared" si="10"/>
        <v>28</v>
      </c>
      <c r="Z16" s="69">
        <f>VLOOKUP($A16,'Return Data'!$A$7:$R$328,17,0)</f>
        <v>11.5174150162338</v>
      </c>
      <c r="AA16" s="71">
        <f t="shared" si="11"/>
        <v>22</v>
      </c>
    </row>
    <row r="17" spans="1:27" x14ac:dyDescent="0.25">
      <c r="A17" s="67" t="s">
        <v>236</v>
      </c>
      <c r="B17" s="68">
        <f>VLOOKUP($A17,'Return Data'!$A$7:$R$328,2,0)</f>
        <v>43924</v>
      </c>
      <c r="C17" s="69">
        <f>VLOOKUP($A17,'Return Data'!$A$7:$R$328,3,0)</f>
        <v>3885.931</v>
      </c>
      <c r="D17" s="69">
        <f>VLOOKUP($A17,'Return Data'!$A$7:$R$328,6,0)</f>
        <v>12.734582569726699</v>
      </c>
      <c r="E17" s="70">
        <f t="shared" si="0"/>
        <v>15</v>
      </c>
      <c r="F17" s="69">
        <f>VLOOKUP($A17,'Return Data'!$A$7:$R$328,7,0)</f>
        <v>7.2446396747442403</v>
      </c>
      <c r="G17" s="70">
        <f t="shared" si="1"/>
        <v>20</v>
      </c>
      <c r="H17" s="69">
        <f>VLOOKUP($A17,'Return Data'!$A$7:$R$328,8,0)</f>
        <v>9.5510800474988695</v>
      </c>
      <c r="I17" s="70">
        <f t="shared" si="2"/>
        <v>3</v>
      </c>
      <c r="J17" s="69">
        <f>VLOOKUP($A17,'Return Data'!$A$7:$R$328,9,0)</f>
        <v>11.643427605245501</v>
      </c>
      <c r="K17" s="70">
        <f t="shared" si="3"/>
        <v>16</v>
      </c>
      <c r="L17" s="69">
        <f>VLOOKUP($A17,'Return Data'!$A$7:$R$328,10,0)</f>
        <v>6.7890232291199597</v>
      </c>
      <c r="M17" s="70">
        <f t="shared" si="4"/>
        <v>14</v>
      </c>
      <c r="N17" s="69">
        <f>VLOOKUP($A17,'Return Data'!$A$7:$R$328,11,0)</f>
        <v>5.5785817846106696</v>
      </c>
      <c r="O17" s="70">
        <f t="shared" si="5"/>
        <v>19</v>
      </c>
      <c r="P17" s="69">
        <f>VLOOKUP($A17,'Return Data'!$A$7:$R$328,12,0)</f>
        <v>5.4335809209897503</v>
      </c>
      <c r="Q17" s="70">
        <f t="shared" si="6"/>
        <v>22</v>
      </c>
      <c r="R17" s="69">
        <f>VLOOKUP($A17,'Return Data'!$A$7:$R$328,13,0)</f>
        <v>5.67288306848757</v>
      </c>
      <c r="S17" s="70">
        <f t="shared" si="7"/>
        <v>23</v>
      </c>
      <c r="T17" s="69">
        <f>VLOOKUP($A17,'Return Data'!$A$7:$R$328,14,0)</f>
        <v>6.0758697362475198</v>
      </c>
      <c r="U17" s="70">
        <f t="shared" si="8"/>
        <v>22</v>
      </c>
      <c r="V17" s="69">
        <f>VLOOKUP($A17,'Return Data'!$A$7:$R$328,18,0)</f>
        <v>6.9241679630722501</v>
      </c>
      <c r="W17" s="70">
        <f t="shared" si="9"/>
        <v>26</v>
      </c>
      <c r="X17" s="69">
        <f>VLOOKUP($A17,'Return Data'!$A$7:$R$328,15,0)</f>
        <v>7.1194212334166203</v>
      </c>
      <c r="Y17" s="70">
        <f t="shared" si="10"/>
        <v>27</v>
      </c>
      <c r="Z17" s="69">
        <f>VLOOKUP($A17,'Return Data'!$A$7:$R$328,17,0)</f>
        <v>14.8194262099043</v>
      </c>
      <c r="AA17" s="71">
        <f t="shared" si="11"/>
        <v>3</v>
      </c>
    </row>
    <row r="18" spans="1:27" x14ac:dyDescent="0.25">
      <c r="A18" s="67" t="s">
        <v>237</v>
      </c>
      <c r="B18" s="68">
        <f>VLOOKUP($A18,'Return Data'!$A$7:$R$328,2,0)</f>
        <v>43924</v>
      </c>
      <c r="C18" s="69">
        <f>VLOOKUP($A18,'Return Data'!$A$7:$R$328,3,0)</f>
        <v>1970.5863999999999</v>
      </c>
      <c r="D18" s="69">
        <f>VLOOKUP($A18,'Return Data'!$A$7:$R$328,6,0)</f>
        <v>11.9582769230148</v>
      </c>
      <c r="E18" s="70">
        <f t="shared" si="0"/>
        <v>22</v>
      </c>
      <c r="F18" s="69">
        <f>VLOOKUP($A18,'Return Data'!$A$7:$R$328,7,0)</f>
        <v>7.24842847851329</v>
      </c>
      <c r="G18" s="70">
        <f t="shared" si="1"/>
        <v>19</v>
      </c>
      <c r="H18" s="69">
        <f>VLOOKUP($A18,'Return Data'!$A$7:$R$328,8,0)</f>
        <v>8.0614876635756492</v>
      </c>
      <c r="I18" s="70">
        <f t="shared" si="2"/>
        <v>19</v>
      </c>
      <c r="J18" s="69">
        <f>VLOOKUP($A18,'Return Data'!$A$7:$R$328,9,0)</f>
        <v>11.0437323379593</v>
      </c>
      <c r="K18" s="70">
        <f t="shared" si="3"/>
        <v>22</v>
      </c>
      <c r="L18" s="69">
        <f>VLOOKUP($A18,'Return Data'!$A$7:$R$328,10,0)</f>
        <v>5.1158532824308498</v>
      </c>
      <c r="M18" s="70">
        <f t="shared" si="4"/>
        <v>31</v>
      </c>
      <c r="N18" s="69">
        <f>VLOOKUP($A18,'Return Data'!$A$7:$R$328,11,0)</f>
        <v>5.0802633501251497</v>
      </c>
      <c r="O18" s="70">
        <f t="shared" si="5"/>
        <v>31</v>
      </c>
      <c r="P18" s="69">
        <f>VLOOKUP($A18,'Return Data'!$A$7:$R$328,12,0)</f>
        <v>5.2910096083246101</v>
      </c>
      <c r="Q18" s="70">
        <f t="shared" si="6"/>
        <v>28</v>
      </c>
      <c r="R18" s="69">
        <f>VLOOKUP($A18,'Return Data'!$A$7:$R$328,13,0)</f>
        <v>5.6317993476542698</v>
      </c>
      <c r="S18" s="70">
        <f t="shared" si="7"/>
        <v>24</v>
      </c>
      <c r="T18" s="69">
        <f>VLOOKUP($A18,'Return Data'!$A$7:$R$328,14,0)</f>
        <v>6.0653914570424998</v>
      </c>
      <c r="U18" s="70">
        <f t="shared" si="8"/>
        <v>23</v>
      </c>
      <c r="V18" s="69">
        <f>VLOOKUP($A18,'Return Data'!$A$7:$R$328,18,0)</f>
        <v>7.0249311401585404</v>
      </c>
      <c r="W18" s="70">
        <f t="shared" si="9"/>
        <v>19</v>
      </c>
      <c r="X18" s="69">
        <f>VLOOKUP($A18,'Return Data'!$A$7:$R$328,15,0)</f>
        <v>7.2612883058272697</v>
      </c>
      <c r="Y18" s="70">
        <f t="shared" si="10"/>
        <v>16</v>
      </c>
      <c r="Z18" s="69">
        <f>VLOOKUP($A18,'Return Data'!$A$7:$R$328,17,0)</f>
        <v>6.1238381331028497</v>
      </c>
      <c r="AA18" s="71">
        <f t="shared" si="11"/>
        <v>36</v>
      </c>
    </row>
    <row r="19" spans="1:27" x14ac:dyDescent="0.25">
      <c r="A19" s="67" t="s">
        <v>238</v>
      </c>
      <c r="B19" s="68">
        <f>VLOOKUP($A19,'Return Data'!$A$7:$R$328,2,0)</f>
        <v>43924</v>
      </c>
      <c r="C19" s="69">
        <f>VLOOKUP($A19,'Return Data'!$A$7:$R$328,3,0)</f>
        <v>292.69260000000003</v>
      </c>
      <c r="D19" s="69">
        <f>VLOOKUP($A19,'Return Data'!$A$7:$R$328,6,0)</f>
        <v>14.6211882475452</v>
      </c>
      <c r="E19" s="70">
        <f t="shared" si="0"/>
        <v>3</v>
      </c>
      <c r="F19" s="69">
        <f>VLOOKUP($A19,'Return Data'!$A$7:$R$328,7,0)</f>
        <v>8.0029574908569607</v>
      </c>
      <c r="G19" s="70">
        <f t="shared" si="1"/>
        <v>3</v>
      </c>
      <c r="H19" s="69">
        <f>VLOOKUP($A19,'Return Data'!$A$7:$R$328,8,0)</f>
        <v>10.1939726156023</v>
      </c>
      <c r="I19" s="70">
        <f t="shared" si="2"/>
        <v>1</v>
      </c>
      <c r="J19" s="69">
        <f>VLOOKUP($A19,'Return Data'!$A$7:$R$328,9,0)</f>
        <v>12.370285637391801</v>
      </c>
      <c r="K19" s="70">
        <f t="shared" si="3"/>
        <v>9</v>
      </c>
      <c r="L19" s="69">
        <f>VLOOKUP($A19,'Return Data'!$A$7:$R$328,10,0)</f>
        <v>7.1912172170693296</v>
      </c>
      <c r="M19" s="70">
        <f t="shared" si="4"/>
        <v>10</v>
      </c>
      <c r="N19" s="69">
        <f>VLOOKUP($A19,'Return Data'!$A$7:$R$328,11,0)</f>
        <v>5.7391045815786104</v>
      </c>
      <c r="O19" s="70">
        <f t="shared" si="5"/>
        <v>12</v>
      </c>
      <c r="P19" s="69">
        <f>VLOOKUP($A19,'Return Data'!$A$7:$R$328,12,0)</f>
        <v>5.5805429073836299</v>
      </c>
      <c r="Q19" s="70">
        <f t="shared" si="6"/>
        <v>13</v>
      </c>
      <c r="R19" s="69">
        <f>VLOOKUP($A19,'Return Data'!$A$7:$R$328,13,0)</f>
        <v>5.7996789767713004</v>
      </c>
      <c r="S19" s="70">
        <f t="shared" si="7"/>
        <v>11</v>
      </c>
      <c r="T19" s="69">
        <f>VLOOKUP($A19,'Return Data'!$A$7:$R$328,14,0)</f>
        <v>6.18778111582475</v>
      </c>
      <c r="U19" s="70">
        <f t="shared" si="8"/>
        <v>11</v>
      </c>
      <c r="V19" s="69">
        <f>VLOOKUP($A19,'Return Data'!$A$7:$R$328,18,0)</f>
        <v>7.0370632644785003</v>
      </c>
      <c r="W19" s="70">
        <f t="shared" si="9"/>
        <v>16</v>
      </c>
      <c r="X19" s="69">
        <f>VLOOKUP($A19,'Return Data'!$A$7:$R$328,15,0)</f>
        <v>7.2619459066550602</v>
      </c>
      <c r="Y19" s="70">
        <f t="shared" si="10"/>
        <v>15</v>
      </c>
      <c r="Z19" s="69">
        <f>VLOOKUP($A19,'Return Data'!$A$7:$R$328,17,0)</f>
        <v>13.394172348124201</v>
      </c>
      <c r="AA19" s="71">
        <f t="shared" si="11"/>
        <v>9</v>
      </c>
    </row>
    <row r="20" spans="1:27" x14ac:dyDescent="0.25">
      <c r="A20" s="67" t="s">
        <v>239</v>
      </c>
      <c r="B20" s="68">
        <f>VLOOKUP($A20,'Return Data'!$A$7:$R$328,2,0)</f>
        <v>43924</v>
      </c>
      <c r="C20" s="69">
        <f>VLOOKUP($A20,'Return Data'!$A$7:$R$328,3,0)</f>
        <v>2116.7962000000002</v>
      </c>
      <c r="D20" s="69">
        <f>VLOOKUP($A20,'Return Data'!$A$7:$R$328,6,0)</f>
        <v>13.768585792618699</v>
      </c>
      <c r="E20" s="70">
        <f t="shared" si="0"/>
        <v>10</v>
      </c>
      <c r="F20" s="69">
        <f>VLOOKUP($A20,'Return Data'!$A$7:$R$328,7,0)</f>
        <v>7.84086163483303</v>
      </c>
      <c r="G20" s="70">
        <f t="shared" si="1"/>
        <v>5</v>
      </c>
      <c r="H20" s="69">
        <f>VLOOKUP($A20,'Return Data'!$A$7:$R$328,8,0)</f>
        <v>8.8095476615710009</v>
      </c>
      <c r="I20" s="70">
        <f t="shared" si="2"/>
        <v>8</v>
      </c>
      <c r="J20" s="69">
        <f>VLOOKUP($A20,'Return Data'!$A$7:$R$328,9,0)</f>
        <v>12.9330585665566</v>
      </c>
      <c r="K20" s="70">
        <f t="shared" si="3"/>
        <v>7</v>
      </c>
      <c r="L20" s="69">
        <f>VLOOKUP($A20,'Return Data'!$A$7:$R$328,10,0)</f>
        <v>7.5235162847450399</v>
      </c>
      <c r="M20" s="70">
        <f t="shared" si="4"/>
        <v>7</v>
      </c>
      <c r="N20" s="69">
        <f>VLOOKUP($A20,'Return Data'!$A$7:$R$328,11,0)</f>
        <v>6.0379573893146201</v>
      </c>
      <c r="O20" s="70">
        <f t="shared" si="5"/>
        <v>4</v>
      </c>
      <c r="P20" s="69">
        <f>VLOOKUP($A20,'Return Data'!$A$7:$R$328,12,0)</f>
        <v>5.8335167884285903</v>
      </c>
      <c r="Q20" s="70">
        <f t="shared" si="6"/>
        <v>3</v>
      </c>
      <c r="R20" s="69">
        <f>VLOOKUP($A20,'Return Data'!$A$7:$R$328,13,0)</f>
        <v>5.9874432607970203</v>
      </c>
      <c r="S20" s="70">
        <f t="shared" si="7"/>
        <v>3</v>
      </c>
      <c r="T20" s="69">
        <f>VLOOKUP($A20,'Return Data'!$A$7:$R$328,14,0)</f>
        <v>6.2902496348042796</v>
      </c>
      <c r="U20" s="70">
        <f t="shared" si="8"/>
        <v>3</v>
      </c>
      <c r="V20" s="69">
        <f>VLOOKUP($A20,'Return Data'!$A$7:$R$328,18,0)</f>
        <v>7.1520081396978297</v>
      </c>
      <c r="W20" s="70">
        <f t="shared" si="9"/>
        <v>3</v>
      </c>
      <c r="X20" s="69">
        <f>VLOOKUP($A20,'Return Data'!$A$7:$R$328,15,0)</f>
        <v>7.3303015589375899</v>
      </c>
      <c r="Y20" s="70">
        <f t="shared" si="10"/>
        <v>5</v>
      </c>
      <c r="Z20" s="69">
        <f>VLOOKUP($A20,'Return Data'!$A$7:$R$328,17,0)</f>
        <v>11.4631780933633</v>
      </c>
      <c r="AA20" s="71">
        <f t="shared" si="11"/>
        <v>23</v>
      </c>
    </row>
    <row r="21" spans="1:27" x14ac:dyDescent="0.25">
      <c r="A21" s="67" t="s">
        <v>240</v>
      </c>
      <c r="B21" s="68">
        <f>VLOOKUP($A21,'Return Data'!$A$7:$R$328,2,0)</f>
        <v>43924</v>
      </c>
      <c r="C21" s="69">
        <f>VLOOKUP($A21,'Return Data'!$A$7:$R$328,3,0)</f>
        <v>2392.4232000000002</v>
      </c>
      <c r="D21" s="69">
        <f>VLOOKUP($A21,'Return Data'!$A$7:$R$328,6,0)</f>
        <v>13.0214879765183</v>
      </c>
      <c r="E21" s="70">
        <f t="shared" si="0"/>
        <v>11</v>
      </c>
      <c r="F21" s="69">
        <f>VLOOKUP($A21,'Return Data'!$A$7:$R$328,7,0)</f>
        <v>7.4731517974746904</v>
      </c>
      <c r="G21" s="70">
        <f t="shared" si="1"/>
        <v>12</v>
      </c>
      <c r="H21" s="69">
        <f>VLOOKUP($A21,'Return Data'!$A$7:$R$328,8,0)</f>
        <v>8.16496618375362</v>
      </c>
      <c r="I21" s="70">
        <f t="shared" si="2"/>
        <v>17</v>
      </c>
      <c r="J21" s="69">
        <f>VLOOKUP($A21,'Return Data'!$A$7:$R$328,9,0)</f>
        <v>11.6995133871907</v>
      </c>
      <c r="K21" s="70">
        <f t="shared" si="3"/>
        <v>15</v>
      </c>
      <c r="L21" s="69">
        <f>VLOOKUP($A21,'Return Data'!$A$7:$R$328,10,0)</f>
        <v>6.2432103053676302</v>
      </c>
      <c r="M21" s="70">
        <f t="shared" si="4"/>
        <v>23</v>
      </c>
      <c r="N21" s="69">
        <f>VLOOKUP($A21,'Return Data'!$A$7:$R$328,11,0)</f>
        <v>5.3885226908283803</v>
      </c>
      <c r="O21" s="70">
        <f t="shared" si="5"/>
        <v>25</v>
      </c>
      <c r="P21" s="69">
        <f>VLOOKUP($A21,'Return Data'!$A$7:$R$328,12,0)</f>
        <v>5.2737477153366301</v>
      </c>
      <c r="Q21" s="70">
        <f t="shared" si="6"/>
        <v>30</v>
      </c>
      <c r="R21" s="69">
        <f>VLOOKUP($A21,'Return Data'!$A$7:$R$328,13,0)</f>
        <v>5.5071231080596901</v>
      </c>
      <c r="S21" s="70">
        <f t="shared" si="7"/>
        <v>31</v>
      </c>
      <c r="T21" s="69">
        <f>VLOOKUP($A21,'Return Data'!$A$7:$R$328,14,0)</f>
        <v>5.89769933671327</v>
      </c>
      <c r="U21" s="70">
        <f t="shared" si="8"/>
        <v>31</v>
      </c>
      <c r="V21" s="69">
        <f>VLOOKUP($A21,'Return Data'!$A$7:$R$328,18,0)</f>
        <v>6.8275974572126898</v>
      </c>
      <c r="W21" s="70">
        <f t="shared" si="9"/>
        <v>28</v>
      </c>
      <c r="X21" s="69">
        <f>VLOOKUP($A21,'Return Data'!$A$7:$R$328,15,0)</f>
        <v>7.1000383517945496</v>
      </c>
      <c r="Y21" s="70">
        <f t="shared" si="10"/>
        <v>29</v>
      </c>
      <c r="Z21" s="69">
        <f>VLOOKUP($A21,'Return Data'!$A$7:$R$328,17,0)</f>
        <v>8.6932585504688493</v>
      </c>
      <c r="AA21" s="71">
        <f t="shared" si="11"/>
        <v>32</v>
      </c>
    </row>
    <row r="22" spans="1:27" x14ac:dyDescent="0.25">
      <c r="A22" s="67" t="s">
        <v>241</v>
      </c>
      <c r="B22" s="68">
        <f>VLOOKUP($A22,'Return Data'!$A$7:$R$328,2,0)</f>
        <v>43924</v>
      </c>
      <c r="C22" s="69">
        <f>VLOOKUP($A22,'Return Data'!$A$7:$R$328,3,0)</f>
        <v>1539.1735000000001</v>
      </c>
      <c r="D22" s="69">
        <f>VLOOKUP($A22,'Return Data'!$A$7:$R$328,6,0)</f>
        <v>7.6019281893751103</v>
      </c>
      <c r="E22" s="70">
        <f t="shared" si="0"/>
        <v>30</v>
      </c>
      <c r="F22" s="69">
        <f>VLOOKUP($A22,'Return Data'!$A$7:$R$328,7,0)</f>
        <v>4.02718366576305</v>
      </c>
      <c r="G22" s="70">
        <f t="shared" si="1"/>
        <v>32</v>
      </c>
      <c r="H22" s="69">
        <f>VLOOKUP($A22,'Return Data'!$A$7:$R$328,8,0)</f>
        <v>4.1535993200894099</v>
      </c>
      <c r="I22" s="70">
        <f t="shared" si="2"/>
        <v>32</v>
      </c>
      <c r="J22" s="69">
        <f>VLOOKUP($A22,'Return Data'!$A$7:$R$328,9,0)</f>
        <v>5.4685519056376002</v>
      </c>
      <c r="K22" s="70">
        <f t="shared" si="3"/>
        <v>34</v>
      </c>
      <c r="L22" s="69">
        <f>VLOOKUP($A22,'Return Data'!$A$7:$R$328,10,0)</f>
        <v>4.29022011152224</v>
      </c>
      <c r="M22" s="70">
        <f t="shared" si="4"/>
        <v>37</v>
      </c>
      <c r="N22" s="69">
        <f>VLOOKUP($A22,'Return Data'!$A$7:$R$328,11,0)</f>
        <v>4.5777785351844198</v>
      </c>
      <c r="O22" s="70">
        <f t="shared" si="5"/>
        <v>37</v>
      </c>
      <c r="P22" s="69">
        <f>VLOOKUP($A22,'Return Data'!$A$7:$R$328,12,0)</f>
        <v>4.6920882038406502</v>
      </c>
      <c r="Q22" s="70">
        <f t="shared" si="6"/>
        <v>37</v>
      </c>
      <c r="R22" s="69">
        <f>VLOOKUP($A22,'Return Data'!$A$7:$R$328,13,0)</f>
        <v>5.0253174775412601</v>
      </c>
      <c r="S22" s="70">
        <f t="shared" si="7"/>
        <v>37</v>
      </c>
      <c r="T22" s="69">
        <f>VLOOKUP($A22,'Return Data'!$A$7:$R$328,14,0)</f>
        <v>5.3712488460981902</v>
      </c>
      <c r="U22" s="70">
        <f t="shared" si="8"/>
        <v>37</v>
      </c>
      <c r="V22" s="69">
        <f>VLOOKUP($A22,'Return Data'!$A$7:$R$328,18,0)</f>
        <v>6.2874813299405803</v>
      </c>
      <c r="W22" s="70">
        <f t="shared" si="9"/>
        <v>32</v>
      </c>
      <c r="X22" s="69">
        <f>VLOOKUP($A22,'Return Data'!$A$7:$R$328,15,0)</f>
        <v>6.5678667066854599</v>
      </c>
      <c r="Y22" s="70">
        <f t="shared" si="10"/>
        <v>32</v>
      </c>
      <c r="Z22" s="69">
        <f>VLOOKUP($A22,'Return Data'!$A$7:$R$328,17,0)</f>
        <v>8.4298577821493694</v>
      </c>
      <c r="AA22" s="71">
        <f t="shared" si="11"/>
        <v>33</v>
      </c>
    </row>
    <row r="23" spans="1:27" x14ac:dyDescent="0.25">
      <c r="A23" s="67" t="s">
        <v>242</v>
      </c>
      <c r="B23" s="68">
        <f>VLOOKUP($A23,'Return Data'!$A$7:$R$328,2,0)</f>
        <v>43924</v>
      </c>
      <c r="C23" s="69">
        <f>VLOOKUP($A23,'Return Data'!$A$7:$R$328,3,0)</f>
        <v>1926.5333000000001</v>
      </c>
      <c r="D23" s="69">
        <f>VLOOKUP($A23,'Return Data'!$A$7:$R$328,6,0)</f>
        <v>7.0852651135727696</v>
      </c>
      <c r="E23" s="70">
        <f t="shared" si="0"/>
        <v>31</v>
      </c>
      <c r="F23" s="69">
        <f>VLOOKUP($A23,'Return Data'!$A$7:$R$328,7,0)</f>
        <v>5.4215875380597698</v>
      </c>
      <c r="G23" s="70">
        <f t="shared" si="1"/>
        <v>31</v>
      </c>
      <c r="H23" s="69">
        <f>VLOOKUP($A23,'Return Data'!$A$7:$R$328,8,0)</f>
        <v>5.8752553254122999</v>
      </c>
      <c r="I23" s="70">
        <f t="shared" si="2"/>
        <v>30</v>
      </c>
      <c r="J23" s="69">
        <f>VLOOKUP($A23,'Return Data'!$A$7:$R$328,9,0)</f>
        <v>7.8527238197973404</v>
      </c>
      <c r="K23" s="70">
        <f t="shared" si="3"/>
        <v>29</v>
      </c>
      <c r="L23" s="69">
        <f>VLOOKUP($A23,'Return Data'!$A$7:$R$328,10,0)</f>
        <v>6.20796113491736</v>
      </c>
      <c r="M23" s="70">
        <f t="shared" si="4"/>
        <v>25</v>
      </c>
      <c r="N23" s="69">
        <f>VLOOKUP($A23,'Return Data'!$A$7:$R$328,11,0)</f>
        <v>5.5255647758181397</v>
      </c>
      <c r="O23" s="70">
        <f t="shared" si="5"/>
        <v>21</v>
      </c>
      <c r="P23" s="69">
        <f>VLOOKUP($A23,'Return Data'!$A$7:$R$328,12,0)</f>
        <v>5.4653527894802698</v>
      </c>
      <c r="Q23" s="70">
        <f t="shared" si="6"/>
        <v>20</v>
      </c>
      <c r="R23" s="69">
        <f>VLOOKUP($A23,'Return Data'!$A$7:$R$328,13,0)</f>
        <v>5.6935041611341299</v>
      </c>
      <c r="S23" s="70">
        <f t="shared" si="7"/>
        <v>22</v>
      </c>
      <c r="T23" s="69">
        <f>VLOOKUP($A23,'Return Data'!$A$7:$R$328,14,0)</f>
        <v>6.0999817890930403</v>
      </c>
      <c r="U23" s="70">
        <f t="shared" si="8"/>
        <v>21</v>
      </c>
      <c r="V23" s="69">
        <f>VLOOKUP($A23,'Return Data'!$A$7:$R$328,18,0)</f>
        <v>6.9660848695379398</v>
      </c>
      <c r="W23" s="70">
        <f t="shared" si="9"/>
        <v>22</v>
      </c>
      <c r="X23" s="69">
        <f>VLOOKUP($A23,'Return Data'!$A$7:$R$328,15,0)</f>
        <v>7.2200580820171298</v>
      </c>
      <c r="Y23" s="70">
        <f t="shared" si="10"/>
        <v>22</v>
      </c>
      <c r="Z23" s="69">
        <f>VLOOKUP($A23,'Return Data'!$A$7:$R$328,17,0)</f>
        <v>10.9693368310088</v>
      </c>
      <c r="AA23" s="71">
        <f t="shared" si="11"/>
        <v>28</v>
      </c>
    </row>
    <row r="24" spans="1:27" x14ac:dyDescent="0.25">
      <c r="A24" s="67" t="s">
        <v>243</v>
      </c>
      <c r="B24" s="68">
        <f>VLOOKUP($A24,'Return Data'!$A$7:$R$328,2,0)</f>
        <v>43924</v>
      </c>
      <c r="C24" s="69">
        <f>VLOOKUP($A24,'Return Data'!$A$7:$R$328,3,0)</f>
        <v>2716.5637000000002</v>
      </c>
      <c r="D24" s="69">
        <f>VLOOKUP($A24,'Return Data'!$A$7:$R$328,6,0)</f>
        <v>14.2249579028688</v>
      </c>
      <c r="E24" s="70">
        <f t="shared" si="0"/>
        <v>6</v>
      </c>
      <c r="F24" s="69">
        <f>VLOOKUP($A24,'Return Data'!$A$7:$R$328,7,0)</f>
        <v>7.4858190559463997</v>
      </c>
      <c r="G24" s="70">
        <f t="shared" si="1"/>
        <v>11</v>
      </c>
      <c r="H24" s="69">
        <f>VLOOKUP($A24,'Return Data'!$A$7:$R$328,8,0)</f>
        <v>8.0408293883281292</v>
      </c>
      <c r="I24" s="70">
        <f t="shared" si="2"/>
        <v>20</v>
      </c>
      <c r="J24" s="69">
        <f>VLOOKUP($A24,'Return Data'!$A$7:$R$328,9,0)</f>
        <v>10.586498763071299</v>
      </c>
      <c r="K24" s="70">
        <f t="shared" si="3"/>
        <v>24</v>
      </c>
      <c r="L24" s="69">
        <f>VLOOKUP($A24,'Return Data'!$A$7:$R$328,10,0)</f>
        <v>6.1342933559228099</v>
      </c>
      <c r="M24" s="70">
        <f t="shared" si="4"/>
        <v>26</v>
      </c>
      <c r="N24" s="69">
        <f>VLOOKUP($A24,'Return Data'!$A$7:$R$328,11,0)</f>
        <v>5.3652458164353201</v>
      </c>
      <c r="O24" s="70">
        <f t="shared" si="5"/>
        <v>26</v>
      </c>
      <c r="P24" s="69">
        <f>VLOOKUP($A24,'Return Data'!$A$7:$R$328,12,0)</f>
        <v>5.3297747726773297</v>
      </c>
      <c r="Q24" s="70">
        <f t="shared" si="6"/>
        <v>26</v>
      </c>
      <c r="R24" s="69">
        <f>VLOOKUP($A24,'Return Data'!$A$7:$R$328,13,0)</f>
        <v>5.5488634876260399</v>
      </c>
      <c r="S24" s="70">
        <f t="shared" si="7"/>
        <v>29</v>
      </c>
      <c r="T24" s="69">
        <f>VLOOKUP($A24,'Return Data'!$A$7:$R$328,14,0)</f>
        <v>5.9655117928144001</v>
      </c>
      <c r="U24" s="70">
        <f t="shared" si="8"/>
        <v>29</v>
      </c>
      <c r="V24" s="69">
        <f>VLOOKUP($A24,'Return Data'!$A$7:$R$328,18,0)</f>
        <v>6.9395638784975402</v>
      </c>
      <c r="W24" s="70">
        <f t="shared" si="9"/>
        <v>24</v>
      </c>
      <c r="X24" s="69">
        <f>VLOOKUP($A24,'Return Data'!$A$7:$R$328,15,0)</f>
        <v>7.1995132416966703</v>
      </c>
      <c r="Y24" s="70">
        <f t="shared" si="10"/>
        <v>23</v>
      </c>
      <c r="Z24" s="69">
        <f>VLOOKUP($A24,'Return Data'!$A$7:$R$328,17,0)</f>
        <v>12.823285929185399</v>
      </c>
      <c r="AA24" s="71">
        <f t="shared" si="11"/>
        <v>14</v>
      </c>
    </row>
    <row r="25" spans="1:27" x14ac:dyDescent="0.25">
      <c r="A25" s="67" t="s">
        <v>244</v>
      </c>
      <c r="B25" s="68">
        <f>VLOOKUP($A25,'Return Data'!$A$7:$R$328,2,0)</f>
        <v>43924</v>
      </c>
      <c r="C25" s="69">
        <f>VLOOKUP($A25,'Return Data'!$A$7:$R$328,3,0)</f>
        <v>1048.1858</v>
      </c>
      <c r="D25" s="69">
        <f>VLOOKUP($A25,'Return Data'!$A$7:$R$328,6,0)</f>
        <v>1.8909363949101099</v>
      </c>
      <c r="E25" s="70">
        <f t="shared" si="0"/>
        <v>39</v>
      </c>
      <c r="F25" s="69">
        <f>VLOOKUP($A25,'Return Data'!$A$7:$R$328,7,0)</f>
        <v>0.79399502383910803</v>
      </c>
      <c r="G25" s="70">
        <f t="shared" si="1"/>
        <v>39</v>
      </c>
      <c r="H25" s="69">
        <f>VLOOKUP($A25,'Return Data'!$A$7:$R$328,8,0)</f>
        <v>0.68260193277236403</v>
      </c>
      <c r="I25" s="70">
        <f t="shared" si="2"/>
        <v>39</v>
      </c>
      <c r="J25" s="69">
        <f>VLOOKUP($A25,'Return Data'!$A$7:$R$328,9,0)</f>
        <v>1.62172679967302</v>
      </c>
      <c r="K25" s="70">
        <f t="shared" si="3"/>
        <v>39</v>
      </c>
      <c r="L25" s="69">
        <f>VLOOKUP($A25,'Return Data'!$A$7:$R$328,10,0)</f>
        <v>3.5206730458824298</v>
      </c>
      <c r="M25" s="70">
        <f t="shared" si="4"/>
        <v>39</v>
      </c>
      <c r="N25" s="69">
        <f>VLOOKUP($A25,'Return Data'!$A$7:$R$328,11,0)</f>
        <v>4.3332941802222003</v>
      </c>
      <c r="O25" s="70">
        <f t="shared" si="5"/>
        <v>38</v>
      </c>
      <c r="P25" s="69">
        <f>VLOOKUP($A25,'Return Data'!$A$7:$R$328,12,0)</f>
        <v>4.4496315811554998</v>
      </c>
      <c r="Q25" s="70">
        <f t="shared" si="6"/>
        <v>39</v>
      </c>
      <c r="R25" s="69">
        <f>VLOOKUP($A25,'Return Data'!$A$7:$R$328,13,0)</f>
        <v>4.7651434988476202</v>
      </c>
      <c r="S25" s="70">
        <f t="shared" si="7"/>
        <v>38</v>
      </c>
      <c r="T25" s="69"/>
      <c r="U25" s="70"/>
      <c r="V25" s="69"/>
      <c r="W25" s="70"/>
      <c r="X25" s="69"/>
      <c r="Y25" s="70"/>
      <c r="Z25" s="69">
        <f>VLOOKUP($A25,'Return Data'!$A$7:$R$328,17,0)</f>
        <v>5.0885813965188804</v>
      </c>
      <c r="AA25" s="71">
        <f t="shared" si="11"/>
        <v>39</v>
      </c>
    </row>
    <row r="26" spans="1:27" x14ac:dyDescent="0.25">
      <c r="A26" s="67" t="s">
        <v>245</v>
      </c>
      <c r="B26" s="68">
        <f>VLOOKUP($A26,'Return Data'!$A$7:$R$328,2,0)</f>
        <v>43924</v>
      </c>
      <c r="C26" s="69">
        <f>VLOOKUP($A26,'Return Data'!$A$7:$R$328,3,0)</f>
        <v>54.056899999999999</v>
      </c>
      <c r="D26" s="69">
        <f>VLOOKUP($A26,'Return Data'!$A$7:$R$328,6,0)</f>
        <v>12.8335853169693</v>
      </c>
      <c r="E26" s="70">
        <f t="shared" si="0"/>
        <v>13</v>
      </c>
      <c r="F26" s="69">
        <f>VLOOKUP($A26,'Return Data'!$A$7:$R$328,7,0)</f>
        <v>6.8234906509011903</v>
      </c>
      <c r="G26" s="70">
        <f t="shared" si="1"/>
        <v>24</v>
      </c>
      <c r="H26" s="69">
        <f>VLOOKUP($A26,'Return Data'!$A$7:$R$328,8,0)</f>
        <v>6.45144731560592</v>
      </c>
      <c r="I26" s="70">
        <f t="shared" si="2"/>
        <v>28</v>
      </c>
      <c r="J26" s="69">
        <f>VLOOKUP($A26,'Return Data'!$A$7:$R$328,9,0)</f>
        <v>7.7833101846942903</v>
      </c>
      <c r="K26" s="70">
        <f t="shared" si="3"/>
        <v>30</v>
      </c>
      <c r="L26" s="69">
        <f>VLOOKUP($A26,'Return Data'!$A$7:$R$328,10,0)</f>
        <v>5.7784337650027</v>
      </c>
      <c r="M26" s="70">
        <f t="shared" si="4"/>
        <v>28</v>
      </c>
      <c r="N26" s="69">
        <f>VLOOKUP($A26,'Return Data'!$A$7:$R$328,11,0)</f>
        <v>5.3161779981749104</v>
      </c>
      <c r="O26" s="70">
        <f t="shared" si="5"/>
        <v>29</v>
      </c>
      <c r="P26" s="69">
        <f>VLOOKUP($A26,'Return Data'!$A$7:$R$328,12,0)</f>
        <v>5.2881380076665696</v>
      </c>
      <c r="Q26" s="70">
        <f t="shared" si="6"/>
        <v>29</v>
      </c>
      <c r="R26" s="69">
        <f>VLOOKUP($A26,'Return Data'!$A$7:$R$328,13,0)</f>
        <v>5.5815385607541304</v>
      </c>
      <c r="S26" s="70">
        <f t="shared" si="7"/>
        <v>28</v>
      </c>
      <c r="T26" s="69">
        <f>VLOOKUP($A26,'Return Data'!$A$7:$R$328,14,0)</f>
        <v>6.0324980820152998</v>
      </c>
      <c r="U26" s="70">
        <f t="shared" ref="U26:U44" si="12">RANK(T26,T$8:T$48,0)</f>
        <v>26</v>
      </c>
      <c r="V26" s="69">
        <f>VLOOKUP($A26,'Return Data'!$A$7:$R$328,18,0)</f>
        <v>7.0101578553093198</v>
      </c>
      <c r="W26" s="70">
        <f t="shared" ref="W26:W31" si="13">RANK(V26,V$8:V$48,0)</f>
        <v>21</v>
      </c>
      <c r="X26" s="69">
        <f>VLOOKUP($A26,'Return Data'!$A$7:$R$328,15,0)</f>
        <v>7.2529009334505101</v>
      </c>
      <c r="Y26" s="70">
        <f t="shared" ref="Y26:Y31" si="14">RANK(X26,X$8:X$48,0)</f>
        <v>18</v>
      </c>
      <c r="Z26" s="69">
        <f>VLOOKUP($A26,'Return Data'!$A$7:$R$328,17,0)</f>
        <v>19.781976257842299</v>
      </c>
      <c r="AA26" s="71">
        <f t="shared" si="11"/>
        <v>1</v>
      </c>
    </row>
    <row r="27" spans="1:27" x14ac:dyDescent="0.25">
      <c r="A27" s="67" t="s">
        <v>246</v>
      </c>
      <c r="B27" s="68">
        <f>VLOOKUP($A27,'Return Data'!$A$7:$R$328,2,0)</f>
        <v>43924</v>
      </c>
      <c r="C27" s="69">
        <f>VLOOKUP($A27,'Return Data'!$A$7:$R$328,3,0)</f>
        <v>4002.9412000000002</v>
      </c>
      <c r="D27" s="69">
        <f>VLOOKUP($A27,'Return Data'!$A$7:$R$328,6,0)</f>
        <v>13.865986261730299</v>
      </c>
      <c r="E27" s="70">
        <f t="shared" si="0"/>
        <v>9</v>
      </c>
      <c r="F27" s="69">
        <f>VLOOKUP($A27,'Return Data'!$A$7:$R$328,7,0)</f>
        <v>7.4962072017223598</v>
      </c>
      <c r="G27" s="70">
        <f t="shared" si="1"/>
        <v>10</v>
      </c>
      <c r="H27" s="69">
        <f>VLOOKUP($A27,'Return Data'!$A$7:$R$328,8,0)</f>
        <v>8.1326368305175407</v>
      </c>
      <c r="I27" s="70">
        <f t="shared" si="2"/>
        <v>18</v>
      </c>
      <c r="J27" s="69">
        <f>VLOOKUP($A27,'Return Data'!$A$7:$R$328,9,0)</f>
        <v>11.795996867541</v>
      </c>
      <c r="K27" s="70">
        <f t="shared" si="3"/>
        <v>14</v>
      </c>
      <c r="L27" s="69">
        <f>VLOOKUP($A27,'Return Data'!$A$7:$R$328,10,0)</f>
        <v>6.4104304210896004</v>
      </c>
      <c r="M27" s="70">
        <f t="shared" si="4"/>
        <v>22</v>
      </c>
      <c r="N27" s="69">
        <f>VLOOKUP($A27,'Return Data'!$A$7:$R$328,11,0)</f>
        <v>5.4665421008395496</v>
      </c>
      <c r="O27" s="70">
        <f t="shared" si="5"/>
        <v>23</v>
      </c>
      <c r="P27" s="69">
        <f>VLOOKUP($A27,'Return Data'!$A$7:$R$328,12,0)</f>
        <v>5.4133404129187896</v>
      </c>
      <c r="Q27" s="70">
        <f t="shared" si="6"/>
        <v>24</v>
      </c>
      <c r="R27" s="69">
        <f>VLOOKUP($A27,'Return Data'!$A$7:$R$328,13,0)</f>
        <v>5.6272943591184204</v>
      </c>
      <c r="S27" s="70">
        <f t="shared" si="7"/>
        <v>25</v>
      </c>
      <c r="T27" s="69">
        <f>VLOOKUP($A27,'Return Data'!$A$7:$R$328,14,0)</f>
        <v>6.0167889158092498</v>
      </c>
      <c r="U27" s="70">
        <f t="shared" si="12"/>
        <v>27</v>
      </c>
      <c r="V27" s="69">
        <f>VLOOKUP($A27,'Return Data'!$A$7:$R$328,18,0)</f>
        <v>6.9340423627391399</v>
      </c>
      <c r="W27" s="70">
        <f t="shared" si="13"/>
        <v>25</v>
      </c>
      <c r="X27" s="69">
        <f>VLOOKUP($A27,'Return Data'!$A$7:$R$328,15,0)</f>
        <v>7.1868740259708801</v>
      </c>
      <c r="Y27" s="70">
        <f t="shared" si="14"/>
        <v>25</v>
      </c>
      <c r="Z27" s="69">
        <f>VLOOKUP($A27,'Return Data'!$A$7:$R$328,17,0)</f>
        <v>13.442257688950001</v>
      </c>
      <c r="AA27" s="71">
        <f t="shared" si="11"/>
        <v>8</v>
      </c>
    </row>
    <row r="28" spans="1:27" x14ac:dyDescent="0.25">
      <c r="A28" s="67" t="s">
        <v>247</v>
      </c>
      <c r="B28" s="68">
        <f>VLOOKUP($A28,'Return Data'!$A$7:$R$328,2,0)</f>
        <v>43924</v>
      </c>
      <c r="C28" s="69">
        <f>VLOOKUP($A28,'Return Data'!$A$7:$R$328,3,0)</f>
        <v>2712.3914</v>
      </c>
      <c r="D28" s="69">
        <f>VLOOKUP($A28,'Return Data'!$A$7:$R$328,6,0)</f>
        <v>12.2295626500196</v>
      </c>
      <c r="E28" s="70">
        <f t="shared" si="0"/>
        <v>20</v>
      </c>
      <c r="F28" s="69">
        <f>VLOOKUP($A28,'Return Data'!$A$7:$R$328,7,0)</f>
        <v>7.4973411133048398</v>
      </c>
      <c r="G28" s="70">
        <f t="shared" si="1"/>
        <v>9</v>
      </c>
      <c r="H28" s="69">
        <f>VLOOKUP($A28,'Return Data'!$A$7:$R$328,8,0)</f>
        <v>8.9618147848385608</v>
      </c>
      <c r="I28" s="70">
        <f t="shared" si="2"/>
        <v>7</v>
      </c>
      <c r="J28" s="69">
        <f>VLOOKUP($A28,'Return Data'!$A$7:$R$328,9,0)</f>
        <v>12.9471922670363</v>
      </c>
      <c r="K28" s="70">
        <f t="shared" si="3"/>
        <v>6</v>
      </c>
      <c r="L28" s="69">
        <f>VLOOKUP($A28,'Return Data'!$A$7:$R$328,10,0)</f>
        <v>7.2658066737064901</v>
      </c>
      <c r="M28" s="70">
        <f t="shared" si="4"/>
        <v>8</v>
      </c>
      <c r="N28" s="69">
        <f>VLOOKUP($A28,'Return Data'!$A$7:$R$328,11,0)</f>
        <v>5.8115134467228904</v>
      </c>
      <c r="O28" s="70">
        <f t="shared" si="5"/>
        <v>11</v>
      </c>
      <c r="P28" s="69">
        <f>VLOOKUP($A28,'Return Data'!$A$7:$R$328,12,0)</f>
        <v>5.6170034456621396</v>
      </c>
      <c r="Q28" s="70">
        <f t="shared" si="6"/>
        <v>10</v>
      </c>
      <c r="R28" s="69">
        <f>VLOOKUP($A28,'Return Data'!$A$7:$R$328,13,0)</f>
        <v>5.7680279244284298</v>
      </c>
      <c r="S28" s="70">
        <f t="shared" si="7"/>
        <v>15</v>
      </c>
      <c r="T28" s="69">
        <f>VLOOKUP($A28,'Return Data'!$A$7:$R$328,14,0)</f>
        <v>6.1285983612135704</v>
      </c>
      <c r="U28" s="70">
        <f t="shared" si="12"/>
        <v>16</v>
      </c>
      <c r="V28" s="69">
        <f>VLOOKUP($A28,'Return Data'!$A$7:$R$328,18,0)</f>
        <v>7.03836978095039</v>
      </c>
      <c r="W28" s="70">
        <f t="shared" si="13"/>
        <v>15</v>
      </c>
      <c r="X28" s="69">
        <f>VLOOKUP($A28,'Return Data'!$A$7:$R$328,15,0)</f>
        <v>7.2781069209439799</v>
      </c>
      <c r="Y28" s="70">
        <f t="shared" si="14"/>
        <v>13</v>
      </c>
      <c r="Z28" s="69">
        <f>VLOOKUP($A28,'Return Data'!$A$7:$R$328,17,0)</f>
        <v>12.675377428513499</v>
      </c>
      <c r="AA28" s="71">
        <f t="shared" si="11"/>
        <v>16</v>
      </c>
    </row>
    <row r="29" spans="1:27" x14ac:dyDescent="0.25">
      <c r="A29" s="67" t="s">
        <v>248</v>
      </c>
      <c r="B29" s="68">
        <f>VLOOKUP($A29,'Return Data'!$A$7:$R$328,2,0)</f>
        <v>43924</v>
      </c>
      <c r="C29" s="69">
        <f>VLOOKUP($A29,'Return Data'!$A$7:$R$328,3,0)</f>
        <v>3578.355</v>
      </c>
      <c r="D29" s="69">
        <f>VLOOKUP($A29,'Return Data'!$A$7:$R$328,6,0)</f>
        <v>14.261394334750401</v>
      </c>
      <c r="E29" s="70">
        <f t="shared" si="0"/>
        <v>5</v>
      </c>
      <c r="F29" s="69">
        <f>VLOOKUP($A29,'Return Data'!$A$7:$R$328,7,0)</f>
        <v>7.9947404252456904</v>
      </c>
      <c r="G29" s="70">
        <f t="shared" si="1"/>
        <v>4</v>
      </c>
      <c r="H29" s="69">
        <f>VLOOKUP($A29,'Return Data'!$A$7:$R$328,8,0)</f>
        <v>9.0307115229065307</v>
      </c>
      <c r="I29" s="70">
        <f t="shared" si="2"/>
        <v>5</v>
      </c>
      <c r="J29" s="69">
        <f>VLOOKUP($A29,'Return Data'!$A$7:$R$328,9,0)</f>
        <v>13.6483681924362</v>
      </c>
      <c r="K29" s="70">
        <f t="shared" si="3"/>
        <v>5</v>
      </c>
      <c r="L29" s="69">
        <f>VLOOKUP($A29,'Return Data'!$A$7:$R$328,10,0)</f>
        <v>7.7757380465690504</v>
      </c>
      <c r="M29" s="70">
        <f t="shared" si="4"/>
        <v>3</v>
      </c>
      <c r="N29" s="69">
        <f>VLOOKUP($A29,'Return Data'!$A$7:$R$328,11,0)</f>
        <v>6.0530941481057097</v>
      </c>
      <c r="O29" s="70">
        <f t="shared" si="5"/>
        <v>3</v>
      </c>
      <c r="P29" s="69">
        <f>VLOOKUP($A29,'Return Data'!$A$7:$R$328,12,0)</f>
        <v>5.7346535495844604</v>
      </c>
      <c r="Q29" s="70">
        <f t="shared" si="6"/>
        <v>5</v>
      </c>
      <c r="R29" s="69">
        <f>VLOOKUP($A29,'Return Data'!$A$7:$R$328,13,0)</f>
        <v>5.8659473752957298</v>
      </c>
      <c r="S29" s="70">
        <f t="shared" si="7"/>
        <v>7</v>
      </c>
      <c r="T29" s="69">
        <f>VLOOKUP($A29,'Return Data'!$A$7:$R$328,14,0)</f>
        <v>6.1849917447284497</v>
      </c>
      <c r="U29" s="70">
        <f t="shared" si="12"/>
        <v>12</v>
      </c>
      <c r="V29" s="69">
        <f>VLOOKUP($A29,'Return Data'!$A$7:$R$328,18,0)</f>
        <v>7.01454924778802</v>
      </c>
      <c r="W29" s="70">
        <f t="shared" si="13"/>
        <v>20</v>
      </c>
      <c r="X29" s="69">
        <f>VLOOKUP($A29,'Return Data'!$A$7:$R$328,15,0)</f>
        <v>7.23013627002977</v>
      </c>
      <c r="Y29" s="70">
        <f t="shared" si="14"/>
        <v>21</v>
      </c>
      <c r="Z29" s="69">
        <f>VLOOKUP($A29,'Return Data'!$A$7:$R$328,17,0)</f>
        <v>14.2677315797453</v>
      </c>
      <c r="AA29" s="71">
        <f t="shared" si="11"/>
        <v>5</v>
      </c>
    </row>
    <row r="30" spans="1:27" x14ac:dyDescent="0.25">
      <c r="A30" s="67" t="s">
        <v>249</v>
      </c>
      <c r="B30" s="68">
        <f>VLOOKUP($A30,'Return Data'!$A$7:$R$328,2,0)</f>
        <v>43924</v>
      </c>
      <c r="C30" s="69">
        <f>VLOOKUP($A30,'Return Data'!$A$7:$R$328,3,0)</f>
        <v>1283.1953000000001</v>
      </c>
      <c r="D30" s="69">
        <f>VLOOKUP($A30,'Return Data'!$A$7:$R$328,6,0)</f>
        <v>12.753332281945401</v>
      </c>
      <c r="E30" s="70">
        <f t="shared" si="0"/>
        <v>14</v>
      </c>
      <c r="F30" s="69">
        <f>VLOOKUP($A30,'Return Data'!$A$7:$R$328,7,0)</f>
        <v>7.1978996856465098</v>
      </c>
      <c r="G30" s="70">
        <f t="shared" si="1"/>
        <v>22</v>
      </c>
      <c r="H30" s="69">
        <f>VLOOKUP($A30,'Return Data'!$A$7:$R$328,8,0)</f>
        <v>8.2261374825756608</v>
      </c>
      <c r="I30" s="70">
        <f t="shared" si="2"/>
        <v>16</v>
      </c>
      <c r="J30" s="69">
        <f>VLOOKUP($A30,'Return Data'!$A$7:$R$328,9,0)</f>
        <v>11.9847161003573</v>
      </c>
      <c r="K30" s="70">
        <f t="shared" si="3"/>
        <v>11</v>
      </c>
      <c r="L30" s="69">
        <f>VLOOKUP($A30,'Return Data'!$A$7:$R$328,10,0)</f>
        <v>6.5071911842186596</v>
      </c>
      <c r="M30" s="70">
        <f t="shared" si="4"/>
        <v>19</v>
      </c>
      <c r="N30" s="69">
        <f>VLOOKUP($A30,'Return Data'!$A$7:$R$328,11,0)</f>
        <v>5.6552731070426301</v>
      </c>
      <c r="O30" s="70">
        <f t="shared" si="5"/>
        <v>14</v>
      </c>
      <c r="P30" s="69">
        <f>VLOOKUP($A30,'Return Data'!$A$7:$R$328,12,0)</f>
        <v>5.6240895278154204</v>
      </c>
      <c r="Q30" s="70">
        <f t="shared" si="6"/>
        <v>9</v>
      </c>
      <c r="R30" s="69">
        <f>VLOOKUP($A30,'Return Data'!$A$7:$R$328,13,0)</f>
        <v>5.87655598639821</v>
      </c>
      <c r="S30" s="70">
        <f t="shared" si="7"/>
        <v>6</v>
      </c>
      <c r="T30" s="69">
        <f>VLOOKUP($A30,'Return Data'!$A$7:$R$328,14,0)</f>
        <v>6.2358033745196302</v>
      </c>
      <c r="U30" s="70">
        <f t="shared" si="12"/>
        <v>7</v>
      </c>
      <c r="V30" s="69">
        <f>VLOOKUP($A30,'Return Data'!$A$7:$R$328,18,0)</f>
        <v>7.1236589109208301</v>
      </c>
      <c r="W30" s="70">
        <f t="shared" si="13"/>
        <v>5</v>
      </c>
      <c r="X30" s="69">
        <f>VLOOKUP($A30,'Return Data'!$A$7:$R$328,15,0)</f>
        <v>7.3134559557440104</v>
      </c>
      <c r="Y30" s="70">
        <f t="shared" si="14"/>
        <v>8</v>
      </c>
      <c r="Z30" s="69">
        <f>VLOOKUP($A30,'Return Data'!$A$7:$R$328,17,0)</f>
        <v>7.54504301042902</v>
      </c>
      <c r="AA30" s="71">
        <f t="shared" si="11"/>
        <v>34</v>
      </c>
    </row>
    <row r="31" spans="1:27" x14ac:dyDescent="0.25">
      <c r="A31" s="67" t="s">
        <v>250</v>
      </c>
      <c r="B31" s="68">
        <f>VLOOKUP($A31,'Return Data'!$A$7:$R$328,2,0)</f>
        <v>43924</v>
      </c>
      <c r="C31" s="69">
        <f>VLOOKUP($A31,'Return Data'!$A$7:$R$328,3,0)</f>
        <v>2071.2631000000001</v>
      </c>
      <c r="D31" s="69">
        <f>VLOOKUP($A31,'Return Data'!$A$7:$R$328,6,0)</f>
        <v>13.8862070034799</v>
      </c>
      <c r="E31" s="70">
        <f t="shared" si="0"/>
        <v>8</v>
      </c>
      <c r="F31" s="69">
        <f>VLOOKUP($A31,'Return Data'!$A$7:$R$328,7,0)</f>
        <v>7.5092957575481796</v>
      </c>
      <c r="G31" s="70">
        <f t="shared" si="1"/>
        <v>8</v>
      </c>
      <c r="H31" s="69">
        <f>VLOOKUP($A31,'Return Data'!$A$7:$R$328,8,0)</f>
        <v>7.7311833618022803</v>
      </c>
      <c r="I31" s="70">
        <f t="shared" si="2"/>
        <v>24</v>
      </c>
      <c r="J31" s="69">
        <f>VLOOKUP($A31,'Return Data'!$A$7:$R$328,9,0)</f>
        <v>11.3290464955691</v>
      </c>
      <c r="K31" s="70">
        <f t="shared" si="3"/>
        <v>21</v>
      </c>
      <c r="L31" s="69">
        <f>VLOOKUP($A31,'Return Data'!$A$7:$R$328,10,0)</f>
        <v>6.6541508895351997</v>
      </c>
      <c r="M31" s="70">
        <f t="shared" si="4"/>
        <v>16</v>
      </c>
      <c r="N31" s="69">
        <f>VLOOKUP($A31,'Return Data'!$A$7:$R$328,11,0)</f>
        <v>5.6634113491096496</v>
      </c>
      <c r="O31" s="70">
        <f t="shared" si="5"/>
        <v>13</v>
      </c>
      <c r="P31" s="69">
        <f>VLOOKUP($A31,'Return Data'!$A$7:$R$328,12,0)</f>
        <v>5.5241042357014196</v>
      </c>
      <c r="Q31" s="70">
        <f t="shared" si="6"/>
        <v>16</v>
      </c>
      <c r="R31" s="69">
        <f>VLOOKUP($A31,'Return Data'!$A$7:$R$328,13,0)</f>
        <v>5.7409829175890801</v>
      </c>
      <c r="S31" s="70">
        <f t="shared" si="7"/>
        <v>17</v>
      </c>
      <c r="T31" s="69">
        <f>VLOOKUP($A31,'Return Data'!$A$7:$R$328,14,0)</f>
        <v>6.1181750734647604</v>
      </c>
      <c r="U31" s="70">
        <f t="shared" si="12"/>
        <v>19</v>
      </c>
      <c r="V31" s="69">
        <f>VLOOKUP($A31,'Return Data'!$A$7:$R$328,18,0)</f>
        <v>7.0259879361835997</v>
      </c>
      <c r="W31" s="70">
        <f t="shared" si="13"/>
        <v>18</v>
      </c>
      <c r="X31" s="69">
        <f>VLOOKUP($A31,'Return Data'!$A$7:$R$328,15,0)</f>
        <v>7.2462379123121297</v>
      </c>
      <c r="Y31" s="70">
        <f t="shared" si="14"/>
        <v>19</v>
      </c>
      <c r="Z31" s="69">
        <f>VLOOKUP($A31,'Return Data'!$A$7:$R$328,17,0)</f>
        <v>9.5391810563552095</v>
      </c>
      <c r="AA31" s="71">
        <f t="shared" si="11"/>
        <v>31</v>
      </c>
    </row>
    <row r="32" spans="1:27" x14ac:dyDescent="0.25">
      <c r="A32" s="67" t="s">
        <v>251</v>
      </c>
      <c r="B32" s="68">
        <f>VLOOKUP($A32,'Return Data'!$A$7:$R$328,2,0)</f>
        <v>43924</v>
      </c>
      <c r="C32" s="69">
        <f>VLOOKUP($A32,'Return Data'!$A$7:$R$328,3,0)</f>
        <v>10.6838</v>
      </c>
      <c r="D32" s="69">
        <f>VLOOKUP($A32,'Return Data'!$A$7:$R$328,6,0)</f>
        <v>5.8087829172184202</v>
      </c>
      <c r="E32" s="70">
        <f t="shared" si="0"/>
        <v>34</v>
      </c>
      <c r="F32" s="69">
        <f>VLOOKUP($A32,'Return Data'!$A$7:$R$328,7,0)</f>
        <v>3.7591873039638499</v>
      </c>
      <c r="G32" s="70">
        <f t="shared" si="1"/>
        <v>34</v>
      </c>
      <c r="H32" s="69">
        <f>VLOOKUP($A32,'Return Data'!$A$7:$R$328,8,0)</f>
        <v>2.6856869940499299</v>
      </c>
      <c r="I32" s="70">
        <f t="shared" si="2"/>
        <v>37</v>
      </c>
      <c r="J32" s="69">
        <f>VLOOKUP($A32,'Return Data'!$A$7:$R$328,9,0)</f>
        <v>2.6626181396675501</v>
      </c>
      <c r="K32" s="70">
        <f t="shared" si="3"/>
        <v>38</v>
      </c>
      <c r="L32" s="69">
        <f>VLOOKUP($A32,'Return Data'!$A$7:$R$328,10,0)</f>
        <v>3.6813355726145098</v>
      </c>
      <c r="M32" s="70">
        <f t="shared" si="4"/>
        <v>38</v>
      </c>
      <c r="N32" s="69">
        <f>VLOOKUP($A32,'Return Data'!$A$7:$R$328,11,0)</f>
        <v>4.1764934706855898</v>
      </c>
      <c r="O32" s="70">
        <f t="shared" si="5"/>
        <v>39</v>
      </c>
      <c r="P32" s="69">
        <f>VLOOKUP($A32,'Return Data'!$A$7:$R$328,12,0)</f>
        <v>4.45656147398494</v>
      </c>
      <c r="Q32" s="70">
        <f t="shared" si="6"/>
        <v>38</v>
      </c>
      <c r="R32" s="69">
        <f>VLOOKUP($A32,'Return Data'!$A$7:$R$328,13,0)</f>
        <v>4.7508298034736196</v>
      </c>
      <c r="S32" s="70">
        <f t="shared" si="7"/>
        <v>39</v>
      </c>
      <c r="T32" s="69">
        <f>VLOOKUP($A32,'Return Data'!$A$7:$R$328,14,0)</f>
        <v>5.0177117513199203</v>
      </c>
      <c r="U32" s="70">
        <f t="shared" si="12"/>
        <v>38</v>
      </c>
      <c r="V32" s="69"/>
      <c r="W32" s="70"/>
      <c r="X32" s="69"/>
      <c r="Y32" s="70"/>
      <c r="Z32" s="69">
        <f>VLOOKUP($A32,'Return Data'!$A$7:$R$328,17,0)</f>
        <v>5.2990870488322601</v>
      </c>
      <c r="AA32" s="71">
        <f t="shared" si="11"/>
        <v>38</v>
      </c>
    </row>
    <row r="33" spans="1:27" x14ac:dyDescent="0.25">
      <c r="A33" s="67" t="s">
        <v>252</v>
      </c>
      <c r="B33" s="68">
        <f>VLOOKUP($A33,'Return Data'!$A$7:$R$328,2,0)</f>
        <v>43924</v>
      </c>
      <c r="C33" s="69">
        <f>VLOOKUP($A33,'Return Data'!$A$7:$R$328,3,0)</f>
        <v>4825.9552999999996</v>
      </c>
      <c r="D33" s="69">
        <f>VLOOKUP($A33,'Return Data'!$A$7:$R$328,6,0)</f>
        <v>15.805754902332501</v>
      </c>
      <c r="E33" s="70">
        <f t="shared" si="0"/>
        <v>1</v>
      </c>
      <c r="F33" s="69">
        <f>VLOOKUP($A33,'Return Data'!$A$7:$R$328,7,0)</f>
        <v>8.6959031107277305</v>
      </c>
      <c r="G33" s="70">
        <f t="shared" si="1"/>
        <v>1</v>
      </c>
      <c r="H33" s="69">
        <f>VLOOKUP($A33,'Return Data'!$A$7:$R$328,8,0)</f>
        <v>9.0071790466660495</v>
      </c>
      <c r="I33" s="70">
        <f t="shared" si="2"/>
        <v>6</v>
      </c>
      <c r="J33" s="69">
        <f>VLOOKUP($A33,'Return Data'!$A$7:$R$328,9,0)</f>
        <v>11.4523635240544</v>
      </c>
      <c r="K33" s="70">
        <f t="shared" si="3"/>
        <v>20</v>
      </c>
      <c r="L33" s="69">
        <f>VLOOKUP($A33,'Return Data'!$A$7:$R$328,10,0)</f>
        <v>6.6128541497445203</v>
      </c>
      <c r="M33" s="70">
        <f t="shared" si="4"/>
        <v>17</v>
      </c>
      <c r="N33" s="69">
        <f>VLOOKUP($A33,'Return Data'!$A$7:$R$328,11,0)</f>
        <v>5.5914371922842898</v>
      </c>
      <c r="O33" s="70">
        <f t="shared" si="5"/>
        <v>18</v>
      </c>
      <c r="P33" s="69">
        <f>VLOOKUP($A33,'Return Data'!$A$7:$R$328,12,0)</f>
        <v>5.5271393399153697</v>
      </c>
      <c r="Q33" s="70">
        <f t="shared" si="6"/>
        <v>15</v>
      </c>
      <c r="R33" s="69">
        <f>VLOOKUP($A33,'Return Data'!$A$7:$R$328,13,0)</f>
        <v>5.7918223139992699</v>
      </c>
      <c r="S33" s="70">
        <f t="shared" si="7"/>
        <v>12</v>
      </c>
      <c r="T33" s="69">
        <f>VLOOKUP($A33,'Return Data'!$A$7:$R$328,14,0)</f>
        <v>6.2272614298985998</v>
      </c>
      <c r="U33" s="70">
        <f t="shared" si="12"/>
        <v>8</v>
      </c>
      <c r="V33" s="69">
        <f>VLOOKUP($A33,'Return Data'!$A$7:$R$328,18,0)</f>
        <v>7.1044629863007698</v>
      </c>
      <c r="W33" s="70">
        <f>RANK(V33,V$8:V$48,0)</f>
        <v>8</v>
      </c>
      <c r="X33" s="69">
        <f>VLOOKUP($A33,'Return Data'!$A$7:$R$328,15,0)</f>
        <v>7.3195068470175197</v>
      </c>
      <c r="Y33" s="70">
        <f>RANK(X33,X$8:X$48,0)</f>
        <v>6</v>
      </c>
      <c r="Z33" s="69">
        <f>VLOOKUP($A33,'Return Data'!$A$7:$R$328,17,0)</f>
        <v>13.3144990281739</v>
      </c>
      <c r="AA33" s="71">
        <f t="shared" si="11"/>
        <v>10</v>
      </c>
    </row>
    <row r="34" spans="1:27" x14ac:dyDescent="0.25">
      <c r="A34" s="67" t="s">
        <v>253</v>
      </c>
      <c r="B34" s="68">
        <f>VLOOKUP($A34,'Return Data'!$A$7:$R$328,2,0)</f>
        <v>43924</v>
      </c>
      <c r="C34" s="69">
        <f>VLOOKUP($A34,'Return Data'!$A$7:$R$328,3,0)</f>
        <v>1115.1358</v>
      </c>
      <c r="D34" s="69">
        <f>VLOOKUP($A34,'Return Data'!$A$7:$R$328,6,0)</f>
        <v>5.9941107815610897</v>
      </c>
      <c r="E34" s="70">
        <f t="shared" si="0"/>
        <v>33</v>
      </c>
      <c r="F34" s="69">
        <f>VLOOKUP($A34,'Return Data'!$A$7:$R$328,7,0)</f>
        <v>3.9312246638112001</v>
      </c>
      <c r="G34" s="70">
        <f t="shared" si="1"/>
        <v>33</v>
      </c>
      <c r="H34" s="69">
        <f>VLOOKUP($A34,'Return Data'!$A$7:$R$328,8,0)</f>
        <v>3.8291151310098601</v>
      </c>
      <c r="I34" s="70">
        <f t="shared" si="2"/>
        <v>35</v>
      </c>
      <c r="J34" s="69">
        <f>VLOOKUP($A34,'Return Data'!$A$7:$R$328,9,0)</f>
        <v>5.0464161867405997</v>
      </c>
      <c r="K34" s="70">
        <f t="shared" si="3"/>
        <v>35</v>
      </c>
      <c r="L34" s="69">
        <f>VLOOKUP($A34,'Return Data'!$A$7:$R$328,10,0)</f>
        <v>5.07924689751363</v>
      </c>
      <c r="M34" s="70">
        <f t="shared" si="4"/>
        <v>32</v>
      </c>
      <c r="N34" s="69">
        <f>VLOOKUP($A34,'Return Data'!$A$7:$R$328,11,0)</f>
        <v>4.8244761514474304</v>
      </c>
      <c r="O34" s="70">
        <f t="shared" si="5"/>
        <v>35</v>
      </c>
      <c r="P34" s="69">
        <f>VLOOKUP($A34,'Return Data'!$A$7:$R$328,12,0)</f>
        <v>4.88862565582148</v>
      </c>
      <c r="Q34" s="70">
        <f t="shared" si="6"/>
        <v>35</v>
      </c>
      <c r="R34" s="69">
        <f>VLOOKUP($A34,'Return Data'!$A$7:$R$328,13,0)</f>
        <v>5.2320677536743299</v>
      </c>
      <c r="S34" s="70">
        <f t="shared" si="7"/>
        <v>34</v>
      </c>
      <c r="T34" s="69">
        <f>VLOOKUP($A34,'Return Data'!$A$7:$R$328,14,0)</f>
        <v>5.4600401653245001</v>
      </c>
      <c r="U34" s="70">
        <f t="shared" si="12"/>
        <v>36</v>
      </c>
      <c r="V34" s="69"/>
      <c r="W34" s="70"/>
      <c r="X34" s="69"/>
      <c r="Y34" s="70"/>
      <c r="Z34" s="69">
        <f>VLOOKUP($A34,'Return Data'!$A$7:$R$328,17,0)</f>
        <v>6.0641510822510796</v>
      </c>
      <c r="AA34" s="71">
        <f t="shared" si="11"/>
        <v>37</v>
      </c>
    </row>
    <row r="35" spans="1:27" x14ac:dyDescent="0.25">
      <c r="A35" s="67" t="s">
        <v>254</v>
      </c>
      <c r="B35" s="68">
        <f>VLOOKUP($A35,'Return Data'!$A$7:$R$328,2,0)</f>
        <v>43924</v>
      </c>
      <c r="C35" s="69">
        <f>VLOOKUP($A35,'Return Data'!$A$7:$R$328,3,0)</f>
        <v>257.14280000000002</v>
      </c>
      <c r="D35" s="69">
        <f>VLOOKUP($A35,'Return Data'!$A$7:$R$328,6,0)</f>
        <v>11.4017019207442</v>
      </c>
      <c r="E35" s="70">
        <f t="shared" si="0"/>
        <v>26</v>
      </c>
      <c r="F35" s="69">
        <f>VLOOKUP($A35,'Return Data'!$A$7:$R$328,7,0)</f>
        <v>7.2055813195791201</v>
      </c>
      <c r="G35" s="70">
        <f t="shared" si="1"/>
        <v>21</v>
      </c>
      <c r="H35" s="69">
        <f>VLOOKUP($A35,'Return Data'!$A$7:$R$328,8,0)</f>
        <v>7.85729614336962</v>
      </c>
      <c r="I35" s="70">
        <f t="shared" si="2"/>
        <v>22</v>
      </c>
      <c r="J35" s="69">
        <f>VLOOKUP($A35,'Return Data'!$A$7:$R$328,9,0)</f>
        <v>10.233653611583099</v>
      </c>
      <c r="K35" s="70">
        <f t="shared" si="3"/>
        <v>25</v>
      </c>
      <c r="L35" s="69">
        <f>VLOOKUP($A35,'Return Data'!$A$7:$R$328,10,0)</f>
        <v>5.9337281276271696</v>
      </c>
      <c r="M35" s="70">
        <f t="shared" si="4"/>
        <v>27</v>
      </c>
      <c r="N35" s="69">
        <f>VLOOKUP($A35,'Return Data'!$A$7:$R$328,11,0)</f>
        <v>5.3602260931316001</v>
      </c>
      <c r="O35" s="70">
        <f t="shared" si="5"/>
        <v>28</v>
      </c>
      <c r="P35" s="69">
        <f>VLOOKUP($A35,'Return Data'!$A$7:$R$328,12,0)</f>
        <v>5.42801974256232</v>
      </c>
      <c r="Q35" s="70">
        <f t="shared" si="6"/>
        <v>23</v>
      </c>
      <c r="R35" s="69">
        <f>VLOOKUP($A35,'Return Data'!$A$7:$R$328,13,0)</f>
        <v>5.70570887260424</v>
      </c>
      <c r="S35" s="70">
        <f t="shared" si="7"/>
        <v>21</v>
      </c>
      <c r="T35" s="69">
        <f>VLOOKUP($A35,'Return Data'!$A$7:$R$328,14,0)</f>
        <v>6.1588755858016402</v>
      </c>
      <c r="U35" s="70">
        <f t="shared" si="12"/>
        <v>13</v>
      </c>
      <c r="V35" s="69">
        <f>VLOOKUP($A35,'Return Data'!$A$7:$R$328,18,0)</f>
        <v>7.1003494458857501</v>
      </c>
      <c r="W35" s="70">
        <f t="shared" ref="W35:W43" si="15">RANK(V35,V$8:V$48,0)</f>
        <v>9</v>
      </c>
      <c r="X35" s="69">
        <f>VLOOKUP($A35,'Return Data'!$A$7:$R$328,15,0)</f>
        <v>7.3119179195160404</v>
      </c>
      <c r="Y35" s="70">
        <f t="shared" ref="Y35:Y43" si="16">RANK(X35,X$8:X$48,0)</f>
        <v>9</v>
      </c>
      <c r="Z35" s="69">
        <f>VLOOKUP($A35,'Return Data'!$A$7:$R$328,17,0)</f>
        <v>12.482507508161</v>
      </c>
      <c r="AA35" s="71">
        <f t="shared" si="11"/>
        <v>17</v>
      </c>
    </row>
    <row r="36" spans="1:27" x14ac:dyDescent="0.25">
      <c r="A36" s="67" t="s">
        <v>255</v>
      </c>
      <c r="B36" s="68">
        <f>VLOOKUP($A36,'Return Data'!$A$7:$R$328,2,0)</f>
        <v>43924</v>
      </c>
      <c r="C36" s="69">
        <f>VLOOKUP($A36,'Return Data'!$A$7:$R$328,3,0)</f>
        <v>1749.8068000000001</v>
      </c>
      <c r="D36" s="69">
        <f>VLOOKUP($A36,'Return Data'!$A$7:$R$328,6,0)</f>
        <v>4.30381107001421</v>
      </c>
      <c r="E36" s="70">
        <f t="shared" si="0"/>
        <v>36</v>
      </c>
      <c r="F36" s="69">
        <f>VLOOKUP($A36,'Return Data'!$A$7:$R$328,7,0)</f>
        <v>3.3481668609723898</v>
      </c>
      <c r="G36" s="70">
        <f t="shared" si="1"/>
        <v>37</v>
      </c>
      <c r="H36" s="69">
        <f>VLOOKUP($A36,'Return Data'!$A$7:$R$328,8,0)</f>
        <v>4.0821088798779801</v>
      </c>
      <c r="I36" s="70">
        <f t="shared" si="2"/>
        <v>33</v>
      </c>
      <c r="J36" s="69">
        <f>VLOOKUP($A36,'Return Data'!$A$7:$R$328,9,0)</f>
        <v>5.7217600481108599</v>
      </c>
      <c r="K36" s="70">
        <f t="shared" si="3"/>
        <v>33</v>
      </c>
      <c r="L36" s="69">
        <f>VLOOKUP($A36,'Return Data'!$A$7:$R$328,10,0)</f>
        <v>4.6707171033970702</v>
      </c>
      <c r="M36" s="70">
        <f t="shared" si="4"/>
        <v>34</v>
      </c>
      <c r="N36" s="69">
        <f>VLOOKUP($A36,'Return Data'!$A$7:$R$328,11,0)</f>
        <v>4.9315640270855097</v>
      </c>
      <c r="O36" s="70">
        <f t="shared" si="5"/>
        <v>32</v>
      </c>
      <c r="P36" s="69">
        <f>VLOOKUP($A36,'Return Data'!$A$7:$R$328,12,0)</f>
        <v>5.0522004270043102</v>
      </c>
      <c r="Q36" s="70">
        <f t="shared" si="6"/>
        <v>32</v>
      </c>
      <c r="R36" s="69">
        <f>VLOOKUP($A36,'Return Data'!$A$7:$R$328,13,0)</f>
        <v>5.3176679965473701</v>
      </c>
      <c r="S36" s="70">
        <f t="shared" si="7"/>
        <v>32</v>
      </c>
      <c r="T36" s="69">
        <f>VLOOKUP($A36,'Return Data'!$A$7:$R$328,14,0)</f>
        <v>5.6593413955950203</v>
      </c>
      <c r="U36" s="70">
        <f t="shared" si="12"/>
        <v>33</v>
      </c>
      <c r="V36" s="69">
        <f>VLOOKUP($A36,'Return Data'!$A$7:$R$328,18,0)</f>
        <v>1.8461394181150601</v>
      </c>
      <c r="W36" s="70">
        <f t="shared" si="15"/>
        <v>35</v>
      </c>
      <c r="X36" s="69">
        <f>VLOOKUP($A36,'Return Data'!$A$7:$R$328,15,0)</f>
        <v>3.5911415426097801</v>
      </c>
      <c r="Y36" s="70">
        <f t="shared" si="16"/>
        <v>35</v>
      </c>
      <c r="Z36" s="69">
        <f>VLOOKUP($A36,'Return Data'!$A$7:$R$328,17,0)</f>
        <v>11.5344542791923</v>
      </c>
      <c r="AA36" s="71">
        <f t="shared" si="11"/>
        <v>21</v>
      </c>
    </row>
    <row r="37" spans="1:27" x14ac:dyDescent="0.25">
      <c r="A37" s="67" t="s">
        <v>256</v>
      </c>
      <c r="B37" s="68">
        <f>VLOOKUP($A37,'Return Data'!$A$7:$R$328,2,0)</f>
        <v>43924</v>
      </c>
      <c r="C37" s="69">
        <f>VLOOKUP($A37,'Return Data'!$A$7:$R$328,3,0)</f>
        <v>31.062799999999999</v>
      </c>
      <c r="D37" s="69">
        <f>VLOOKUP($A37,'Return Data'!$A$7:$R$328,6,0)</f>
        <v>6.6989512865053298</v>
      </c>
      <c r="E37" s="70">
        <f t="shared" si="0"/>
        <v>32</v>
      </c>
      <c r="F37" s="69">
        <f>VLOOKUP($A37,'Return Data'!$A$7:$R$328,7,0)</f>
        <v>6.0740654850281697</v>
      </c>
      <c r="G37" s="70">
        <f t="shared" si="1"/>
        <v>29</v>
      </c>
      <c r="H37" s="69">
        <f>VLOOKUP($A37,'Return Data'!$A$7:$R$328,8,0)</f>
        <v>5.0575683069800697</v>
      </c>
      <c r="I37" s="70">
        <f t="shared" si="2"/>
        <v>31</v>
      </c>
      <c r="J37" s="69">
        <f>VLOOKUP($A37,'Return Data'!$A$7:$R$328,9,0)</f>
        <v>6.2932194951038403</v>
      </c>
      <c r="K37" s="70">
        <f t="shared" si="3"/>
        <v>31</v>
      </c>
      <c r="L37" s="69">
        <f>VLOOKUP($A37,'Return Data'!$A$7:$R$328,10,0)</f>
        <v>5.7400531434031699</v>
      </c>
      <c r="M37" s="70">
        <f t="shared" si="4"/>
        <v>29</v>
      </c>
      <c r="N37" s="69">
        <f>VLOOKUP($A37,'Return Data'!$A$7:$R$328,11,0)</f>
        <v>5.8468616452057001</v>
      </c>
      <c r="O37" s="70">
        <f t="shared" si="5"/>
        <v>9</v>
      </c>
      <c r="P37" s="69">
        <f>VLOOKUP($A37,'Return Data'!$A$7:$R$328,12,0)</f>
        <v>6.0289726915869597</v>
      </c>
      <c r="Q37" s="70">
        <f t="shared" si="6"/>
        <v>1</v>
      </c>
      <c r="R37" s="69">
        <f>VLOOKUP($A37,'Return Data'!$A$7:$R$328,13,0)</f>
        <v>6.3928581726890501</v>
      </c>
      <c r="S37" s="70">
        <f t="shared" si="7"/>
        <v>1</v>
      </c>
      <c r="T37" s="69">
        <f>VLOOKUP($A37,'Return Data'!$A$7:$R$328,14,0)</f>
        <v>6.6330207921043201</v>
      </c>
      <c r="U37" s="70">
        <f t="shared" si="12"/>
        <v>1</v>
      </c>
      <c r="V37" s="69">
        <f>VLOOKUP($A37,'Return Data'!$A$7:$R$328,18,0)</f>
        <v>7.2919350825864404</v>
      </c>
      <c r="W37" s="70">
        <f t="shared" si="15"/>
        <v>1</v>
      </c>
      <c r="X37" s="69">
        <f>VLOOKUP($A37,'Return Data'!$A$7:$R$328,15,0)</f>
        <v>7.3731497750107797</v>
      </c>
      <c r="Y37" s="70">
        <f t="shared" si="16"/>
        <v>1</v>
      </c>
      <c r="Z37" s="69">
        <f>VLOOKUP($A37,'Return Data'!$A$7:$R$328,17,0)</f>
        <v>14.5055132075472</v>
      </c>
      <c r="AA37" s="71">
        <f t="shared" si="11"/>
        <v>4</v>
      </c>
    </row>
    <row r="38" spans="1:27" x14ac:dyDescent="0.25">
      <c r="A38" s="67" t="s">
        <v>257</v>
      </c>
      <c r="B38" s="68">
        <f>VLOOKUP($A38,'Return Data'!$A$7:$R$328,2,0)</f>
        <v>43924</v>
      </c>
      <c r="C38" s="69">
        <f>VLOOKUP($A38,'Return Data'!$A$7:$R$328,3,0)</f>
        <v>26.889299999999999</v>
      </c>
      <c r="D38" s="69">
        <f>VLOOKUP($A38,'Return Data'!$A$7:$R$328,6,0)</f>
        <v>4.0727061737755301</v>
      </c>
      <c r="E38" s="70">
        <f t="shared" si="0"/>
        <v>37</v>
      </c>
      <c r="F38" s="69">
        <f>VLOOKUP($A38,'Return Data'!$A$7:$R$328,7,0)</f>
        <v>3.6661309762958698</v>
      </c>
      <c r="G38" s="70">
        <f t="shared" si="1"/>
        <v>35</v>
      </c>
      <c r="H38" s="69">
        <f>VLOOKUP($A38,'Return Data'!$A$7:$R$328,8,0)</f>
        <v>3.9589052239359499</v>
      </c>
      <c r="I38" s="70">
        <f t="shared" si="2"/>
        <v>34</v>
      </c>
      <c r="J38" s="69">
        <f>VLOOKUP($A38,'Return Data'!$A$7:$R$328,9,0)</f>
        <v>5.7233852005827002</v>
      </c>
      <c r="K38" s="70">
        <f t="shared" si="3"/>
        <v>32</v>
      </c>
      <c r="L38" s="69">
        <f>VLOOKUP($A38,'Return Data'!$A$7:$R$328,10,0)</f>
        <v>4.8805767500958401</v>
      </c>
      <c r="M38" s="70">
        <f t="shared" si="4"/>
        <v>33</v>
      </c>
      <c r="N38" s="69">
        <f>VLOOKUP($A38,'Return Data'!$A$7:$R$328,11,0)</f>
        <v>4.7911060635028102</v>
      </c>
      <c r="O38" s="70">
        <f t="shared" si="5"/>
        <v>36</v>
      </c>
      <c r="P38" s="69">
        <f>VLOOKUP($A38,'Return Data'!$A$7:$R$328,12,0)</f>
        <v>4.8777873226558501</v>
      </c>
      <c r="Q38" s="70">
        <f t="shared" si="6"/>
        <v>36</v>
      </c>
      <c r="R38" s="69">
        <f>VLOOKUP($A38,'Return Data'!$A$7:$R$328,13,0)</f>
        <v>5.17519535819239</v>
      </c>
      <c r="S38" s="70">
        <f t="shared" si="7"/>
        <v>36</v>
      </c>
      <c r="T38" s="69">
        <f>VLOOKUP($A38,'Return Data'!$A$7:$R$328,14,0)</f>
        <v>5.5171318103422697</v>
      </c>
      <c r="U38" s="70">
        <f t="shared" si="12"/>
        <v>35</v>
      </c>
      <c r="V38" s="69">
        <f>VLOOKUP($A38,'Return Data'!$A$7:$R$328,18,0)</f>
        <v>6.2682548995443401</v>
      </c>
      <c r="W38" s="70">
        <f t="shared" si="15"/>
        <v>33</v>
      </c>
      <c r="X38" s="69">
        <f>VLOOKUP($A38,'Return Data'!$A$7:$R$328,15,0)</f>
        <v>6.4502665189636703</v>
      </c>
      <c r="Y38" s="70">
        <f t="shared" si="16"/>
        <v>33</v>
      </c>
      <c r="Z38" s="69">
        <f>VLOOKUP($A38,'Return Data'!$A$7:$R$328,17,0)</f>
        <v>11.9585370323802</v>
      </c>
      <c r="AA38" s="71">
        <f t="shared" si="11"/>
        <v>18</v>
      </c>
    </row>
    <row r="39" spans="1:27" x14ac:dyDescent="0.25">
      <c r="A39" s="67" t="s">
        <v>260</v>
      </c>
      <c r="B39" s="68">
        <f>VLOOKUP($A39,'Return Data'!$A$7:$R$328,2,0)</f>
        <v>43924</v>
      </c>
      <c r="C39" s="69">
        <f>VLOOKUP($A39,'Return Data'!$A$7:$R$328,3,0)</f>
        <v>3095.4659000000001</v>
      </c>
      <c r="D39" s="69">
        <f>VLOOKUP($A39,'Return Data'!$A$7:$R$328,6,0)</f>
        <v>12.3037970118424</v>
      </c>
      <c r="E39" s="70">
        <f t="shared" si="0"/>
        <v>19</v>
      </c>
      <c r="F39" s="69">
        <f>VLOOKUP($A39,'Return Data'!$A$7:$R$328,7,0)</f>
        <v>7.28911587989667</v>
      </c>
      <c r="G39" s="70">
        <f t="shared" si="1"/>
        <v>17</v>
      </c>
      <c r="H39" s="69">
        <f>VLOOKUP($A39,'Return Data'!$A$7:$R$328,8,0)</f>
        <v>7.7321467713051497</v>
      </c>
      <c r="I39" s="70">
        <f t="shared" si="2"/>
        <v>23</v>
      </c>
      <c r="J39" s="69">
        <f>VLOOKUP($A39,'Return Data'!$A$7:$R$328,9,0)</f>
        <v>10.670699396931701</v>
      </c>
      <c r="K39" s="70">
        <f t="shared" si="3"/>
        <v>23</v>
      </c>
      <c r="L39" s="69">
        <f>VLOOKUP($A39,'Return Data'!$A$7:$R$328,10,0)</f>
        <v>6.9107792399877601</v>
      </c>
      <c r="M39" s="70">
        <f t="shared" si="4"/>
        <v>13</v>
      </c>
      <c r="N39" s="69">
        <f>VLOOKUP($A39,'Return Data'!$A$7:$R$328,11,0)</f>
        <v>5.6279368523697997</v>
      </c>
      <c r="O39" s="70">
        <f t="shared" si="5"/>
        <v>16</v>
      </c>
      <c r="P39" s="69">
        <f>VLOOKUP($A39,'Return Data'!$A$7:$R$328,12,0)</f>
        <v>5.4930600639412299</v>
      </c>
      <c r="Q39" s="70">
        <f t="shared" si="6"/>
        <v>19</v>
      </c>
      <c r="R39" s="69">
        <f>VLOOKUP($A39,'Return Data'!$A$7:$R$328,13,0)</f>
        <v>5.7123580325145804</v>
      </c>
      <c r="S39" s="70">
        <f t="shared" si="7"/>
        <v>19</v>
      </c>
      <c r="T39" s="69">
        <f>VLOOKUP($A39,'Return Data'!$A$7:$R$328,14,0)</f>
        <v>6.0567520850191903</v>
      </c>
      <c r="U39" s="70">
        <f t="shared" si="12"/>
        <v>24</v>
      </c>
      <c r="V39" s="69">
        <f>VLOOKUP($A39,'Return Data'!$A$7:$R$328,18,0)</f>
        <v>6.9529635751156196</v>
      </c>
      <c r="W39" s="70">
        <f t="shared" si="15"/>
        <v>23</v>
      </c>
      <c r="X39" s="69">
        <f>VLOOKUP($A39,'Return Data'!$A$7:$R$328,15,0)</f>
        <v>7.17061996585538</v>
      </c>
      <c r="Y39" s="70">
        <f t="shared" si="16"/>
        <v>26</v>
      </c>
      <c r="Z39" s="69">
        <f>VLOOKUP($A39,'Return Data'!$A$7:$R$328,17,0)</f>
        <v>11.4328980745056</v>
      </c>
      <c r="AA39" s="71">
        <f t="shared" si="11"/>
        <v>24</v>
      </c>
    </row>
    <row r="40" spans="1:27" x14ac:dyDescent="0.25">
      <c r="A40" s="67" t="s">
        <v>261</v>
      </c>
      <c r="B40" s="68">
        <f>VLOOKUP($A40,'Return Data'!$A$7:$R$328,2,0)</f>
        <v>43924</v>
      </c>
      <c r="C40" s="69">
        <f>VLOOKUP($A40,'Return Data'!$A$7:$R$328,3,0)</f>
        <v>41.662399999999998</v>
      </c>
      <c r="D40" s="69">
        <f>VLOOKUP($A40,'Return Data'!$A$7:$R$328,6,0)</f>
        <v>11.4803850244801</v>
      </c>
      <c r="E40" s="70">
        <f t="shared" si="0"/>
        <v>25</v>
      </c>
      <c r="F40" s="69">
        <f>VLOOKUP($A40,'Return Data'!$A$7:$R$328,7,0)</f>
        <v>5.9895601945789299</v>
      </c>
      <c r="G40" s="70">
        <f t="shared" si="1"/>
        <v>30</v>
      </c>
      <c r="H40" s="69">
        <f>VLOOKUP($A40,'Return Data'!$A$7:$R$328,8,0)</f>
        <v>6.0269460944230504</v>
      </c>
      <c r="I40" s="70">
        <f t="shared" si="2"/>
        <v>29</v>
      </c>
      <c r="J40" s="69">
        <f>VLOOKUP($A40,'Return Data'!$A$7:$R$328,9,0)</f>
        <v>9.4584121692072909</v>
      </c>
      <c r="K40" s="70">
        <f t="shared" si="3"/>
        <v>28</v>
      </c>
      <c r="L40" s="69">
        <f>VLOOKUP($A40,'Return Data'!$A$7:$R$328,10,0)</f>
        <v>6.4246690976035596</v>
      </c>
      <c r="M40" s="70">
        <f t="shared" si="4"/>
        <v>21</v>
      </c>
      <c r="N40" s="69">
        <f>VLOOKUP($A40,'Return Data'!$A$7:$R$328,11,0)</f>
        <v>5.5617350531763101</v>
      </c>
      <c r="O40" s="70">
        <f t="shared" si="5"/>
        <v>20</v>
      </c>
      <c r="P40" s="69">
        <f>VLOOKUP($A40,'Return Data'!$A$7:$R$328,12,0)</f>
        <v>5.50290656449073</v>
      </c>
      <c r="Q40" s="70">
        <f t="shared" si="6"/>
        <v>18</v>
      </c>
      <c r="R40" s="69">
        <f>VLOOKUP($A40,'Return Data'!$A$7:$R$328,13,0)</f>
        <v>5.7390762764414101</v>
      </c>
      <c r="S40" s="70">
        <f t="shared" si="7"/>
        <v>18</v>
      </c>
      <c r="T40" s="69">
        <f>VLOOKUP($A40,'Return Data'!$A$7:$R$328,14,0)</f>
        <v>6.12270702189796</v>
      </c>
      <c r="U40" s="70">
        <f t="shared" si="12"/>
        <v>18</v>
      </c>
      <c r="V40" s="69">
        <f>VLOOKUP($A40,'Return Data'!$A$7:$R$328,18,0)</f>
        <v>7.04477963958273</v>
      </c>
      <c r="W40" s="70">
        <f t="shared" si="15"/>
        <v>14</v>
      </c>
      <c r="X40" s="69">
        <f>VLOOKUP($A40,'Return Data'!$A$7:$R$328,15,0)</f>
        <v>7.2538507283182598</v>
      </c>
      <c r="Y40" s="70">
        <f t="shared" si="16"/>
        <v>17</v>
      </c>
      <c r="Z40" s="69">
        <f>VLOOKUP($A40,'Return Data'!$A$7:$R$328,17,0)</f>
        <v>13.098684134608501</v>
      </c>
      <c r="AA40" s="71">
        <f t="shared" si="11"/>
        <v>12</v>
      </c>
    </row>
    <row r="41" spans="1:27" x14ac:dyDescent="0.25">
      <c r="A41" s="67" t="s">
        <v>262</v>
      </c>
      <c r="B41" s="68">
        <f>VLOOKUP($A41,'Return Data'!$A$7:$R$328,2,0)</f>
        <v>43924</v>
      </c>
      <c r="C41" s="69">
        <f>VLOOKUP($A41,'Return Data'!$A$7:$R$328,3,0)</f>
        <v>3115.3951999999999</v>
      </c>
      <c r="D41" s="69">
        <f>VLOOKUP($A41,'Return Data'!$A$7:$R$328,6,0)</f>
        <v>10.6576501328083</v>
      </c>
      <c r="E41" s="70">
        <f t="shared" si="0"/>
        <v>28</v>
      </c>
      <c r="F41" s="69">
        <f>VLOOKUP($A41,'Return Data'!$A$7:$R$328,7,0)</f>
        <v>7.2702203490231403</v>
      </c>
      <c r="G41" s="70">
        <f t="shared" si="1"/>
        <v>18</v>
      </c>
      <c r="H41" s="69">
        <f>VLOOKUP($A41,'Return Data'!$A$7:$R$328,8,0)</f>
        <v>8.5360089687154606</v>
      </c>
      <c r="I41" s="70">
        <f t="shared" si="2"/>
        <v>10</v>
      </c>
      <c r="J41" s="69">
        <f>VLOOKUP($A41,'Return Data'!$A$7:$R$328,9,0)</f>
        <v>13.966257411451799</v>
      </c>
      <c r="K41" s="70">
        <f t="shared" si="3"/>
        <v>4</v>
      </c>
      <c r="L41" s="69">
        <f>VLOOKUP($A41,'Return Data'!$A$7:$R$328,10,0)</f>
        <v>7.6110381231287301</v>
      </c>
      <c r="M41" s="70">
        <f t="shared" si="4"/>
        <v>4</v>
      </c>
      <c r="N41" s="69">
        <f>VLOOKUP($A41,'Return Data'!$A$7:$R$328,11,0)</f>
        <v>5.9013030259097503</v>
      </c>
      <c r="O41" s="70">
        <f t="shared" si="5"/>
        <v>7</v>
      </c>
      <c r="P41" s="69">
        <f>VLOOKUP($A41,'Return Data'!$A$7:$R$328,12,0)</f>
        <v>5.6536436501915803</v>
      </c>
      <c r="Q41" s="70">
        <f t="shared" si="6"/>
        <v>7</v>
      </c>
      <c r="R41" s="69">
        <f>VLOOKUP($A41,'Return Data'!$A$7:$R$328,13,0)</f>
        <v>5.8170145983591404</v>
      </c>
      <c r="S41" s="70">
        <f t="shared" si="7"/>
        <v>10</v>
      </c>
      <c r="T41" s="69">
        <f>VLOOKUP($A41,'Return Data'!$A$7:$R$328,14,0)</f>
        <v>6.22155802645461</v>
      </c>
      <c r="U41" s="70">
        <f t="shared" si="12"/>
        <v>10</v>
      </c>
      <c r="V41" s="69">
        <f>VLOOKUP($A41,'Return Data'!$A$7:$R$328,18,0)</f>
        <v>7.07910281233376</v>
      </c>
      <c r="W41" s="70">
        <f t="shared" si="15"/>
        <v>11</v>
      </c>
      <c r="X41" s="69">
        <f>VLOOKUP($A41,'Return Data'!$A$7:$R$328,15,0)</f>
        <v>7.3017799801474697</v>
      </c>
      <c r="Y41" s="70">
        <f t="shared" si="16"/>
        <v>10</v>
      </c>
      <c r="Z41" s="69">
        <f>VLOOKUP($A41,'Return Data'!$A$7:$R$328,17,0)</f>
        <v>13.5626075531354</v>
      </c>
      <c r="AA41" s="71">
        <f t="shared" si="11"/>
        <v>7</v>
      </c>
    </row>
    <row r="42" spans="1:27" x14ac:dyDescent="0.25">
      <c r="A42" s="67" t="s">
        <v>263</v>
      </c>
      <c r="B42" s="68">
        <f>VLOOKUP($A42,'Return Data'!$A$7:$R$328,2,0)</f>
        <v>43924</v>
      </c>
      <c r="C42" s="69">
        <f>VLOOKUP($A42,'Return Data'!$A$7:$R$328,3,0)</f>
        <v>1898.8816999999999</v>
      </c>
      <c r="D42" s="69">
        <f>VLOOKUP($A42,'Return Data'!$A$7:$R$328,6,0)</f>
        <v>10.0538686364191</v>
      </c>
      <c r="E42" s="70">
        <f t="shared" si="0"/>
        <v>29</v>
      </c>
      <c r="F42" s="69">
        <f>VLOOKUP($A42,'Return Data'!$A$7:$R$328,7,0)</f>
        <v>6.3914139076333898</v>
      </c>
      <c r="G42" s="70">
        <f t="shared" si="1"/>
        <v>26</v>
      </c>
      <c r="H42" s="69">
        <f>VLOOKUP($A42,'Return Data'!$A$7:$R$328,8,0)</f>
        <v>8.2479367546189604</v>
      </c>
      <c r="I42" s="70">
        <f t="shared" si="2"/>
        <v>15</v>
      </c>
      <c r="J42" s="69">
        <f>VLOOKUP($A42,'Return Data'!$A$7:$R$328,9,0)</f>
        <v>15.44189579963</v>
      </c>
      <c r="K42" s="70">
        <f t="shared" si="3"/>
        <v>1</v>
      </c>
      <c r="L42" s="69">
        <f>VLOOKUP($A42,'Return Data'!$A$7:$R$328,10,0)</f>
        <v>7.6095577972161301</v>
      </c>
      <c r="M42" s="70">
        <f t="shared" si="4"/>
        <v>5</v>
      </c>
      <c r="N42" s="69">
        <f>VLOOKUP($A42,'Return Data'!$A$7:$R$328,11,0)</f>
        <v>5.9484273511213699</v>
      </c>
      <c r="O42" s="70">
        <f t="shared" si="5"/>
        <v>5</v>
      </c>
      <c r="P42" s="69">
        <f>VLOOKUP($A42,'Return Data'!$A$7:$R$328,12,0)</f>
        <v>5.6100095236416996</v>
      </c>
      <c r="Q42" s="70">
        <f t="shared" si="6"/>
        <v>11</v>
      </c>
      <c r="R42" s="69">
        <f>VLOOKUP($A42,'Return Data'!$A$7:$R$328,13,0)</f>
        <v>5.77210032886296</v>
      </c>
      <c r="S42" s="70">
        <f t="shared" si="7"/>
        <v>14</v>
      </c>
      <c r="T42" s="69">
        <f>VLOOKUP($A42,'Return Data'!$A$7:$R$328,14,0)</f>
        <v>6.1338545057705298</v>
      </c>
      <c r="U42" s="70">
        <f t="shared" si="12"/>
        <v>15</v>
      </c>
      <c r="V42" s="69">
        <f>VLOOKUP($A42,'Return Data'!$A$7:$R$328,18,0)</f>
        <v>4.97155479421422</v>
      </c>
      <c r="W42" s="70">
        <f t="shared" si="15"/>
        <v>34</v>
      </c>
      <c r="X42" s="69">
        <f>VLOOKUP($A42,'Return Data'!$A$7:$R$328,15,0)</f>
        <v>5.7379558324757696</v>
      </c>
      <c r="Y42" s="70">
        <f t="shared" si="16"/>
        <v>34</v>
      </c>
      <c r="Z42" s="69">
        <f>VLOOKUP($A42,'Return Data'!$A$7:$R$328,17,0)</f>
        <v>10.2011535435286</v>
      </c>
      <c r="AA42" s="71">
        <f t="shared" si="11"/>
        <v>30</v>
      </c>
    </row>
    <row r="43" spans="1:27" x14ac:dyDescent="0.25">
      <c r="A43" s="67" t="s">
        <v>264</v>
      </c>
      <c r="B43" s="68">
        <f>VLOOKUP($A43,'Return Data'!$A$7:$R$328,2,0)</f>
        <v>43924</v>
      </c>
      <c r="C43" s="69">
        <f>VLOOKUP($A43,'Return Data'!$A$7:$R$328,3,0)</f>
        <v>3239.3888999999999</v>
      </c>
      <c r="D43" s="69">
        <f>VLOOKUP($A43,'Return Data'!$A$7:$R$328,6,0)</f>
        <v>12.638686808960401</v>
      </c>
      <c r="E43" s="70">
        <f t="shared" si="0"/>
        <v>17</v>
      </c>
      <c r="F43" s="69">
        <f>VLOOKUP($A43,'Return Data'!$A$7:$R$328,7,0)</f>
        <v>7.4005233241759898</v>
      </c>
      <c r="G43" s="70">
        <f t="shared" si="1"/>
        <v>14</v>
      </c>
      <c r="H43" s="69">
        <f>VLOOKUP($A43,'Return Data'!$A$7:$R$328,8,0)</f>
        <v>8.5192925295294994</v>
      </c>
      <c r="I43" s="70">
        <f t="shared" si="2"/>
        <v>11</v>
      </c>
      <c r="J43" s="69">
        <f>VLOOKUP($A43,'Return Data'!$A$7:$R$328,9,0)</f>
        <v>11.821031615900401</v>
      </c>
      <c r="K43" s="70">
        <f t="shared" si="3"/>
        <v>13</v>
      </c>
      <c r="L43" s="69">
        <f>VLOOKUP($A43,'Return Data'!$A$7:$R$328,10,0)</f>
        <v>6.5641977750422997</v>
      </c>
      <c r="M43" s="70">
        <f t="shared" si="4"/>
        <v>18</v>
      </c>
      <c r="N43" s="69">
        <f>VLOOKUP($A43,'Return Data'!$A$7:$R$328,11,0)</f>
        <v>5.5099491257209303</v>
      </c>
      <c r="O43" s="70">
        <f t="shared" si="5"/>
        <v>22</v>
      </c>
      <c r="P43" s="69">
        <f>VLOOKUP($A43,'Return Data'!$A$7:$R$328,12,0)</f>
        <v>5.4443482753759502</v>
      </c>
      <c r="Q43" s="70">
        <f t="shared" si="6"/>
        <v>21</v>
      </c>
      <c r="R43" s="69">
        <f>VLOOKUP($A43,'Return Data'!$A$7:$R$328,13,0)</f>
        <v>5.7091613521764799</v>
      </c>
      <c r="S43" s="70">
        <f t="shared" si="7"/>
        <v>20</v>
      </c>
      <c r="T43" s="69">
        <f>VLOOKUP($A43,'Return Data'!$A$7:$R$328,14,0)</f>
        <v>6.1159837801351902</v>
      </c>
      <c r="U43" s="70">
        <f t="shared" si="12"/>
        <v>20</v>
      </c>
      <c r="V43" s="69">
        <f>VLOOKUP($A43,'Return Data'!$A$7:$R$328,18,0)</f>
        <v>7.0467475619488598</v>
      </c>
      <c r="W43" s="70">
        <f t="shared" si="15"/>
        <v>12</v>
      </c>
      <c r="X43" s="69">
        <f>VLOOKUP($A43,'Return Data'!$A$7:$R$328,15,0)</f>
        <v>7.28117849356261</v>
      </c>
      <c r="Y43" s="70">
        <f t="shared" si="16"/>
        <v>12</v>
      </c>
      <c r="Z43" s="69">
        <f>VLOOKUP($A43,'Return Data'!$A$7:$R$328,17,0)</f>
        <v>13.281959661560601</v>
      </c>
      <c r="AA43" s="71">
        <f t="shared" si="11"/>
        <v>11</v>
      </c>
    </row>
    <row r="44" spans="1:27" x14ac:dyDescent="0.25">
      <c r="A44" s="67" t="s">
        <v>265</v>
      </c>
      <c r="B44" s="68">
        <f>VLOOKUP($A44,'Return Data'!$A$7:$R$328,2,0)</f>
        <v>43924</v>
      </c>
      <c r="C44" s="69">
        <f>VLOOKUP($A44,'Return Data'!$A$7:$R$328,3,0)</f>
        <v>1077.1406999999999</v>
      </c>
      <c r="D44" s="69">
        <f>VLOOKUP($A44,'Return Data'!$A$7:$R$328,6,0)</f>
        <v>2.1823894927435199</v>
      </c>
      <c r="E44" s="70">
        <f t="shared" si="0"/>
        <v>38</v>
      </c>
      <c r="F44" s="69">
        <f>VLOOKUP($A44,'Return Data'!$A$7:$R$328,7,0)</f>
        <v>1.82108077885064</v>
      </c>
      <c r="G44" s="70">
        <f t="shared" si="1"/>
        <v>38</v>
      </c>
      <c r="H44" s="69">
        <f>VLOOKUP($A44,'Return Data'!$A$7:$R$328,8,0)</f>
        <v>2.1720294275904002</v>
      </c>
      <c r="I44" s="70">
        <f t="shared" si="2"/>
        <v>38</v>
      </c>
      <c r="J44" s="69">
        <f>VLOOKUP($A44,'Return Data'!$A$7:$R$328,9,0)</f>
        <v>3.1263402186138101</v>
      </c>
      <c r="K44" s="70">
        <f t="shared" si="3"/>
        <v>37</v>
      </c>
      <c r="L44" s="69">
        <f>VLOOKUP($A44,'Return Data'!$A$7:$R$328,10,0)</f>
        <v>4.3452977713377301</v>
      </c>
      <c r="M44" s="70">
        <f t="shared" si="4"/>
        <v>36</v>
      </c>
      <c r="N44" s="69">
        <f>VLOOKUP($A44,'Return Data'!$A$7:$R$328,11,0)</f>
        <v>4.8395334117150197</v>
      </c>
      <c r="O44" s="70">
        <f t="shared" si="5"/>
        <v>34</v>
      </c>
      <c r="P44" s="69">
        <f>VLOOKUP($A44,'Return Data'!$A$7:$R$328,12,0)</f>
        <v>5.14567266250467</v>
      </c>
      <c r="Q44" s="70">
        <f t="shared" si="6"/>
        <v>31</v>
      </c>
      <c r="R44" s="69">
        <f>VLOOKUP($A44,'Return Data'!$A$7:$R$328,13,0)</f>
        <v>5.5843369198755699</v>
      </c>
      <c r="S44" s="70">
        <f t="shared" si="7"/>
        <v>27</v>
      </c>
      <c r="T44" s="69">
        <f>VLOOKUP($A44,'Return Data'!$A$7:$R$328,14,0)</f>
        <v>6.0347790375732302</v>
      </c>
      <c r="U44" s="70">
        <f t="shared" si="12"/>
        <v>25</v>
      </c>
      <c r="V44" s="69"/>
      <c r="W44" s="70"/>
      <c r="X44" s="69"/>
      <c r="Y44" s="70"/>
      <c r="Z44" s="69">
        <f>VLOOKUP($A44,'Return Data'!$A$7:$R$328,17,0)</f>
        <v>6.3381259187722003</v>
      </c>
      <c r="AA44" s="71">
        <f t="shared" si="11"/>
        <v>35</v>
      </c>
    </row>
    <row r="45" spans="1:27" x14ac:dyDescent="0.2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6"/>
    </row>
    <row r="46" spans="1:27" x14ac:dyDescent="0.25">
      <c r="A46" s="77" t="s">
        <v>27</v>
      </c>
      <c r="B46" s="78"/>
      <c r="C46" s="78"/>
      <c r="D46" s="79">
        <f>AVERAGE(D8:D44)</f>
        <v>10.717388692413897</v>
      </c>
      <c r="E46" s="69"/>
      <c r="F46" s="79">
        <f>AVERAGE(F8:F44)</f>
        <v>6.3102307704814988</v>
      </c>
      <c r="G46" s="69"/>
      <c r="H46" s="79">
        <f>AVERAGE(H8:H44)</f>
        <v>6.9790555617418297</v>
      </c>
      <c r="I46" s="69"/>
      <c r="J46" s="79">
        <f>AVERAGE(J8:J44)</f>
        <v>9.868324336568044</v>
      </c>
      <c r="K46" s="69"/>
      <c r="L46" s="79">
        <f>AVERAGE(L8:L44)</f>
        <v>6.2135008780617325</v>
      </c>
      <c r="M46" s="69"/>
      <c r="N46" s="79">
        <f>AVERAGE(N8:N44)</f>
        <v>5.4275476822142554</v>
      </c>
      <c r="O46" s="69"/>
      <c r="P46" s="79">
        <f>AVERAGE(P8:P44)</f>
        <v>5.3709724333618496</v>
      </c>
      <c r="Q46" s="69"/>
      <c r="R46" s="79">
        <f>AVERAGE(R8:R44)</f>
        <v>5.6199138220554232</v>
      </c>
      <c r="S46" s="69"/>
      <c r="T46" s="79">
        <f>AVERAGE(T8:T44)</f>
        <v>6.0165439341993219</v>
      </c>
      <c r="U46" s="69"/>
      <c r="V46" s="79">
        <f>AVERAGE(V8:V44)</f>
        <v>6.758234482018092</v>
      </c>
      <c r="W46" s="69"/>
      <c r="X46" s="79">
        <f>AVERAGE(X8:X44)</f>
        <v>7.0454019081954158</v>
      </c>
      <c r="Y46" s="69"/>
      <c r="Z46" s="79">
        <f>AVERAGE(Z8:Z44)</f>
        <v>11.350653906100382</v>
      </c>
      <c r="AA46" s="80"/>
    </row>
    <row r="47" spans="1:27" x14ac:dyDescent="0.25">
      <c r="A47" s="77" t="s">
        <v>28</v>
      </c>
      <c r="B47" s="78"/>
      <c r="C47" s="78"/>
      <c r="D47" s="79">
        <f>MIN(D8:D44)</f>
        <v>1.8909363949101099</v>
      </c>
      <c r="E47" s="69"/>
      <c r="F47" s="79">
        <f>MIN(F8:F44)</f>
        <v>0.79399502383910803</v>
      </c>
      <c r="G47" s="69"/>
      <c r="H47" s="79">
        <f>MIN(H8:H44)</f>
        <v>0.68260193277236403</v>
      </c>
      <c r="I47" s="69"/>
      <c r="J47" s="79">
        <f>MIN(J8:J44)</f>
        <v>1.62172679967302</v>
      </c>
      <c r="K47" s="69"/>
      <c r="L47" s="79">
        <f>MIN(L8:L44)</f>
        <v>3.5206730458824298</v>
      </c>
      <c r="M47" s="69"/>
      <c r="N47" s="79">
        <f>MIN(N8:N44)</f>
        <v>4.1764934706855898</v>
      </c>
      <c r="O47" s="69"/>
      <c r="P47" s="79">
        <f>MIN(P8:P44)</f>
        <v>4.4496315811554998</v>
      </c>
      <c r="Q47" s="69"/>
      <c r="R47" s="79">
        <f>MIN(R8:R44)</f>
        <v>4.7508298034736196</v>
      </c>
      <c r="S47" s="69"/>
      <c r="T47" s="79">
        <f>MIN(T8:T44)</f>
        <v>5.0177117513199203</v>
      </c>
      <c r="U47" s="69"/>
      <c r="V47" s="79">
        <f>MIN(V8:V44)</f>
        <v>1.8461394181150601</v>
      </c>
      <c r="W47" s="69"/>
      <c r="X47" s="79">
        <f>MIN(X8:X44)</f>
        <v>3.5911415426097801</v>
      </c>
      <c r="Y47" s="69"/>
      <c r="Z47" s="79">
        <f>MIN(Z8:Z44)</f>
        <v>5.0885813965188804</v>
      </c>
      <c r="AA47" s="80"/>
    </row>
    <row r="48" spans="1:27" ht="15.75" thickBot="1" x14ac:dyDescent="0.3">
      <c r="A48" s="81" t="s">
        <v>29</v>
      </c>
      <c r="B48" s="82"/>
      <c r="C48" s="82"/>
      <c r="D48" s="83">
        <f>MAX(D8:D44)</f>
        <v>15.805754902332501</v>
      </c>
      <c r="E48" s="100"/>
      <c r="F48" s="83">
        <f>MAX(F8:F44)</f>
        <v>8.6959031107277305</v>
      </c>
      <c r="G48" s="100"/>
      <c r="H48" s="83">
        <f>MAX(H8:H44)</f>
        <v>10.1939726156023</v>
      </c>
      <c r="I48" s="100"/>
      <c r="J48" s="83">
        <f>MAX(J8:J44)</f>
        <v>15.44189579963</v>
      </c>
      <c r="K48" s="100"/>
      <c r="L48" s="83">
        <f>MAX(L8:L44)</f>
        <v>8.0072918243754003</v>
      </c>
      <c r="M48" s="100"/>
      <c r="N48" s="83">
        <f>MAX(N8:N44)</f>
        <v>6.0863947396874796</v>
      </c>
      <c r="O48" s="100"/>
      <c r="P48" s="83">
        <f>MAX(P8:P44)</f>
        <v>6.0289726915869597</v>
      </c>
      <c r="Q48" s="100"/>
      <c r="R48" s="83">
        <f>MAX(R8:R44)</f>
        <v>6.3928581726890501</v>
      </c>
      <c r="S48" s="100"/>
      <c r="T48" s="83">
        <f>MAX(T8:T44)</f>
        <v>6.6330207921043201</v>
      </c>
      <c r="U48" s="100"/>
      <c r="V48" s="83">
        <f>MAX(V8:V44)</f>
        <v>7.2919350825864404</v>
      </c>
      <c r="W48" s="100"/>
      <c r="X48" s="83">
        <f>MAX(X8:X44)</f>
        <v>7.3731497750107797</v>
      </c>
      <c r="Y48" s="100"/>
      <c r="Z48" s="83">
        <f>MAX(Z8:Z44)</f>
        <v>19.781976257842299</v>
      </c>
      <c r="AA48" s="84"/>
    </row>
    <row r="50" spans="1:1" x14ac:dyDescent="0.25">
      <c r="A50" s="15" t="s">
        <v>342</v>
      </c>
    </row>
  </sheetData>
  <sheetProtection password="F4C3"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8"/>
  <sheetViews>
    <sheetView workbookViewId="0">
      <pane xSplit="1" ySplit="5" topLeftCell="B307" activePane="bottomRight" state="frozen"/>
      <selection pane="topRight" activeCell="B1" sqref="B1"/>
      <selection pane="bottomLeft" activeCell="A6" sqref="A6"/>
      <selection pane="bottomRight" activeCell="A324" sqref="A324"/>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4" t="b">
        <f t="shared" ref="B1:R1" si="0">EXACT(B2,B5)</f>
        <v>1</v>
      </c>
      <c r="C1" s="104" t="b">
        <f t="shared" si="0"/>
        <v>1</v>
      </c>
      <c r="D1" s="104" t="b">
        <f t="shared" si="0"/>
        <v>1</v>
      </c>
      <c r="E1" s="104" t="b">
        <f t="shared" si="0"/>
        <v>1</v>
      </c>
      <c r="F1" s="104" t="b">
        <f t="shared" si="0"/>
        <v>1</v>
      </c>
      <c r="G1" s="104" t="b">
        <f t="shared" si="0"/>
        <v>1</v>
      </c>
      <c r="H1" s="104" t="b">
        <f t="shared" si="0"/>
        <v>1</v>
      </c>
      <c r="I1" s="104" t="b">
        <f t="shared" si="0"/>
        <v>1</v>
      </c>
      <c r="J1" s="104" t="b">
        <f t="shared" si="0"/>
        <v>1</v>
      </c>
      <c r="K1" s="104" t="b">
        <f t="shared" si="0"/>
        <v>1</v>
      </c>
      <c r="L1" s="104" t="b">
        <f t="shared" si="0"/>
        <v>1</v>
      </c>
      <c r="M1" s="104" t="b">
        <f t="shared" si="0"/>
        <v>1</v>
      </c>
      <c r="N1" s="104" t="b">
        <f t="shared" si="0"/>
        <v>1</v>
      </c>
      <c r="O1" s="104" t="b">
        <f t="shared" si="0"/>
        <v>1</v>
      </c>
      <c r="P1" s="104" t="b">
        <f t="shared" si="0"/>
        <v>1</v>
      </c>
      <c r="Q1" s="104" t="b">
        <f t="shared" si="0"/>
        <v>1</v>
      </c>
      <c r="R1" s="104" t="b">
        <f t="shared" si="0"/>
        <v>1</v>
      </c>
    </row>
    <row r="2" spans="1:18" s="64" customFormat="1" x14ac:dyDescent="0.25">
      <c r="A2" s="136" t="s">
        <v>7</v>
      </c>
      <c r="B2" s="136" t="s">
        <v>8</v>
      </c>
      <c r="C2" s="136" t="s">
        <v>9</v>
      </c>
      <c r="D2" s="136" t="s">
        <v>383</v>
      </c>
      <c r="E2" s="136" t="s">
        <v>384</v>
      </c>
      <c r="F2" s="136" t="s">
        <v>115</v>
      </c>
      <c r="G2" s="136" t="s">
        <v>116</v>
      </c>
      <c r="H2" s="136" t="s">
        <v>117</v>
      </c>
      <c r="I2" s="136" t="s">
        <v>47</v>
      </c>
      <c r="J2" s="136" t="s">
        <v>48</v>
      </c>
      <c r="K2" s="136" t="s">
        <v>1</v>
      </c>
      <c r="L2" s="136" t="s">
        <v>2</v>
      </c>
      <c r="M2" s="136" t="s">
        <v>3</v>
      </c>
      <c r="N2" s="136" t="s">
        <v>4</v>
      </c>
      <c r="O2" s="136" t="s">
        <v>5</v>
      </c>
      <c r="P2" s="136" t="s">
        <v>6</v>
      </c>
      <c r="Q2" s="136" t="s">
        <v>46</v>
      </c>
      <c r="R2" s="136" t="s">
        <v>385</v>
      </c>
    </row>
    <row r="3" spans="1:18" s="64" customFormat="1" x14ac:dyDescent="0.25"/>
    <row r="4" spans="1:18" x14ac:dyDescent="0.25">
      <c r="A4" s="125"/>
      <c r="B4" s="125"/>
      <c r="C4" s="125"/>
      <c r="D4" s="125"/>
      <c r="E4" s="125"/>
      <c r="F4" s="125" t="s">
        <v>0</v>
      </c>
      <c r="G4" s="125"/>
      <c r="H4" s="125"/>
      <c r="I4" s="125"/>
      <c r="J4" s="125"/>
      <c r="K4" s="125"/>
      <c r="L4" s="125"/>
      <c r="M4" s="125"/>
      <c r="N4" s="125"/>
      <c r="O4" s="125"/>
      <c r="P4" s="125"/>
      <c r="Q4" s="125"/>
      <c r="R4" s="125"/>
    </row>
    <row r="5" spans="1:18" x14ac:dyDescent="0.25">
      <c r="A5" s="140" t="s">
        <v>7</v>
      </c>
      <c r="B5" s="140" t="s">
        <v>8</v>
      </c>
      <c r="C5" s="140" t="s">
        <v>9</v>
      </c>
      <c r="D5" s="140" t="s">
        <v>383</v>
      </c>
      <c r="E5" s="140" t="s">
        <v>384</v>
      </c>
      <c r="F5" s="140" t="s">
        <v>115</v>
      </c>
      <c r="G5" s="140" t="s">
        <v>116</v>
      </c>
      <c r="H5" s="140" t="s">
        <v>117</v>
      </c>
      <c r="I5" s="140" t="s">
        <v>47</v>
      </c>
      <c r="J5" s="140" t="s">
        <v>48</v>
      </c>
      <c r="K5" s="140" t="s">
        <v>1</v>
      </c>
      <c r="L5" s="140" t="s">
        <v>2</v>
      </c>
      <c r="M5" s="140" t="s">
        <v>3</v>
      </c>
      <c r="N5" s="140" t="s">
        <v>4</v>
      </c>
      <c r="O5" s="140" t="s">
        <v>5</v>
      </c>
      <c r="P5" s="140" t="s">
        <v>6</v>
      </c>
      <c r="Q5" s="140" t="s">
        <v>46</v>
      </c>
      <c r="R5" s="140" t="s">
        <v>385</v>
      </c>
    </row>
    <row r="6" spans="1:18" x14ac:dyDescent="0.25">
      <c r="A6" s="141" t="s">
        <v>386</v>
      </c>
      <c r="B6" s="141"/>
      <c r="C6" s="141"/>
      <c r="D6" s="141"/>
      <c r="E6" s="141"/>
      <c r="F6" s="141"/>
      <c r="G6" s="141"/>
      <c r="H6" s="141"/>
      <c r="I6" s="141"/>
      <c r="J6" s="141"/>
      <c r="K6" s="141"/>
      <c r="L6" s="141"/>
      <c r="M6" s="141"/>
      <c r="N6" s="141"/>
      <c r="O6" s="141"/>
      <c r="P6" s="141"/>
      <c r="Q6" s="141"/>
      <c r="R6" s="141"/>
    </row>
    <row r="7" spans="1:18" x14ac:dyDescent="0.25">
      <c r="A7" s="139" t="s">
        <v>53</v>
      </c>
      <c r="B7" s="142">
        <v>43924</v>
      </c>
      <c r="C7" s="143">
        <v>33.093400000000003</v>
      </c>
      <c r="D7" s="143">
        <v>33.093400000000003</v>
      </c>
      <c r="E7" s="139">
        <v>119505</v>
      </c>
      <c r="F7" s="143">
        <v>-22.421792919009199</v>
      </c>
      <c r="G7" s="143">
        <v>-22.421792919009199</v>
      </c>
      <c r="H7" s="143">
        <v>1.57563183918067E-2</v>
      </c>
      <c r="I7" s="143">
        <v>54.424218733818499</v>
      </c>
      <c r="J7" s="143">
        <v>-2.86067402182415</v>
      </c>
      <c r="K7" s="143">
        <v>7.4567008397734904</v>
      </c>
      <c r="L7" s="143">
        <v>-8.26160167408114</v>
      </c>
      <c r="M7" s="143">
        <v>-1.74740616220984</v>
      </c>
      <c r="N7" s="143">
        <v>1.0186142116003201</v>
      </c>
      <c r="O7" s="143">
        <v>3.8048049222996698</v>
      </c>
      <c r="P7" s="143">
        <v>6.8128060196570299</v>
      </c>
      <c r="Q7" s="143">
        <v>9.6867431421468098</v>
      </c>
      <c r="R7" s="143">
        <v>3.48555952096768</v>
      </c>
    </row>
    <row r="8" spans="1:18" x14ac:dyDescent="0.25">
      <c r="A8" s="139" t="s">
        <v>82</v>
      </c>
      <c r="B8" s="142">
        <v>43924</v>
      </c>
      <c r="C8" s="143">
        <v>21.9984</v>
      </c>
      <c r="D8" s="143">
        <v>21.9984</v>
      </c>
      <c r="E8" s="139">
        <v>111848</v>
      </c>
      <c r="F8" s="143">
        <v>-22.9643073200236</v>
      </c>
      <c r="G8" s="143">
        <v>-22.9643073200236</v>
      </c>
      <c r="H8" s="143">
        <v>-0.54511252563971302</v>
      </c>
      <c r="I8" s="143">
        <v>53.840446043728299</v>
      </c>
      <c r="J8" s="143">
        <v>-3.4155322498766201</v>
      </c>
      <c r="K8" s="143">
        <v>6.8956087146648803</v>
      </c>
      <c r="L8" s="143">
        <v>-8.8109296170561198</v>
      </c>
      <c r="M8" s="143">
        <v>-2.31440395522436</v>
      </c>
      <c r="N8" s="143">
        <v>0.439397215756685</v>
      </c>
      <c r="O8" s="143">
        <v>3.1980492972575099</v>
      </c>
      <c r="P8" s="143">
        <v>6.0048400795820802</v>
      </c>
      <c r="Q8" s="143">
        <v>10.9130725143284</v>
      </c>
      <c r="R8" s="143">
        <v>2.8885097405328302</v>
      </c>
    </row>
    <row r="9" spans="1:18" x14ac:dyDescent="0.25">
      <c r="A9" s="139" t="s">
        <v>83</v>
      </c>
      <c r="B9" s="142">
        <v>43924</v>
      </c>
      <c r="C9" s="143">
        <v>31.802700000000002</v>
      </c>
      <c r="D9" s="143">
        <v>31.802700000000002</v>
      </c>
      <c r="E9" s="139">
        <v>102767</v>
      </c>
      <c r="F9" s="143">
        <v>-22.948914303409101</v>
      </c>
      <c r="G9" s="143">
        <v>-22.948914303409101</v>
      </c>
      <c r="H9" s="143">
        <v>-0.39346789396275</v>
      </c>
      <c r="I9" s="143">
        <v>53.928133570891902</v>
      </c>
      <c r="J9" s="143">
        <v>-3.3741704275166899</v>
      </c>
      <c r="K9" s="143">
        <v>6.9112070759333104</v>
      </c>
      <c r="L9" s="143">
        <v>-8.8039086641879702</v>
      </c>
      <c r="M9" s="143">
        <v>-2.3099942139057199</v>
      </c>
      <c r="N9" s="143">
        <v>0.44348349450427299</v>
      </c>
      <c r="O9" s="143">
        <v>3.1996742812363599</v>
      </c>
      <c r="P9" s="143">
        <v>6.0058998937580004</v>
      </c>
      <c r="Q9" s="143">
        <v>14.0426777836598</v>
      </c>
      <c r="R9" s="143">
        <v>2.89087128528165</v>
      </c>
    </row>
    <row r="10" spans="1:18" x14ac:dyDescent="0.25">
      <c r="A10" s="139" t="s">
        <v>54</v>
      </c>
      <c r="B10" s="142">
        <v>43924</v>
      </c>
      <c r="C10" s="143">
        <v>1.5149999999999999</v>
      </c>
      <c r="D10" s="143">
        <v>1.5149999999999999</v>
      </c>
      <c r="E10" s="139">
        <v>147808</v>
      </c>
      <c r="F10" s="143">
        <v>0</v>
      </c>
      <c r="G10" s="143">
        <v>0</v>
      </c>
      <c r="H10" s="143">
        <v>-1203.2967032966999</v>
      </c>
      <c r="I10" s="143">
        <v>-598.18022626374204</v>
      </c>
      <c r="J10" s="143">
        <v>-266.29956600397401</v>
      </c>
      <c r="K10" s="143">
        <v>-86.001760748973695</v>
      </c>
      <c r="L10" s="143"/>
      <c r="M10" s="143"/>
      <c r="N10" s="143"/>
      <c r="O10" s="143"/>
      <c r="P10" s="143"/>
      <c r="Q10" s="143">
        <v>-57.994859440339702</v>
      </c>
      <c r="R10" s="143"/>
    </row>
    <row r="11" spans="1:18" x14ac:dyDescent="0.25">
      <c r="A11" s="139" t="s">
        <v>84</v>
      </c>
      <c r="B11" s="142">
        <v>43924</v>
      </c>
      <c r="C11" s="143">
        <v>1.0092000000000001</v>
      </c>
      <c r="D11" s="143">
        <v>1.0092000000000001</v>
      </c>
      <c r="E11" s="139">
        <v>147807</v>
      </c>
      <c r="F11" s="143">
        <v>0</v>
      </c>
      <c r="G11" s="143">
        <v>0</v>
      </c>
      <c r="H11" s="143">
        <v>-1203.1132599392399</v>
      </c>
      <c r="I11" s="143">
        <v>-598.03429618640405</v>
      </c>
      <c r="J11" s="143">
        <v>-266.25333006819699</v>
      </c>
      <c r="K11" s="143">
        <v>-85.965377557436696</v>
      </c>
      <c r="L11" s="143"/>
      <c r="M11" s="143"/>
      <c r="N11" s="143"/>
      <c r="O11" s="143"/>
      <c r="P11" s="143"/>
      <c r="Q11" s="143">
        <v>-57.972951721968798</v>
      </c>
      <c r="R11" s="143"/>
    </row>
    <row r="12" spans="1:18" x14ac:dyDescent="0.25">
      <c r="A12" s="139" t="s">
        <v>85</v>
      </c>
      <c r="B12" s="142">
        <v>43924</v>
      </c>
      <c r="C12" s="143">
        <v>1.4588000000000001</v>
      </c>
      <c r="D12" s="143">
        <v>1.4588000000000001</v>
      </c>
      <c r="E12" s="139">
        <v>147804</v>
      </c>
      <c r="F12" s="143">
        <v>0</v>
      </c>
      <c r="G12" s="143">
        <v>0</v>
      </c>
      <c r="H12" s="143">
        <v>-1203.4235998644101</v>
      </c>
      <c r="I12" s="143">
        <v>-598.21617216504205</v>
      </c>
      <c r="J12" s="143">
        <v>-266.31212226990499</v>
      </c>
      <c r="K12" s="143">
        <v>-85.991422546972103</v>
      </c>
      <c r="L12" s="143"/>
      <c r="M12" s="143"/>
      <c r="N12" s="143"/>
      <c r="O12" s="143"/>
      <c r="P12" s="143"/>
      <c r="Q12" s="143">
        <v>-57.998560777849399</v>
      </c>
      <c r="R12" s="143"/>
    </row>
    <row r="13" spans="1:18" x14ac:dyDescent="0.25">
      <c r="A13" s="139" t="s">
        <v>55</v>
      </c>
      <c r="B13" s="142">
        <v>43924</v>
      </c>
      <c r="C13" s="143">
        <v>22.820399999999999</v>
      </c>
      <c r="D13" s="143">
        <v>22.820399999999999</v>
      </c>
      <c r="E13" s="139">
        <v>120451</v>
      </c>
      <c r="F13" s="143">
        <v>-69.022160640682102</v>
      </c>
      <c r="G13" s="143">
        <v>-69.022160640682102</v>
      </c>
      <c r="H13" s="143">
        <v>-19.372452654852001</v>
      </c>
      <c r="I13" s="143">
        <v>60.410491067425603</v>
      </c>
      <c r="J13" s="143">
        <v>-1.54783072584219E-2</v>
      </c>
      <c r="K13" s="143">
        <v>12.7545137989545</v>
      </c>
      <c r="L13" s="143">
        <v>11.5054779294572</v>
      </c>
      <c r="M13" s="143">
        <v>11.632044700638099</v>
      </c>
      <c r="N13" s="143">
        <v>12.5427788258314</v>
      </c>
      <c r="O13" s="143">
        <v>9.3981977843074702</v>
      </c>
      <c r="P13" s="143">
        <v>11.0565712618486</v>
      </c>
      <c r="Q13" s="143">
        <v>13.2022840783033</v>
      </c>
      <c r="R13" s="143">
        <v>10.9379164390394</v>
      </c>
    </row>
    <row r="14" spans="1:18" x14ac:dyDescent="0.25">
      <c r="A14" s="139" t="s">
        <v>86</v>
      </c>
      <c r="B14" s="142">
        <v>43924</v>
      </c>
      <c r="C14" s="143">
        <v>21.1816</v>
      </c>
      <c r="D14" s="143">
        <v>21.1816</v>
      </c>
      <c r="E14" s="139">
        <v>115068</v>
      </c>
      <c r="F14" s="143">
        <v>-69.448095434802198</v>
      </c>
      <c r="G14" s="143">
        <v>-69.448095434802198</v>
      </c>
      <c r="H14" s="143">
        <v>-19.888281894047498</v>
      </c>
      <c r="I14" s="143">
        <v>59.948357406762</v>
      </c>
      <c r="J14" s="143">
        <v>-0.45563614143030601</v>
      </c>
      <c r="K14" s="143">
        <v>12.3317154285825</v>
      </c>
      <c r="L14" s="143">
        <v>10.9494678735426</v>
      </c>
      <c r="M14" s="143">
        <v>10.969078354011399</v>
      </c>
      <c r="N14" s="143">
        <v>11.807643533220601</v>
      </c>
      <c r="O14" s="143">
        <v>8.3970456560037903</v>
      </c>
      <c r="P14" s="143">
        <v>9.6849302247932805</v>
      </c>
      <c r="Q14" s="143">
        <v>12.503933823529399</v>
      </c>
      <c r="R14" s="143">
        <v>10.0373946587421</v>
      </c>
    </row>
    <row r="15" spans="1:18" x14ac:dyDescent="0.25">
      <c r="A15" s="139" t="s">
        <v>87</v>
      </c>
      <c r="B15" s="142">
        <v>43924</v>
      </c>
      <c r="C15" s="143">
        <v>17.022500000000001</v>
      </c>
      <c r="D15" s="143">
        <v>17.022500000000001</v>
      </c>
      <c r="E15" s="139">
        <v>117631</v>
      </c>
      <c r="F15" s="143">
        <v>-45.855792059022903</v>
      </c>
      <c r="G15" s="143">
        <v>-45.855792059022903</v>
      </c>
      <c r="H15" s="143">
        <v>-18.861929206513999</v>
      </c>
      <c r="I15" s="143">
        <v>14.7401500241376</v>
      </c>
      <c r="J15" s="143">
        <v>1.2324865781890699</v>
      </c>
      <c r="K15" s="143">
        <v>7.9490714836425198</v>
      </c>
      <c r="L15" s="143">
        <v>5.9985123173608397</v>
      </c>
      <c r="M15" s="143">
        <v>6.8421614214794397</v>
      </c>
      <c r="N15" s="143">
        <v>-2.1080708472941501</v>
      </c>
      <c r="O15" s="143">
        <v>3.0932172948808998</v>
      </c>
      <c r="P15" s="143">
        <v>6.0539562878353896</v>
      </c>
      <c r="Q15" s="143">
        <v>9.0445042342978095</v>
      </c>
      <c r="R15" s="143">
        <v>1.6574566230826999</v>
      </c>
    </row>
    <row r="16" spans="1:18" x14ac:dyDescent="0.25">
      <c r="A16" s="139" t="s">
        <v>56</v>
      </c>
      <c r="B16" s="142">
        <v>43924</v>
      </c>
      <c r="C16" s="143">
        <v>17.924900000000001</v>
      </c>
      <c r="D16" s="143">
        <v>17.924900000000001</v>
      </c>
      <c r="E16" s="139">
        <v>119337</v>
      </c>
      <c r="F16" s="143">
        <v>-45.509535613580603</v>
      </c>
      <c r="G16" s="143">
        <v>-45.509535613580603</v>
      </c>
      <c r="H16" s="143">
        <v>-18.5222392345716</v>
      </c>
      <c r="I16" s="143">
        <v>15.097164852800001</v>
      </c>
      <c r="J16" s="143">
        <v>1.57858345201239</v>
      </c>
      <c r="K16" s="143">
        <v>8.2976056150482904</v>
      </c>
      <c r="L16" s="143">
        <v>6.4096452612112902</v>
      </c>
      <c r="M16" s="143">
        <v>7.27467454133531</v>
      </c>
      <c r="N16" s="143">
        <v>-1.70291769891847</v>
      </c>
      <c r="O16" s="143">
        <v>3.6200124382180698</v>
      </c>
      <c r="P16" s="143">
        <v>6.7774074831055602</v>
      </c>
      <c r="Q16" s="143">
        <v>9.6755319449454902</v>
      </c>
      <c r="R16" s="143">
        <v>2.13192996304101</v>
      </c>
    </row>
    <row r="17" spans="1:18" x14ac:dyDescent="0.25">
      <c r="A17" s="139" t="s">
        <v>88</v>
      </c>
      <c r="B17" s="142">
        <v>43924</v>
      </c>
      <c r="C17" s="143">
        <v>34.239899999999999</v>
      </c>
      <c r="D17" s="143">
        <v>34.239899999999999</v>
      </c>
      <c r="E17" s="139">
        <v>117957</v>
      </c>
      <c r="F17" s="143">
        <v>-47.358881935899298</v>
      </c>
      <c r="G17" s="143">
        <v>-47.358881935899298</v>
      </c>
      <c r="H17" s="143">
        <v>-20.039774899835599</v>
      </c>
      <c r="I17" s="143">
        <v>40.173765612151399</v>
      </c>
      <c r="J17" s="143">
        <v>1.7977603150424699</v>
      </c>
      <c r="K17" s="143">
        <v>11.597477068347899</v>
      </c>
      <c r="L17" s="143">
        <v>8.1470120471336305</v>
      </c>
      <c r="M17" s="143">
        <v>8.2009430499541498</v>
      </c>
      <c r="N17" s="143">
        <v>8.71323065134251</v>
      </c>
      <c r="O17" s="143">
        <v>6.8257636480948198</v>
      </c>
      <c r="P17" s="143">
        <v>8.3280429148072699</v>
      </c>
      <c r="Q17" s="143">
        <v>15.6014168576971</v>
      </c>
      <c r="R17" s="143">
        <v>7.64662607335163</v>
      </c>
    </row>
    <row r="18" spans="1:18" x14ac:dyDescent="0.25">
      <c r="A18" s="139" t="s">
        <v>57</v>
      </c>
      <c r="B18" s="142">
        <v>43924</v>
      </c>
      <c r="C18" s="143">
        <v>36.084000000000003</v>
      </c>
      <c r="D18" s="143">
        <v>36.084000000000003</v>
      </c>
      <c r="E18" s="139">
        <v>119992</v>
      </c>
      <c r="F18" s="143">
        <v>-46.8214837186257</v>
      </c>
      <c r="G18" s="143">
        <v>-46.8214837186257</v>
      </c>
      <c r="H18" s="143">
        <v>-19.478368083945099</v>
      </c>
      <c r="I18" s="143">
        <v>40.741193462366702</v>
      </c>
      <c r="J18" s="143">
        <v>2.3475019487123601</v>
      </c>
      <c r="K18" s="143">
        <v>12.145142107881499</v>
      </c>
      <c r="L18" s="143">
        <v>8.8212614239612694</v>
      </c>
      <c r="M18" s="143">
        <v>9.0779889856102507</v>
      </c>
      <c r="N18" s="143">
        <v>9.7082490447515699</v>
      </c>
      <c r="O18" s="143">
        <v>7.9547040180418298</v>
      </c>
      <c r="P18" s="143">
        <v>9.5766536410973</v>
      </c>
      <c r="Q18" s="143">
        <v>12.1322277766069</v>
      </c>
      <c r="R18" s="143">
        <v>8.7464129014162406</v>
      </c>
    </row>
    <row r="19" spans="1:18" x14ac:dyDescent="0.25">
      <c r="A19" s="139" t="s">
        <v>58</v>
      </c>
      <c r="B19" s="142">
        <v>43924</v>
      </c>
      <c r="C19" s="143">
        <v>23.4392</v>
      </c>
      <c r="D19" s="143">
        <v>23.4392</v>
      </c>
      <c r="E19" s="139">
        <v>118284</v>
      </c>
      <c r="F19" s="143">
        <v>-69.724940577946796</v>
      </c>
      <c r="G19" s="143">
        <v>-69.724940577946796</v>
      </c>
      <c r="H19" s="143">
        <v>-26.339024203886201</v>
      </c>
      <c r="I19" s="143">
        <v>17.130010785051098</v>
      </c>
      <c r="J19" s="143">
        <v>1.69024892857191</v>
      </c>
      <c r="K19" s="143">
        <v>9.5823044871414904</v>
      </c>
      <c r="L19" s="143">
        <v>6.67750219212666</v>
      </c>
      <c r="M19" s="143">
        <v>7.67063557510608</v>
      </c>
      <c r="N19" s="143">
        <v>9.7320840400884006</v>
      </c>
      <c r="O19" s="143">
        <v>7.1568195573267097</v>
      </c>
      <c r="P19" s="143">
        <v>9.2511480842817893</v>
      </c>
      <c r="Q19" s="143">
        <v>11.925266139938</v>
      </c>
      <c r="R19" s="143">
        <v>8.4074289048253092</v>
      </c>
    </row>
    <row r="20" spans="1:18" x14ac:dyDescent="0.25">
      <c r="A20" s="139" t="s">
        <v>89</v>
      </c>
      <c r="B20" s="142">
        <v>43924</v>
      </c>
      <c r="C20" s="143">
        <v>22.450099999999999</v>
      </c>
      <c r="D20" s="143">
        <v>22.450099999999999</v>
      </c>
      <c r="E20" s="139">
        <v>111962</v>
      </c>
      <c r="F20" s="143">
        <v>-70.421921868726798</v>
      </c>
      <c r="G20" s="143">
        <v>-70.421921868726798</v>
      </c>
      <c r="H20" s="143">
        <v>-27.033665316829701</v>
      </c>
      <c r="I20" s="143">
        <v>16.419100809901099</v>
      </c>
      <c r="J20" s="143">
        <v>0.94478663999787404</v>
      </c>
      <c r="K20" s="143">
        <v>8.7556966371740703</v>
      </c>
      <c r="L20" s="143">
        <v>5.8198640202602796</v>
      </c>
      <c r="M20" s="143">
        <v>6.8030845790205099</v>
      </c>
      <c r="N20" s="143">
        <v>8.8484813311809791</v>
      </c>
      <c r="O20" s="143">
        <v>6.26281350908648</v>
      </c>
      <c r="P20" s="143">
        <v>8.2545628480687405</v>
      </c>
      <c r="Q20" s="143">
        <v>11.4696781928319</v>
      </c>
      <c r="R20" s="143">
        <v>7.4680587038026998</v>
      </c>
    </row>
    <row r="21" spans="1:18" x14ac:dyDescent="0.25">
      <c r="A21" s="139" t="s">
        <v>59</v>
      </c>
      <c r="B21" s="142">
        <v>43924</v>
      </c>
      <c r="C21" s="143">
        <v>2499.2040999999999</v>
      </c>
      <c r="D21" s="143">
        <v>2499.2040999999999</v>
      </c>
      <c r="E21" s="139">
        <v>119239</v>
      </c>
      <c r="F21" s="143">
        <v>-55.947052198291303</v>
      </c>
      <c r="G21" s="143">
        <v>-55.947052198291303</v>
      </c>
      <c r="H21" s="143">
        <v>-22.408629904935601</v>
      </c>
      <c r="I21" s="143">
        <v>16.487102128371799</v>
      </c>
      <c r="J21" s="143">
        <v>3.5898993211482999</v>
      </c>
      <c r="K21" s="143">
        <v>13.0196422806084</v>
      </c>
      <c r="L21" s="143">
        <v>9.4342107604289396</v>
      </c>
      <c r="M21" s="143">
        <v>14.6193399776374</v>
      </c>
      <c r="N21" s="143">
        <v>11.6236571368509</v>
      </c>
      <c r="O21" s="143">
        <v>8.5042129016841503</v>
      </c>
      <c r="P21" s="143">
        <v>9.6477882310646006</v>
      </c>
      <c r="Q21" s="143">
        <v>12.032542554347801</v>
      </c>
      <c r="R21" s="143">
        <v>10.5597188835289</v>
      </c>
    </row>
    <row r="22" spans="1:18" x14ac:dyDescent="0.25">
      <c r="A22" s="139" t="s">
        <v>90</v>
      </c>
      <c r="B22" s="142">
        <v>43924</v>
      </c>
      <c r="C22" s="143">
        <v>2425.9114</v>
      </c>
      <c r="D22" s="143">
        <v>2425.9114</v>
      </c>
      <c r="E22" s="139">
        <v>105669</v>
      </c>
      <c r="F22" s="143">
        <v>-56.5541941068551</v>
      </c>
      <c r="G22" s="143">
        <v>-56.5541941068551</v>
      </c>
      <c r="H22" s="143">
        <v>-23.060282670962099</v>
      </c>
      <c r="I22" s="143">
        <v>15.8178089540556</v>
      </c>
      <c r="J22" s="143">
        <v>2.9103049104718601</v>
      </c>
      <c r="K22" s="143">
        <v>12.313405271301701</v>
      </c>
      <c r="L22" s="143">
        <v>8.7416245897204092</v>
      </c>
      <c r="M22" s="143">
        <v>13.905782093159701</v>
      </c>
      <c r="N22" s="143">
        <v>10.916477581425299</v>
      </c>
      <c r="O22" s="143">
        <v>7.9010494288985003</v>
      </c>
      <c r="P22" s="143">
        <v>9.0165413499729308</v>
      </c>
      <c r="Q22" s="143">
        <v>11.0430227243794</v>
      </c>
      <c r="R22" s="143">
        <v>9.8960613843086893</v>
      </c>
    </row>
    <row r="23" spans="1:18" x14ac:dyDescent="0.25">
      <c r="A23" s="139" t="s">
        <v>60</v>
      </c>
      <c r="B23" s="142">
        <v>43924</v>
      </c>
      <c r="C23" s="143">
        <v>23.2376</v>
      </c>
      <c r="D23" s="143">
        <v>23.2376</v>
      </c>
      <c r="E23" s="139">
        <v>140237</v>
      </c>
      <c r="F23" s="143">
        <v>4.9760132483222703</v>
      </c>
      <c r="G23" s="143">
        <v>4.9760132483222703</v>
      </c>
      <c r="H23" s="143">
        <v>16.748241052309702</v>
      </c>
      <c r="I23" s="143">
        <v>19.691991888198501</v>
      </c>
      <c r="J23" s="143">
        <v>10.7993853898975</v>
      </c>
      <c r="K23" s="143">
        <v>11.7178153585276</v>
      </c>
      <c r="L23" s="143">
        <v>8.8530484435439298</v>
      </c>
      <c r="M23" s="143">
        <v>10.062693602693599</v>
      </c>
      <c r="N23" s="143">
        <v>11.8416904280244</v>
      </c>
      <c r="O23" s="143">
        <v>9.4431945427371708</v>
      </c>
      <c r="P23" s="143">
        <v>9.9189574065130692</v>
      </c>
      <c r="Q23" s="143">
        <v>11.4401010165274</v>
      </c>
      <c r="R23" s="143">
        <v>11.790907146264701</v>
      </c>
    </row>
    <row r="24" spans="1:18" x14ac:dyDescent="0.25">
      <c r="A24" s="139" t="s">
        <v>91</v>
      </c>
      <c r="B24" s="142">
        <v>43924</v>
      </c>
      <c r="C24" s="143">
        <v>21.8949</v>
      </c>
      <c r="D24" s="143">
        <v>21.8949</v>
      </c>
      <c r="E24" s="139">
        <v>140229</v>
      </c>
      <c r="F24" s="143">
        <v>4.2246721462531802</v>
      </c>
      <c r="G24" s="143">
        <v>4.2246721462531802</v>
      </c>
      <c r="H24" s="143">
        <v>15.981112070997201</v>
      </c>
      <c r="I24" s="143">
        <v>18.950658623289399</v>
      </c>
      <c r="J24" s="143">
        <v>10.055208474958</v>
      </c>
      <c r="K24" s="143">
        <v>10.9529702874578</v>
      </c>
      <c r="L24" s="143">
        <v>8.0608259632795107</v>
      </c>
      <c r="M24" s="143">
        <v>9.1974373545969499</v>
      </c>
      <c r="N24" s="143">
        <v>10.9174150232312</v>
      </c>
      <c r="O24" s="143">
        <v>8.5977650740861904</v>
      </c>
      <c r="P24" s="143">
        <v>8.8082781684387896</v>
      </c>
      <c r="Q24" s="143">
        <v>10.101532107957199</v>
      </c>
      <c r="R24" s="143">
        <v>10.9745650611874</v>
      </c>
    </row>
    <row r="25" spans="1:18" x14ac:dyDescent="0.25">
      <c r="A25" s="139" t="s">
        <v>92</v>
      </c>
      <c r="B25" s="142">
        <v>43924</v>
      </c>
      <c r="C25" s="143">
        <v>66.946200000000005</v>
      </c>
      <c r="D25" s="143">
        <v>66.946200000000005</v>
      </c>
      <c r="E25" s="139">
        <v>100499</v>
      </c>
      <c r="F25" s="143">
        <v>-2.54379965013996</v>
      </c>
      <c r="G25" s="143">
        <v>-2.54379965013996</v>
      </c>
      <c r="H25" s="143">
        <v>16.980113349903199</v>
      </c>
      <c r="I25" s="143">
        <v>55.7346642982464</v>
      </c>
      <c r="J25" s="143">
        <v>-18.1459529861486</v>
      </c>
      <c r="K25" s="143">
        <v>-14.8435481985063</v>
      </c>
      <c r="L25" s="143">
        <v>-4.5148559308760499</v>
      </c>
      <c r="M25" s="143">
        <v>-0.76285479593208805</v>
      </c>
      <c r="N25" s="143">
        <v>0.16981145527955399</v>
      </c>
      <c r="O25" s="143">
        <v>5.9253591484612702</v>
      </c>
      <c r="P25" s="143">
        <v>8.4626199616033606</v>
      </c>
      <c r="Q25" s="143">
        <v>24.6564211150652</v>
      </c>
      <c r="R25" s="143">
        <v>4.4398715134533298</v>
      </c>
    </row>
    <row r="26" spans="1:18" x14ac:dyDescent="0.25">
      <c r="A26" s="139" t="s">
        <v>61</v>
      </c>
      <c r="B26" s="142">
        <v>43924</v>
      </c>
      <c r="C26" s="143">
        <v>71.022300000000001</v>
      </c>
      <c r="D26" s="143">
        <v>71.022300000000001</v>
      </c>
      <c r="E26" s="139">
        <v>118495</v>
      </c>
      <c r="F26" s="143">
        <v>-1.59295299556791</v>
      </c>
      <c r="G26" s="143">
        <v>-1.59295299556791</v>
      </c>
      <c r="H26" s="143">
        <v>17.857369919184801</v>
      </c>
      <c r="I26" s="143">
        <v>56.565399784257799</v>
      </c>
      <c r="J26" s="143">
        <v>-17.3739834051263</v>
      </c>
      <c r="K26" s="143">
        <v>-14.0445707169077</v>
      </c>
      <c r="L26" s="143">
        <v>-3.66613978135458</v>
      </c>
      <c r="M26" s="143">
        <v>9.6126466173910796E-2</v>
      </c>
      <c r="N26" s="143">
        <v>1.03955362874693</v>
      </c>
      <c r="O26" s="143">
        <v>7.0016579033898898</v>
      </c>
      <c r="P26" s="143">
        <v>9.7891144301787101</v>
      </c>
      <c r="Q26" s="143">
        <v>11.328483533668599</v>
      </c>
      <c r="R26" s="143">
        <v>5.4301388272447797</v>
      </c>
    </row>
    <row r="27" spans="1:18" x14ac:dyDescent="0.25">
      <c r="A27" s="139" t="s">
        <v>93</v>
      </c>
      <c r="B27" s="142">
        <v>43924</v>
      </c>
      <c r="C27" s="143">
        <v>63.634500000000003</v>
      </c>
      <c r="D27" s="143">
        <v>63.634500000000003</v>
      </c>
      <c r="E27" s="139">
        <v>101872</v>
      </c>
      <c r="F27" s="143">
        <v>-6.1533999196851497</v>
      </c>
      <c r="G27" s="143">
        <v>-6.1533999196851497</v>
      </c>
      <c r="H27" s="143">
        <v>11.8262912224218</v>
      </c>
      <c r="I27" s="143">
        <v>37.461540581105901</v>
      </c>
      <c r="J27" s="143">
        <v>-3.8985502845586302</v>
      </c>
      <c r="K27" s="143">
        <v>5.8255852894226097</v>
      </c>
      <c r="L27" s="143">
        <v>7.0010511263168702</v>
      </c>
      <c r="M27" s="143">
        <v>7.5872064925053904</v>
      </c>
      <c r="N27" s="143">
        <v>5.14066249445235</v>
      </c>
      <c r="O27" s="143">
        <v>4.1148391998251599</v>
      </c>
      <c r="P27" s="143">
        <v>6.3772470311273803</v>
      </c>
      <c r="Q27" s="143">
        <v>23.372245105062099</v>
      </c>
      <c r="R27" s="143">
        <v>3.8460604752644501</v>
      </c>
    </row>
    <row r="28" spans="1:18" x14ac:dyDescent="0.25">
      <c r="A28" s="139" t="s">
        <v>94</v>
      </c>
      <c r="B28" s="142">
        <v>43924</v>
      </c>
      <c r="C28" s="143">
        <v>63.634500000000003</v>
      </c>
      <c r="D28" s="143">
        <v>63.634500000000003</v>
      </c>
      <c r="E28" s="139"/>
      <c r="F28" s="143">
        <v>-6.1533999196851497</v>
      </c>
      <c r="G28" s="143">
        <v>-6.1533999196851497</v>
      </c>
      <c r="H28" s="143">
        <v>11.8262912224218</v>
      </c>
      <c r="I28" s="143">
        <v>37.461540581105901</v>
      </c>
      <c r="J28" s="143">
        <v>-3.8985502845586302</v>
      </c>
      <c r="K28" s="143">
        <v>5.8255852894226097</v>
      </c>
      <c r="L28" s="143">
        <v>7.0010511263168702</v>
      </c>
      <c r="M28" s="143">
        <v>7.5872064925053904</v>
      </c>
      <c r="N28" s="143">
        <v>5.14066249445235</v>
      </c>
      <c r="O28" s="143">
        <v>4.1148391998251599</v>
      </c>
      <c r="P28" s="143">
        <v>6.3772470311273803</v>
      </c>
      <c r="Q28" s="143">
        <v>23.372245105062099</v>
      </c>
      <c r="R28" s="143">
        <v>3.8460604752644501</v>
      </c>
    </row>
    <row r="29" spans="1:18" x14ac:dyDescent="0.25">
      <c r="A29" s="139" t="s">
        <v>95</v>
      </c>
      <c r="B29" s="142">
        <v>43924</v>
      </c>
      <c r="C29" s="143">
        <v>63.634500000000003</v>
      </c>
      <c r="D29" s="143">
        <v>63.634500000000003</v>
      </c>
      <c r="E29" s="139"/>
      <c r="F29" s="143">
        <v>-6.1533999196851497</v>
      </c>
      <c r="G29" s="143">
        <v>-6.1533999196851497</v>
      </c>
      <c r="H29" s="143">
        <v>11.8262912224218</v>
      </c>
      <c r="I29" s="143">
        <v>37.461540581105901</v>
      </c>
      <c r="J29" s="143">
        <v>-3.8985502845586302</v>
      </c>
      <c r="K29" s="143">
        <v>5.8255852894226097</v>
      </c>
      <c r="L29" s="143">
        <v>7.0010511263168702</v>
      </c>
      <c r="M29" s="143">
        <v>7.5872064925053904</v>
      </c>
      <c r="N29" s="143">
        <v>5.14066249445235</v>
      </c>
      <c r="O29" s="143">
        <v>4.1148391998251599</v>
      </c>
      <c r="P29" s="143">
        <v>6.3772470311273803</v>
      </c>
      <c r="Q29" s="143">
        <v>23.372245105062099</v>
      </c>
      <c r="R29" s="143">
        <v>3.8460604752644501</v>
      </c>
    </row>
    <row r="30" spans="1:18" x14ac:dyDescent="0.25">
      <c r="A30" s="139" t="s">
        <v>62</v>
      </c>
      <c r="B30" s="142">
        <v>43924</v>
      </c>
      <c r="C30" s="143">
        <v>67.162199999999999</v>
      </c>
      <c r="D30" s="143">
        <v>67.162199999999999</v>
      </c>
      <c r="E30" s="139">
        <v>119075</v>
      </c>
      <c r="F30" s="143">
        <v>-5.0158828435021796</v>
      </c>
      <c r="G30" s="143">
        <v>-5.0158828435021796</v>
      </c>
      <c r="H30" s="143">
        <v>12.9821279840528</v>
      </c>
      <c r="I30" s="143">
        <v>38.633530518347001</v>
      </c>
      <c r="J30" s="143">
        <v>-2.8244619028136899</v>
      </c>
      <c r="K30" s="143">
        <v>6.8658040721543596</v>
      </c>
      <c r="L30" s="143">
        <v>7.9329854151384103</v>
      </c>
      <c r="M30" s="143">
        <v>8.4316355373274998</v>
      </c>
      <c r="N30" s="143">
        <v>5.9128573754374898</v>
      </c>
      <c r="O30" s="143">
        <v>4.8641534354826899</v>
      </c>
      <c r="P30" s="143">
        <v>7.3327096173232098</v>
      </c>
      <c r="Q30" s="143">
        <v>10.2757358286635</v>
      </c>
      <c r="R30" s="143">
        <v>4.5704422297681999</v>
      </c>
    </row>
    <row r="31" spans="1:18" x14ac:dyDescent="0.25">
      <c r="A31" s="139" t="s">
        <v>96</v>
      </c>
      <c r="B31" s="142">
        <v>43924</v>
      </c>
      <c r="C31" s="143">
        <v>26.712499999999999</v>
      </c>
      <c r="D31" s="143">
        <v>26.712499999999999</v>
      </c>
      <c r="E31" s="139">
        <v>106737</v>
      </c>
      <c r="F31" s="143">
        <v>-50.573491400736899</v>
      </c>
      <c r="G31" s="143">
        <v>-50.573491400736899</v>
      </c>
      <c r="H31" s="143">
        <v>-16.0738343950953</v>
      </c>
      <c r="I31" s="143">
        <v>30.6212692785504</v>
      </c>
      <c r="J31" s="143">
        <v>-3.08534188486843E-2</v>
      </c>
      <c r="K31" s="143">
        <v>8.5291577475104603</v>
      </c>
      <c r="L31" s="143">
        <v>6.4804152666678903</v>
      </c>
      <c r="M31" s="143">
        <v>8.4441238144846</v>
      </c>
      <c r="N31" s="143">
        <v>9.78728776085857</v>
      </c>
      <c r="O31" s="143">
        <v>6.6315515623051402</v>
      </c>
      <c r="P31" s="143">
        <v>7.6672272409775104</v>
      </c>
      <c r="Q31" s="143">
        <v>13.3656058282209</v>
      </c>
      <c r="R31" s="143">
        <v>8.52958873608444</v>
      </c>
    </row>
    <row r="32" spans="1:18" x14ac:dyDescent="0.25">
      <c r="A32" s="139" t="s">
        <v>63</v>
      </c>
      <c r="B32" s="142">
        <v>43924</v>
      </c>
      <c r="C32" s="143">
        <v>28.2331</v>
      </c>
      <c r="D32" s="143">
        <v>28.2331</v>
      </c>
      <c r="E32" s="139">
        <v>120048</v>
      </c>
      <c r="F32" s="143">
        <v>-49.784061339984</v>
      </c>
      <c r="G32" s="143">
        <v>-49.784061339984</v>
      </c>
      <c r="H32" s="143">
        <v>-15.265725586745299</v>
      </c>
      <c r="I32" s="143">
        <v>31.438946439645399</v>
      </c>
      <c r="J32" s="143">
        <v>0.77202080002963303</v>
      </c>
      <c r="K32" s="143">
        <v>9.3358938739118091</v>
      </c>
      <c r="L32" s="143">
        <v>7.2890172655463203</v>
      </c>
      <c r="M32" s="143">
        <v>9.2735519871518104</v>
      </c>
      <c r="N32" s="143">
        <v>10.636819146074201</v>
      </c>
      <c r="O32" s="143">
        <v>7.5463796224233803</v>
      </c>
      <c r="P32" s="143">
        <v>8.7269942038629402</v>
      </c>
      <c r="Q32" s="143">
        <v>10.414979484190701</v>
      </c>
      <c r="R32" s="143">
        <v>9.4254439628456304</v>
      </c>
    </row>
    <row r="33" spans="1:18" x14ac:dyDescent="0.25">
      <c r="A33" s="139" t="s">
        <v>97</v>
      </c>
      <c r="B33" s="142">
        <v>43924</v>
      </c>
      <c r="C33" s="143">
        <v>25.569500000000001</v>
      </c>
      <c r="D33" s="143">
        <v>25.569500000000001</v>
      </c>
      <c r="E33" s="139">
        <v>112096</v>
      </c>
      <c r="F33" s="143">
        <v>-37.048950649053197</v>
      </c>
      <c r="G33" s="143">
        <v>-37.048950649053197</v>
      </c>
      <c r="H33" s="143">
        <v>-20.0096284423066</v>
      </c>
      <c r="I33" s="143">
        <v>24.318596037723399</v>
      </c>
      <c r="J33" s="143">
        <v>0.21185801752630501</v>
      </c>
      <c r="K33" s="143">
        <v>9.7681247186888296</v>
      </c>
      <c r="L33" s="143">
        <v>10.3371314235794</v>
      </c>
      <c r="M33" s="143">
        <v>10.0871275083828</v>
      </c>
      <c r="N33" s="143">
        <v>10.3472465429154</v>
      </c>
      <c r="O33" s="143">
        <v>8.4746173932602602</v>
      </c>
      <c r="P33" s="143">
        <v>10.344466664219601</v>
      </c>
      <c r="Q33" s="143">
        <v>15.2519256575416</v>
      </c>
      <c r="R33" s="143">
        <v>8.8135536719758196</v>
      </c>
    </row>
    <row r="34" spans="1:18" x14ac:dyDescent="0.25">
      <c r="A34" s="139" t="s">
        <v>64</v>
      </c>
      <c r="B34" s="142">
        <v>43924</v>
      </c>
      <c r="C34" s="143">
        <v>26.5823</v>
      </c>
      <c r="D34" s="143">
        <v>26.5823</v>
      </c>
      <c r="E34" s="139">
        <v>120603</v>
      </c>
      <c r="F34" s="143">
        <v>-36.505977853873098</v>
      </c>
      <c r="G34" s="143">
        <v>-36.505977853873098</v>
      </c>
      <c r="H34" s="143">
        <v>-19.4642381967872</v>
      </c>
      <c r="I34" s="143">
        <v>24.882268049067601</v>
      </c>
      <c r="J34" s="143">
        <v>0.81556232816080598</v>
      </c>
      <c r="K34" s="143">
        <v>10.429754200162501</v>
      </c>
      <c r="L34" s="143">
        <v>11.030032506429601</v>
      </c>
      <c r="M34" s="143">
        <v>10.800356506238799</v>
      </c>
      <c r="N34" s="143">
        <v>11.0833929781415</v>
      </c>
      <c r="O34" s="143">
        <v>9.3601969151717697</v>
      </c>
      <c r="P34" s="143">
        <v>11.413676185940201</v>
      </c>
      <c r="Q34" s="143">
        <v>15.464940581853799</v>
      </c>
      <c r="R34" s="143">
        <v>9.6346452500245707</v>
      </c>
    </row>
    <row r="35" spans="1:18" x14ac:dyDescent="0.25">
      <c r="A35" s="139" t="s">
        <v>98</v>
      </c>
      <c r="B35" s="142">
        <v>43924</v>
      </c>
      <c r="C35" s="143">
        <v>16.017900000000001</v>
      </c>
      <c r="D35" s="143">
        <v>16.017900000000001</v>
      </c>
      <c r="E35" s="139">
        <v>116583</v>
      </c>
      <c r="F35" s="143">
        <v>-24.4846377822909</v>
      </c>
      <c r="G35" s="143">
        <v>-24.4846377822909</v>
      </c>
      <c r="H35" s="143">
        <v>1.95390392681145</v>
      </c>
      <c r="I35" s="143">
        <v>45.676879196549699</v>
      </c>
      <c r="J35" s="143">
        <v>-4.1166203857096901</v>
      </c>
      <c r="K35" s="143">
        <v>8.92861087766987</v>
      </c>
      <c r="L35" s="143">
        <v>9.0506868706883203</v>
      </c>
      <c r="M35" s="143">
        <v>7.0187526068525798</v>
      </c>
      <c r="N35" s="143">
        <v>5.4783455936680401</v>
      </c>
      <c r="O35" s="143">
        <v>4.1787476208429197</v>
      </c>
      <c r="P35" s="143">
        <v>5.4774019878207998</v>
      </c>
      <c r="Q35" s="143">
        <v>7.4107068151147102</v>
      </c>
      <c r="R35" s="143">
        <v>6.0219033289009802</v>
      </c>
    </row>
    <row r="36" spans="1:18" x14ac:dyDescent="0.25">
      <c r="A36" s="139" t="s">
        <v>65</v>
      </c>
      <c r="B36" s="142">
        <v>43924</v>
      </c>
      <c r="C36" s="143">
        <v>16.997299999999999</v>
      </c>
      <c r="D36" s="143">
        <v>16.997299999999999</v>
      </c>
      <c r="E36" s="139">
        <v>116811</v>
      </c>
      <c r="F36" s="143">
        <v>-23.7182310169012</v>
      </c>
      <c r="G36" s="143">
        <v>-23.7182310169012</v>
      </c>
      <c r="H36" s="143">
        <v>2.7316959135140899</v>
      </c>
      <c r="I36" s="143">
        <v>46.476947266487102</v>
      </c>
      <c r="J36" s="143">
        <v>-3.3363070140512199</v>
      </c>
      <c r="K36" s="143">
        <v>9.7260120761316706</v>
      </c>
      <c r="L36" s="143">
        <v>9.8667077748562697</v>
      </c>
      <c r="M36" s="143">
        <v>7.8486931212764999</v>
      </c>
      <c r="N36" s="143">
        <v>6.3128557677733204</v>
      </c>
      <c r="O36" s="143">
        <v>5.5286689368696997</v>
      </c>
      <c r="P36" s="143">
        <v>6.8007187624132497</v>
      </c>
      <c r="Q36" s="143">
        <v>7.8251832747111196</v>
      </c>
      <c r="R36" s="143">
        <v>7.1927638294894702</v>
      </c>
    </row>
    <row r="37" spans="1:18" x14ac:dyDescent="0.25">
      <c r="A37" s="139" t="s">
        <v>66</v>
      </c>
      <c r="B37" s="142">
        <v>43924</v>
      </c>
      <c r="C37" s="143">
        <v>26.611000000000001</v>
      </c>
      <c r="D37" s="143">
        <v>26.611000000000001</v>
      </c>
      <c r="E37" s="139">
        <v>118416</v>
      </c>
      <c r="F37" s="143">
        <v>-62.044659792477901</v>
      </c>
      <c r="G37" s="143">
        <v>-62.044659792477901</v>
      </c>
      <c r="H37" s="143">
        <v>-16.816433245558301</v>
      </c>
      <c r="I37" s="143">
        <v>19.8721627713626</v>
      </c>
      <c r="J37" s="143">
        <v>2.50519473341192</v>
      </c>
      <c r="K37" s="143">
        <v>12.1932922861448</v>
      </c>
      <c r="L37" s="143">
        <v>9.6608644341299001</v>
      </c>
      <c r="M37" s="143">
        <v>11.6182673434881</v>
      </c>
      <c r="N37" s="143">
        <v>12.762223868769301</v>
      </c>
      <c r="O37" s="143">
        <v>8.9947018358907407</v>
      </c>
      <c r="P37" s="143">
        <v>10.7182676585716</v>
      </c>
      <c r="Q37" s="143">
        <v>13.074431190234099</v>
      </c>
      <c r="R37" s="143">
        <v>11.4155324106894</v>
      </c>
    </row>
    <row r="38" spans="1:18" x14ac:dyDescent="0.25">
      <c r="A38" s="139" t="s">
        <v>99</v>
      </c>
      <c r="B38" s="142">
        <v>43924</v>
      </c>
      <c r="C38" s="143">
        <v>25.046900000000001</v>
      </c>
      <c r="D38" s="143">
        <v>25.046900000000001</v>
      </c>
      <c r="E38" s="139">
        <v>111524</v>
      </c>
      <c r="F38" s="143">
        <v>-62.870212230739099</v>
      </c>
      <c r="G38" s="143">
        <v>-62.870212230739099</v>
      </c>
      <c r="H38" s="143">
        <v>-17.635526391330899</v>
      </c>
      <c r="I38" s="143">
        <v>19.051439648297599</v>
      </c>
      <c r="J38" s="143">
        <v>1.6900305800932101</v>
      </c>
      <c r="K38" s="143">
        <v>11.366008594697201</v>
      </c>
      <c r="L38" s="143">
        <v>8.8444028977966802</v>
      </c>
      <c r="M38" s="143">
        <v>10.7869594002998</v>
      </c>
      <c r="N38" s="143">
        <v>11.925791794768701</v>
      </c>
      <c r="O38" s="143">
        <v>8.0678942642675704</v>
      </c>
      <c r="P38" s="143">
        <v>9.5081251988011601</v>
      </c>
      <c r="Q38" s="143">
        <v>13.2627831441681</v>
      </c>
      <c r="R38" s="143">
        <v>10.5242385061843</v>
      </c>
    </row>
    <row r="39" spans="1:18" x14ac:dyDescent="0.25">
      <c r="A39" s="139" t="s">
        <v>67</v>
      </c>
      <c r="B39" s="142">
        <v>43924</v>
      </c>
      <c r="C39" s="143">
        <v>16.490200000000002</v>
      </c>
      <c r="D39" s="143">
        <v>16.490200000000002</v>
      </c>
      <c r="E39" s="139">
        <v>122715</v>
      </c>
      <c r="F39" s="143">
        <v>3.0257813147654602</v>
      </c>
      <c r="G39" s="143">
        <v>3.0257813147654602</v>
      </c>
      <c r="H39" s="143">
        <v>10.5826857503973</v>
      </c>
      <c r="I39" s="143">
        <v>31.312274518571702</v>
      </c>
      <c r="J39" s="143">
        <v>5.7615691865001599</v>
      </c>
      <c r="K39" s="143">
        <v>9.1400833765683203</v>
      </c>
      <c r="L39" s="143">
        <v>8.8143357129602293</v>
      </c>
      <c r="M39" s="143">
        <v>8.8096892566686602</v>
      </c>
      <c r="N39" s="143">
        <v>7.9013347844627999</v>
      </c>
      <c r="O39" s="143">
        <v>8.2148242605015103</v>
      </c>
      <c r="P39" s="143">
        <v>8.5308394888639807</v>
      </c>
      <c r="Q39" s="143">
        <v>9.5714060606060603</v>
      </c>
      <c r="R39" s="143">
        <v>7.68826238700023</v>
      </c>
    </row>
    <row r="40" spans="1:18" x14ac:dyDescent="0.25">
      <c r="A40" s="139" t="s">
        <v>100</v>
      </c>
      <c r="B40" s="142">
        <v>43924</v>
      </c>
      <c r="C40" s="143">
        <v>15.882199999999999</v>
      </c>
      <c r="D40" s="143">
        <v>15.882199999999999</v>
      </c>
      <c r="E40" s="139">
        <v>122612</v>
      </c>
      <c r="F40" s="143">
        <v>2.3752395706719498</v>
      </c>
      <c r="G40" s="143">
        <v>2.3752395706719498</v>
      </c>
      <c r="H40" s="143">
        <v>9.9338524206041008</v>
      </c>
      <c r="I40" s="143">
        <v>30.642569111580499</v>
      </c>
      <c r="J40" s="143">
        <v>5.1151680322142603</v>
      </c>
      <c r="K40" s="143">
        <v>8.4766264050669697</v>
      </c>
      <c r="L40" s="143">
        <v>8.1378136662012608</v>
      </c>
      <c r="M40" s="143">
        <v>8.1197527099736</v>
      </c>
      <c r="N40" s="143">
        <v>7.20403790613305</v>
      </c>
      <c r="O40" s="143">
        <v>7.44871609285694</v>
      </c>
      <c r="P40" s="143">
        <v>7.7247897401809604</v>
      </c>
      <c r="Q40" s="143">
        <v>8.6747595959595891</v>
      </c>
      <c r="R40" s="143">
        <v>6.9441061615470803</v>
      </c>
    </row>
    <row r="41" spans="1:18" x14ac:dyDescent="0.25">
      <c r="A41" s="139" t="s">
        <v>68</v>
      </c>
      <c r="B41" s="142">
        <v>43924</v>
      </c>
      <c r="C41" s="143">
        <v>1121.6968999999999</v>
      </c>
      <c r="D41" s="143">
        <v>1121.6968999999999</v>
      </c>
      <c r="E41" s="139">
        <v>145589</v>
      </c>
      <c r="F41" s="143">
        <v>-30.686792232251602</v>
      </c>
      <c r="G41" s="143">
        <v>-30.686792232251602</v>
      </c>
      <c r="H41" s="143">
        <v>-16.4757638883009</v>
      </c>
      <c r="I41" s="143">
        <v>8.7312648476898609</v>
      </c>
      <c r="J41" s="143">
        <v>-4.8010889997930404</v>
      </c>
      <c r="K41" s="143">
        <v>4.6031412972357604</v>
      </c>
      <c r="L41" s="143">
        <v>4.8104608417118504</v>
      </c>
      <c r="M41" s="143">
        <v>7.2094627279141799</v>
      </c>
      <c r="N41" s="143">
        <v>7.9143560128563299</v>
      </c>
      <c r="O41" s="143"/>
      <c r="P41" s="143"/>
      <c r="Q41" s="143">
        <v>9.1397877572016402</v>
      </c>
      <c r="R41" s="143"/>
    </row>
    <row r="42" spans="1:18" x14ac:dyDescent="0.25">
      <c r="A42" s="139" t="s">
        <v>101</v>
      </c>
      <c r="B42" s="142">
        <v>43924</v>
      </c>
      <c r="C42" s="143">
        <v>1114.0434</v>
      </c>
      <c r="D42" s="143">
        <v>1114.0434</v>
      </c>
      <c r="E42" s="139">
        <v>145590</v>
      </c>
      <c r="F42" s="143">
        <v>-31.1969638542671</v>
      </c>
      <c r="G42" s="143">
        <v>-31.1969638542671</v>
      </c>
      <c r="H42" s="143">
        <v>-16.984808140331999</v>
      </c>
      <c r="I42" s="143">
        <v>8.2214083020355702</v>
      </c>
      <c r="J42" s="143">
        <v>-5.3316340582665704</v>
      </c>
      <c r="K42" s="143">
        <v>4.0769871914842497</v>
      </c>
      <c r="L42" s="143">
        <v>4.2763134714072697</v>
      </c>
      <c r="M42" s="143">
        <v>6.6703939860140098</v>
      </c>
      <c r="N42" s="143">
        <v>7.3650340110822601</v>
      </c>
      <c r="O42" s="143"/>
      <c r="P42" s="143"/>
      <c r="Q42" s="143">
        <v>8.5649878600823097</v>
      </c>
      <c r="R42" s="143"/>
    </row>
    <row r="43" spans="1:18" x14ac:dyDescent="0.25">
      <c r="A43" s="139" t="s">
        <v>69</v>
      </c>
      <c r="B43" s="142">
        <v>43924</v>
      </c>
      <c r="C43" s="143">
        <v>31.507899999999999</v>
      </c>
      <c r="D43" s="143">
        <v>31.507899999999999</v>
      </c>
      <c r="E43" s="139">
        <v>120435</v>
      </c>
      <c r="F43" s="143">
        <v>-18.583834293000098</v>
      </c>
      <c r="G43" s="143">
        <v>-18.583834293000098</v>
      </c>
      <c r="H43" s="143">
        <v>-4.8443923819670003</v>
      </c>
      <c r="I43" s="143">
        <v>43.1682098644511</v>
      </c>
      <c r="J43" s="143">
        <v>-5.0677540561758798</v>
      </c>
      <c r="K43" s="143">
        <v>4.1362202824126504</v>
      </c>
      <c r="L43" s="143">
        <v>4.6604051917404599</v>
      </c>
      <c r="M43" s="143">
        <v>5.2487820269986099</v>
      </c>
      <c r="N43" s="143">
        <v>5.7098879863566898</v>
      </c>
      <c r="O43" s="143">
        <v>7.7243429335543796</v>
      </c>
      <c r="P43" s="143">
        <v>9.3945014247979799</v>
      </c>
      <c r="Q43" s="143">
        <v>10.833335221983001</v>
      </c>
      <c r="R43" s="143">
        <v>7.0454844990884</v>
      </c>
    </row>
    <row r="44" spans="1:18" x14ac:dyDescent="0.25">
      <c r="A44" s="139" t="s">
        <v>102</v>
      </c>
      <c r="B44" s="142">
        <v>43924</v>
      </c>
      <c r="C44" s="143">
        <v>30.325900000000001</v>
      </c>
      <c r="D44" s="143">
        <v>30.325900000000001</v>
      </c>
      <c r="E44" s="139">
        <v>101806</v>
      </c>
      <c r="F44" s="143">
        <v>-19.347011608535599</v>
      </c>
      <c r="G44" s="143">
        <v>-19.347011608535599</v>
      </c>
      <c r="H44" s="143">
        <v>-5.5992790910523</v>
      </c>
      <c r="I44" s="143">
        <v>42.426804403058298</v>
      </c>
      <c r="J44" s="143">
        <v>-5.79516612227384</v>
      </c>
      <c r="K44" s="143">
        <v>3.5022140389464398</v>
      </c>
      <c r="L44" s="143">
        <v>4.0854245032904002</v>
      </c>
      <c r="M44" s="143">
        <v>4.6871307686220103</v>
      </c>
      <c r="N44" s="143">
        <v>5.1501425181833698</v>
      </c>
      <c r="O44" s="143">
        <v>7.1003772644958598</v>
      </c>
      <c r="P44" s="143">
        <v>8.57882034090205</v>
      </c>
      <c r="Q44" s="143">
        <v>12.108623306675399</v>
      </c>
      <c r="R44" s="143">
        <v>6.4603867397992296</v>
      </c>
    </row>
    <row r="45" spans="1:18" x14ac:dyDescent="0.25">
      <c r="A45" s="139" t="s">
        <v>70</v>
      </c>
      <c r="B45" s="142">
        <v>43924</v>
      </c>
      <c r="C45" s="143">
        <v>27.978999999999999</v>
      </c>
      <c r="D45" s="143">
        <v>27.978999999999999</v>
      </c>
      <c r="E45" s="139">
        <v>119755</v>
      </c>
      <c r="F45" s="143">
        <v>-49.9755585929341</v>
      </c>
      <c r="G45" s="143">
        <v>-49.9755585929341</v>
      </c>
      <c r="H45" s="143">
        <v>-1.15520244374048</v>
      </c>
      <c r="I45" s="143">
        <v>40.741782674192699</v>
      </c>
      <c r="J45" s="143">
        <v>-3.0012115246062598</v>
      </c>
      <c r="K45" s="143">
        <v>8.8333446865158294</v>
      </c>
      <c r="L45" s="143">
        <v>8.4014146944447994</v>
      </c>
      <c r="M45" s="143">
        <v>9.6022444177008595</v>
      </c>
      <c r="N45" s="143">
        <v>10.6354663865382</v>
      </c>
      <c r="O45" s="143">
        <v>9.9037645410769706</v>
      </c>
      <c r="P45" s="143">
        <v>11.6622419958212</v>
      </c>
      <c r="Q45" s="143">
        <v>13.3809834926154</v>
      </c>
      <c r="R45" s="143">
        <v>10.7026007561666</v>
      </c>
    </row>
    <row r="46" spans="1:18" x14ac:dyDescent="0.25">
      <c r="A46" s="139" t="s">
        <v>103</v>
      </c>
      <c r="B46" s="142">
        <v>43924</v>
      </c>
      <c r="C46" s="143">
        <v>26.7605</v>
      </c>
      <c r="D46" s="143">
        <v>26.7605</v>
      </c>
      <c r="E46" s="139">
        <v>108511</v>
      </c>
      <c r="F46" s="143">
        <v>-50.618418718654603</v>
      </c>
      <c r="G46" s="143">
        <v>-50.618418718654603</v>
      </c>
      <c r="H46" s="143">
        <v>-1.8114762584275801</v>
      </c>
      <c r="I46" s="143">
        <v>40.073517056412399</v>
      </c>
      <c r="J46" s="143">
        <v>-3.6493214542920098</v>
      </c>
      <c r="K46" s="143">
        <v>8.1699299164211006</v>
      </c>
      <c r="L46" s="143">
        <v>7.7233100073353196</v>
      </c>
      <c r="M46" s="143">
        <v>8.8985504409502791</v>
      </c>
      <c r="N46" s="143">
        <v>9.9074554598632094</v>
      </c>
      <c r="O46" s="143">
        <v>9.1302564779827193</v>
      </c>
      <c r="P46" s="143">
        <v>10.6938768353114</v>
      </c>
      <c r="Q46" s="143">
        <v>14.129479765891301</v>
      </c>
      <c r="R46" s="143">
        <v>9.94582081657523</v>
      </c>
    </row>
    <row r="47" spans="1:18" x14ac:dyDescent="0.25">
      <c r="A47" s="139" t="s">
        <v>71</v>
      </c>
      <c r="B47" s="142">
        <v>43924</v>
      </c>
      <c r="C47" s="143">
        <v>22.9467</v>
      </c>
      <c r="D47" s="143">
        <v>22.9467</v>
      </c>
      <c r="E47" s="139">
        <v>119428</v>
      </c>
      <c r="F47" s="143">
        <v>-70.950654137042307</v>
      </c>
      <c r="G47" s="143">
        <v>-70.950654137042307</v>
      </c>
      <c r="H47" s="143">
        <v>-18.7473830149526</v>
      </c>
      <c r="I47" s="143">
        <v>28.798498162042002</v>
      </c>
      <c r="J47" s="143">
        <v>9.7499074918502404E-2</v>
      </c>
      <c r="K47" s="143">
        <v>9.6847902763362104</v>
      </c>
      <c r="L47" s="143">
        <v>8.3118096236154706</v>
      </c>
      <c r="M47" s="143">
        <v>9.6961137952510192</v>
      </c>
      <c r="N47" s="143">
        <v>10.0697143295813</v>
      </c>
      <c r="O47" s="143">
        <v>8.42679582933701</v>
      </c>
      <c r="P47" s="143">
        <v>10.392309824931001</v>
      </c>
      <c r="Q47" s="143">
        <v>12.4221895050984</v>
      </c>
      <c r="R47" s="143">
        <v>9.2260542584804401</v>
      </c>
    </row>
    <row r="48" spans="1:18" x14ac:dyDescent="0.25">
      <c r="A48" s="139" t="s">
        <v>104</v>
      </c>
      <c r="B48" s="142">
        <v>43924</v>
      </c>
      <c r="C48" s="143">
        <v>21.8872</v>
      </c>
      <c r="D48" s="143">
        <v>21.8872</v>
      </c>
      <c r="E48" s="139">
        <v>118053</v>
      </c>
      <c r="F48" s="143">
        <v>-71.563101342768107</v>
      </c>
      <c r="G48" s="143">
        <v>-71.563101342768107</v>
      </c>
      <c r="H48" s="143">
        <v>-19.3913733895257</v>
      </c>
      <c r="I48" s="143">
        <v>28.138143289273199</v>
      </c>
      <c r="J48" s="143">
        <v>-0.55920106725498997</v>
      </c>
      <c r="K48" s="143">
        <v>9.0108267911063695</v>
      </c>
      <c r="L48" s="143">
        <v>7.6326074015259797</v>
      </c>
      <c r="M48" s="143">
        <v>8.9606931136463501</v>
      </c>
      <c r="N48" s="143">
        <v>9.3191652183541507</v>
      </c>
      <c r="O48" s="143">
        <v>7.4368417599939498</v>
      </c>
      <c r="P48" s="143">
        <v>9.2532253814190106</v>
      </c>
      <c r="Q48" s="143">
        <v>8.7388277945619297</v>
      </c>
      <c r="R48" s="143">
        <v>8.33298088665431</v>
      </c>
    </row>
    <row r="49" spans="1:18" x14ac:dyDescent="0.25">
      <c r="A49" s="139" t="s">
        <v>72</v>
      </c>
      <c r="B49" s="142">
        <v>43924</v>
      </c>
      <c r="C49" s="143">
        <v>12.9816</v>
      </c>
      <c r="D49" s="143">
        <v>12.9816</v>
      </c>
      <c r="E49" s="139">
        <v>140769</v>
      </c>
      <c r="F49" s="143">
        <v>-96.143166475608993</v>
      </c>
      <c r="G49" s="143">
        <v>-96.143166475608993</v>
      </c>
      <c r="H49" s="143">
        <v>-33.166252792420799</v>
      </c>
      <c r="I49" s="143">
        <v>7.2703145604930501</v>
      </c>
      <c r="J49" s="143">
        <v>18.433017478639101</v>
      </c>
      <c r="K49" s="143">
        <v>15.3602516113314</v>
      </c>
      <c r="L49" s="143">
        <v>10.9363325015927</v>
      </c>
      <c r="M49" s="143">
        <v>12.764242183715799</v>
      </c>
      <c r="N49" s="143">
        <v>14.444692467775599</v>
      </c>
      <c r="O49" s="143">
        <v>9.6478415463174692</v>
      </c>
      <c r="P49" s="143"/>
      <c r="Q49" s="143">
        <v>9.8398191681735998</v>
      </c>
      <c r="R49" s="143">
        <v>11.5474492439964</v>
      </c>
    </row>
    <row r="50" spans="1:18" x14ac:dyDescent="0.25">
      <c r="A50" s="139" t="s">
        <v>105</v>
      </c>
      <c r="B50" s="142">
        <v>43924</v>
      </c>
      <c r="C50" s="143">
        <v>12.4643</v>
      </c>
      <c r="D50" s="143">
        <v>12.4643</v>
      </c>
      <c r="E50" s="139">
        <v>140771</v>
      </c>
      <c r="F50" s="143">
        <v>-96.8352129976724</v>
      </c>
      <c r="G50" s="143">
        <v>-96.8352129976724</v>
      </c>
      <c r="H50" s="143">
        <v>-33.873032067646903</v>
      </c>
      <c r="I50" s="143">
        <v>6.5634658914637303</v>
      </c>
      <c r="J50" s="143">
        <v>17.680610512484499</v>
      </c>
      <c r="K50" s="143">
        <v>14.4871462973177</v>
      </c>
      <c r="L50" s="143">
        <v>9.8944091410413204</v>
      </c>
      <c r="M50" s="143">
        <v>11.5963258223439</v>
      </c>
      <c r="N50" s="143">
        <v>13.1697349064455</v>
      </c>
      <c r="O50" s="143">
        <v>7.95147380778673</v>
      </c>
      <c r="P50" s="143"/>
      <c r="Q50" s="143">
        <v>8.1326356238698008</v>
      </c>
      <c r="R50" s="143">
        <v>9.9887237873165198</v>
      </c>
    </row>
    <row r="51" spans="1:18" x14ac:dyDescent="0.25">
      <c r="A51" s="139" t="s">
        <v>106</v>
      </c>
      <c r="B51" s="142">
        <v>43924</v>
      </c>
      <c r="C51" s="143">
        <v>26.708400000000001</v>
      </c>
      <c r="D51" s="143">
        <v>26.708400000000001</v>
      </c>
      <c r="E51" s="139">
        <v>102849</v>
      </c>
      <c r="F51" s="143">
        <v>-48.502782615397699</v>
      </c>
      <c r="G51" s="143">
        <v>-48.502782615397699</v>
      </c>
      <c r="H51" s="143">
        <v>-22.7810108893853</v>
      </c>
      <c r="I51" s="143">
        <v>16.6613195989055</v>
      </c>
      <c r="J51" s="143">
        <v>-1.78710328634527</v>
      </c>
      <c r="K51" s="143">
        <v>7.7581874037052403</v>
      </c>
      <c r="L51" s="143">
        <v>5.15890231833776</v>
      </c>
      <c r="M51" s="143">
        <v>6.7041780522637504</v>
      </c>
      <c r="N51" s="143">
        <v>8.3803197069522994</v>
      </c>
      <c r="O51" s="143">
        <v>6.4848577196916199</v>
      </c>
      <c r="P51" s="143">
        <v>8.0842643123613396</v>
      </c>
      <c r="Q51" s="143">
        <v>10.855404058383799</v>
      </c>
      <c r="R51" s="143">
        <v>7.4294654749179099</v>
      </c>
    </row>
    <row r="52" spans="1:18" x14ac:dyDescent="0.25">
      <c r="A52" s="139" t="s">
        <v>73</v>
      </c>
      <c r="B52" s="142">
        <v>43924</v>
      </c>
      <c r="C52" s="143">
        <v>28.043500000000002</v>
      </c>
      <c r="D52" s="143">
        <v>28.043500000000002</v>
      </c>
      <c r="E52" s="139">
        <v>118747</v>
      </c>
      <c r="F52" s="143">
        <v>-48.010508643938699</v>
      </c>
      <c r="G52" s="143">
        <v>-48.010508643938699</v>
      </c>
      <c r="H52" s="143">
        <v>-22.125027264749299</v>
      </c>
      <c r="I52" s="143">
        <v>17.341521398675098</v>
      </c>
      <c r="J52" s="143">
        <v>-1.0989924045063499</v>
      </c>
      <c r="K52" s="143">
        <v>8.4678008737768007</v>
      </c>
      <c r="L52" s="143">
        <v>5.8750024798795097</v>
      </c>
      <c r="M52" s="143">
        <v>7.4387690546484402</v>
      </c>
      <c r="N52" s="143">
        <v>9.1395118817977892</v>
      </c>
      <c r="O52" s="143">
        <v>7.3124634850002996</v>
      </c>
      <c r="P52" s="143">
        <v>9.0438267242956805</v>
      </c>
      <c r="Q52" s="143">
        <v>11.3266544463328</v>
      </c>
      <c r="R52" s="143">
        <v>8.2430009237403006</v>
      </c>
    </row>
    <row r="53" spans="1:18" x14ac:dyDescent="0.25">
      <c r="A53" s="139" t="s">
        <v>107</v>
      </c>
      <c r="B53" s="142">
        <v>43924</v>
      </c>
      <c r="C53" s="143">
        <v>1948.8535999999999</v>
      </c>
      <c r="D53" s="143">
        <v>1948.8535999999999</v>
      </c>
      <c r="E53" s="139">
        <v>116485</v>
      </c>
      <c r="F53" s="143">
        <v>-111.471609792499</v>
      </c>
      <c r="G53" s="143">
        <v>-111.471609792499</v>
      </c>
      <c r="H53" s="143">
        <v>-44.764414626455</v>
      </c>
      <c r="I53" s="143">
        <v>12.096850598457699</v>
      </c>
      <c r="J53" s="143">
        <v>-14.017036373836699</v>
      </c>
      <c r="K53" s="143">
        <v>5.1961725990409304</v>
      </c>
      <c r="L53" s="143">
        <v>5.6136442794297796</v>
      </c>
      <c r="M53" s="143">
        <v>7.5504296965190001</v>
      </c>
      <c r="N53" s="143">
        <v>9.5870059804977004</v>
      </c>
      <c r="O53" s="143">
        <v>8.0960080971457096</v>
      </c>
      <c r="P53" s="143">
        <v>9.5044903662272606</v>
      </c>
      <c r="Q53" s="143">
        <v>11.529013448735</v>
      </c>
      <c r="R53" s="143">
        <v>9.1197030380103303</v>
      </c>
    </row>
    <row r="54" spans="1:18" x14ac:dyDescent="0.25">
      <c r="A54" s="139" t="s">
        <v>74</v>
      </c>
      <c r="B54" s="142">
        <v>43924</v>
      </c>
      <c r="C54" s="143">
        <v>2078.6095</v>
      </c>
      <c r="D54" s="143">
        <v>2078.6095</v>
      </c>
      <c r="E54" s="139">
        <v>120084</v>
      </c>
      <c r="F54" s="143">
        <v>-110.545070026232</v>
      </c>
      <c r="G54" s="143">
        <v>-110.545070026232</v>
      </c>
      <c r="H54" s="143">
        <v>-43.8386536537392</v>
      </c>
      <c r="I54" s="143">
        <v>13.034395757435</v>
      </c>
      <c r="J54" s="143">
        <v>-13.095253408809301</v>
      </c>
      <c r="K54" s="143">
        <v>6.16715471218121</v>
      </c>
      <c r="L54" s="143">
        <v>6.6374974717637301</v>
      </c>
      <c r="M54" s="143">
        <v>8.3117442535510797</v>
      </c>
      <c r="N54" s="143">
        <v>10.393807700912101</v>
      </c>
      <c r="O54" s="143">
        <v>9.2732481131790294</v>
      </c>
      <c r="P54" s="143">
        <v>11.088822688939301</v>
      </c>
      <c r="Q54" s="143">
        <v>12.3917607063915</v>
      </c>
      <c r="R54" s="143">
        <v>10.040177901790599</v>
      </c>
    </row>
    <row r="55" spans="1:18" x14ac:dyDescent="0.25">
      <c r="A55" s="139" t="s">
        <v>108</v>
      </c>
      <c r="B55" s="142">
        <v>43924</v>
      </c>
      <c r="C55" s="143">
        <v>30.5792</v>
      </c>
      <c r="D55" s="143">
        <v>30.5792</v>
      </c>
      <c r="E55" s="139">
        <v>100963</v>
      </c>
      <c r="F55" s="143">
        <v>-34.8728767963064</v>
      </c>
      <c r="G55" s="143">
        <v>-34.8728767963064</v>
      </c>
      <c r="H55" s="143">
        <v>-12.2823567136059</v>
      </c>
      <c r="I55" s="143">
        <v>18.8582382978881</v>
      </c>
      <c r="J55" s="143">
        <v>-1.1551065467051499E-2</v>
      </c>
      <c r="K55" s="143">
        <v>8.8740415290605501</v>
      </c>
      <c r="L55" s="143">
        <v>5.8234956695225497</v>
      </c>
      <c r="M55" s="143">
        <v>6.4702599460365704</v>
      </c>
      <c r="N55" s="143">
        <v>-2.1722247129290699</v>
      </c>
      <c r="O55" s="143">
        <v>2.6417305554827002</v>
      </c>
      <c r="P55" s="143">
        <v>5.4869728852212001</v>
      </c>
      <c r="Q55" s="143">
        <v>12.129389508312</v>
      </c>
      <c r="R55" s="143">
        <v>1.6976646260091</v>
      </c>
    </row>
    <row r="56" spans="1:18" x14ac:dyDescent="0.25">
      <c r="A56" s="139" t="s">
        <v>75</v>
      </c>
      <c r="B56" s="142">
        <v>43924</v>
      </c>
      <c r="C56" s="143">
        <v>32.183100000000003</v>
      </c>
      <c r="D56" s="143">
        <v>32.183100000000003</v>
      </c>
      <c r="E56" s="139">
        <v>119461</v>
      </c>
      <c r="F56" s="143">
        <v>-34.493068852904102</v>
      </c>
      <c r="G56" s="143">
        <v>-34.493068852904102</v>
      </c>
      <c r="H56" s="143">
        <v>-11.945801354301</v>
      </c>
      <c r="I56" s="143">
        <v>19.275959259181601</v>
      </c>
      <c r="J56" s="143">
        <v>0.43552277573070403</v>
      </c>
      <c r="K56" s="143">
        <v>9.1917674819007509</v>
      </c>
      <c r="L56" s="143">
        <v>6.1074742077759296</v>
      </c>
      <c r="M56" s="143">
        <v>6.7978338674825096</v>
      </c>
      <c r="N56" s="143">
        <v>-1.8063931465318701</v>
      </c>
      <c r="O56" s="143">
        <v>3.3460296865802599</v>
      </c>
      <c r="P56" s="143">
        <v>6.3714351797648296</v>
      </c>
      <c r="Q56" s="143">
        <v>8.5960192876051007</v>
      </c>
      <c r="R56" s="143">
        <v>2.2973323713207301</v>
      </c>
    </row>
    <row r="57" spans="1:18" x14ac:dyDescent="0.25">
      <c r="A57" s="139" t="s">
        <v>109</v>
      </c>
      <c r="B57" s="142">
        <v>43924</v>
      </c>
      <c r="C57" s="143">
        <v>62.341700000000003</v>
      </c>
      <c r="D57" s="143">
        <v>62.341700000000003</v>
      </c>
      <c r="E57" s="139">
        <v>100172</v>
      </c>
      <c r="F57" s="143">
        <v>-0.56594048776167005</v>
      </c>
      <c r="G57" s="143">
        <v>-0.56594048776167005</v>
      </c>
      <c r="H57" s="143">
        <v>1.44738084694221</v>
      </c>
      <c r="I57" s="143">
        <v>6.3638032174721904</v>
      </c>
      <c r="J57" s="143">
        <v>5.2644498916885798</v>
      </c>
      <c r="K57" s="143">
        <v>6.40855657617037</v>
      </c>
      <c r="L57" s="143">
        <v>6.0261186606891899</v>
      </c>
      <c r="M57" s="143">
        <v>6.0037239258885302</v>
      </c>
      <c r="N57" s="143">
        <v>6.1097988858050902</v>
      </c>
      <c r="O57" s="143">
        <v>4.7550395746089098</v>
      </c>
      <c r="P57" s="143">
        <v>6.8386787765180799</v>
      </c>
      <c r="Q57" s="143">
        <v>23.9197702516589</v>
      </c>
      <c r="R57" s="143">
        <v>5.5554023375299701</v>
      </c>
    </row>
    <row r="58" spans="1:18" x14ac:dyDescent="0.25">
      <c r="A58" s="139" t="s">
        <v>76</v>
      </c>
      <c r="B58" s="142">
        <v>43924</v>
      </c>
      <c r="C58" s="143">
        <v>63.210299999999997</v>
      </c>
      <c r="D58" s="143">
        <v>63.210299999999997</v>
      </c>
      <c r="E58" s="139">
        <v>120830</v>
      </c>
      <c r="F58" s="143">
        <v>-0.46193249141461101</v>
      </c>
      <c r="G58" s="143">
        <v>-0.46193249141461101</v>
      </c>
      <c r="H58" s="143">
        <v>1.55129363013326</v>
      </c>
      <c r="I58" s="143">
        <v>6.4668028917663403</v>
      </c>
      <c r="J58" s="143">
        <v>5.3665780029358698</v>
      </c>
      <c r="K58" s="143">
        <v>6.4985727668095503</v>
      </c>
      <c r="L58" s="143">
        <v>6.1428169496618201</v>
      </c>
      <c r="M58" s="143">
        <v>6.1169358812241397</v>
      </c>
      <c r="N58" s="143">
        <v>6.2248149956275096</v>
      </c>
      <c r="O58" s="143">
        <v>4.9566519774381801</v>
      </c>
      <c r="P58" s="143">
        <v>6.9818775337110104</v>
      </c>
      <c r="Q58" s="143">
        <v>9.1657451201683298</v>
      </c>
      <c r="R58" s="143">
        <v>5.7663543195220903</v>
      </c>
    </row>
    <row r="59" spans="1:18" x14ac:dyDescent="0.25">
      <c r="A59" s="139" t="s">
        <v>77</v>
      </c>
      <c r="B59" s="142">
        <v>43924</v>
      </c>
      <c r="C59" s="143">
        <v>15.394399999999999</v>
      </c>
      <c r="D59" s="143">
        <v>15.394399999999999</v>
      </c>
      <c r="E59" s="139">
        <v>134494</v>
      </c>
      <c r="F59" s="143">
        <v>-39.153031470486702</v>
      </c>
      <c r="G59" s="143">
        <v>-39.153031470486702</v>
      </c>
      <c r="H59" s="143">
        <v>-4.5348089001307903</v>
      </c>
      <c r="I59" s="143">
        <v>41.761226227325402</v>
      </c>
      <c r="J59" s="143">
        <v>2.9443151358299899</v>
      </c>
      <c r="K59" s="143">
        <v>12.9949017940004</v>
      </c>
      <c r="L59" s="143">
        <v>9.4331738658986701</v>
      </c>
      <c r="M59" s="143">
        <v>10.4331215465214</v>
      </c>
      <c r="N59" s="143">
        <v>11.444719219638401</v>
      </c>
      <c r="O59" s="143">
        <v>8.5012900110859704</v>
      </c>
      <c r="P59" s="143"/>
      <c r="Q59" s="143">
        <v>11.0553396967995</v>
      </c>
      <c r="R59" s="143">
        <v>9.5572264552304809</v>
      </c>
    </row>
    <row r="60" spans="1:18" x14ac:dyDescent="0.25">
      <c r="A60" s="139" t="s">
        <v>110</v>
      </c>
      <c r="B60" s="142">
        <v>43924</v>
      </c>
      <c r="C60" s="143">
        <v>15.3443</v>
      </c>
      <c r="D60" s="143">
        <v>15.3443</v>
      </c>
      <c r="E60" s="139">
        <v>141061</v>
      </c>
      <c r="F60" s="143">
        <v>-39.280455588757199</v>
      </c>
      <c r="G60" s="143">
        <v>-39.280455588757199</v>
      </c>
      <c r="H60" s="143">
        <v>-4.7870499903261496</v>
      </c>
      <c r="I60" s="143">
        <v>41.584061488520199</v>
      </c>
      <c r="J60" s="143">
        <v>2.7149326034232999</v>
      </c>
      <c r="K60" s="143">
        <v>12.832596697251001</v>
      </c>
      <c r="L60" s="143">
        <v>9.2901653730948599</v>
      </c>
      <c r="M60" s="143">
        <v>10.292888151174701</v>
      </c>
      <c r="N60" s="143">
        <v>11.302411356864701</v>
      </c>
      <c r="O60" s="143">
        <v>8.3652411292245397</v>
      </c>
      <c r="P60" s="143"/>
      <c r="Q60" s="143">
        <v>10.8939685371175</v>
      </c>
      <c r="R60" s="143">
        <v>9.4187432600375001</v>
      </c>
    </row>
    <row r="61" spans="1:18" x14ac:dyDescent="0.25">
      <c r="A61" s="139" t="s">
        <v>78</v>
      </c>
      <c r="B61" s="142">
        <v>43924</v>
      </c>
      <c r="C61" s="143">
        <v>27.160799999999998</v>
      </c>
      <c r="D61" s="143">
        <v>27.160799999999998</v>
      </c>
      <c r="E61" s="139">
        <v>119671</v>
      </c>
      <c r="F61" s="143">
        <v>-79.348503303571604</v>
      </c>
      <c r="G61" s="143">
        <v>-79.348503303571604</v>
      </c>
      <c r="H61" s="143">
        <v>-29.701675811705599</v>
      </c>
      <c r="I61" s="143">
        <v>21.1047095184543</v>
      </c>
      <c r="J61" s="143">
        <v>1.7713388524121501</v>
      </c>
      <c r="K61" s="143">
        <v>11.268409544623999</v>
      </c>
      <c r="L61" s="143">
        <v>10.261529219481501</v>
      </c>
      <c r="M61" s="143">
        <v>11.4839973830529</v>
      </c>
      <c r="N61" s="143">
        <v>13.1871800477278</v>
      </c>
      <c r="O61" s="143">
        <v>9.4407949857038194</v>
      </c>
      <c r="P61" s="143">
        <v>11.1568393039543</v>
      </c>
      <c r="Q61" s="143">
        <v>12.272714533723301</v>
      </c>
      <c r="R61" s="143">
        <v>11.491086386035199</v>
      </c>
    </row>
    <row r="62" spans="1:18" x14ac:dyDescent="0.25">
      <c r="A62" s="139" t="s">
        <v>111</v>
      </c>
      <c r="B62" s="142">
        <v>43924</v>
      </c>
      <c r="C62" s="143">
        <v>25.861699999999999</v>
      </c>
      <c r="D62" s="143">
        <v>25.861699999999999</v>
      </c>
      <c r="E62" s="139">
        <v>102205</v>
      </c>
      <c r="F62" s="143">
        <v>-79.965146533092295</v>
      </c>
      <c r="G62" s="143">
        <v>-79.965146533092295</v>
      </c>
      <c r="H62" s="143">
        <v>-30.228324294638501</v>
      </c>
      <c r="I62" s="143">
        <v>20.5343641922932</v>
      </c>
      <c r="J62" s="143">
        <v>1.19403096889052</v>
      </c>
      <c r="K62" s="143">
        <v>10.6611129749336</v>
      </c>
      <c r="L62" s="143">
        <v>9.6406633062367604</v>
      </c>
      <c r="M62" s="143">
        <v>10.8407253441948</v>
      </c>
      <c r="N62" s="143">
        <v>12.5160295981239</v>
      </c>
      <c r="O62" s="143">
        <v>8.5000186174237005</v>
      </c>
      <c r="P62" s="143">
        <v>10.0919011720248</v>
      </c>
      <c r="Q62" s="143">
        <v>9.7713426160337598</v>
      </c>
      <c r="R62" s="143">
        <v>10.602056266044899</v>
      </c>
    </row>
    <row r="63" spans="1:18" x14ac:dyDescent="0.25">
      <c r="A63" s="139" t="s">
        <v>79</v>
      </c>
      <c r="B63" s="142">
        <v>43924</v>
      </c>
      <c r="C63" s="143">
        <v>32.388800000000003</v>
      </c>
      <c r="D63" s="143">
        <v>32.388800000000003</v>
      </c>
      <c r="E63" s="139">
        <v>119097</v>
      </c>
      <c r="F63" s="143">
        <v>-46.998663156426197</v>
      </c>
      <c r="G63" s="143">
        <v>-46.998663156426197</v>
      </c>
      <c r="H63" s="143">
        <v>-0.93357711293924805</v>
      </c>
      <c r="I63" s="143">
        <v>31.7922391247475</v>
      </c>
      <c r="J63" s="143">
        <v>1.8860847506152001</v>
      </c>
      <c r="K63" s="143">
        <v>9.5249499611412105</v>
      </c>
      <c r="L63" s="143">
        <v>8.1573132376040594</v>
      </c>
      <c r="M63" s="143">
        <v>8.7818418825568703</v>
      </c>
      <c r="N63" s="143">
        <v>7.9620895570300103</v>
      </c>
      <c r="O63" s="143">
        <v>7.3836483519993203</v>
      </c>
      <c r="P63" s="143">
        <v>9.2434266729479102</v>
      </c>
      <c r="Q63" s="143">
        <v>12.659659720109399</v>
      </c>
      <c r="R63" s="143">
        <v>8.1886353444508693</v>
      </c>
    </row>
    <row r="64" spans="1:18" x14ac:dyDescent="0.25">
      <c r="A64" s="139" t="s">
        <v>112</v>
      </c>
      <c r="B64" s="142">
        <v>43924</v>
      </c>
      <c r="C64" s="143">
        <v>30.093</v>
      </c>
      <c r="D64" s="143">
        <v>30.093</v>
      </c>
      <c r="E64" s="139">
        <v>101909</v>
      </c>
      <c r="F64" s="143">
        <v>-47.9625712876623</v>
      </c>
      <c r="G64" s="143">
        <v>-47.9625712876623</v>
      </c>
      <c r="H64" s="143">
        <v>-1.9745571126761401</v>
      </c>
      <c r="I64" s="143">
        <v>30.750439250818999</v>
      </c>
      <c r="J64" s="143">
        <v>0.88099417980655403</v>
      </c>
      <c r="K64" s="143">
        <v>8.4501039183603002</v>
      </c>
      <c r="L64" s="143">
        <v>7.0821861601446496</v>
      </c>
      <c r="M64" s="143">
        <v>7.6596303514067596</v>
      </c>
      <c r="N64" s="143">
        <v>6.8561892835997398</v>
      </c>
      <c r="O64" s="143">
        <v>6.1345414431483096</v>
      </c>
      <c r="P64" s="143">
        <v>7.7429301249447704</v>
      </c>
      <c r="Q64" s="143">
        <v>12.108213637114099</v>
      </c>
      <c r="R64" s="143">
        <v>6.9823786152922196</v>
      </c>
    </row>
    <row r="65" spans="1:18" x14ac:dyDescent="0.25">
      <c r="A65" s="139" t="s">
        <v>113</v>
      </c>
      <c r="B65" s="142">
        <v>43924</v>
      </c>
      <c r="C65" s="143">
        <v>17.616299999999999</v>
      </c>
      <c r="D65" s="143">
        <v>17.616299999999999</v>
      </c>
      <c r="E65" s="139">
        <v>116555</v>
      </c>
      <c r="F65" s="143">
        <v>-51.031156081890401</v>
      </c>
      <c r="G65" s="143">
        <v>-51.031156081890401</v>
      </c>
      <c r="H65" s="143">
        <v>-9.9264018493019694</v>
      </c>
      <c r="I65" s="143">
        <v>49.724931449793303</v>
      </c>
      <c r="J65" s="143">
        <v>1.0770588750639301</v>
      </c>
      <c r="K65" s="143">
        <v>10.5432432188466</v>
      </c>
      <c r="L65" s="143">
        <v>8.6372267359073707</v>
      </c>
      <c r="M65" s="143">
        <v>9.3369162659802605</v>
      </c>
      <c r="N65" s="143">
        <v>10.7850031278688</v>
      </c>
      <c r="O65" s="143">
        <v>6.7671718454332703</v>
      </c>
      <c r="P65" s="143">
        <v>7.3579388475295202</v>
      </c>
      <c r="Q65" s="143">
        <v>9.3538004710632592</v>
      </c>
      <c r="R65" s="143">
        <v>8.3597105098400206</v>
      </c>
    </row>
    <row r="66" spans="1:18" x14ac:dyDescent="0.25">
      <c r="A66" s="139" t="s">
        <v>80</v>
      </c>
      <c r="B66" s="142">
        <v>43924</v>
      </c>
      <c r="C66" s="143">
        <v>18.3626</v>
      </c>
      <c r="D66" s="143">
        <v>18.3626</v>
      </c>
      <c r="E66" s="139">
        <v>119311</v>
      </c>
      <c r="F66" s="143">
        <v>-50.674100024946398</v>
      </c>
      <c r="G66" s="143">
        <v>-50.674100024946398</v>
      </c>
      <c r="H66" s="143">
        <v>-9.7217465986109399</v>
      </c>
      <c r="I66" s="143">
        <v>49.832946687238497</v>
      </c>
      <c r="J66" s="143">
        <v>1.1360281375557499</v>
      </c>
      <c r="K66" s="143">
        <v>10.692502210913499</v>
      </c>
      <c r="L66" s="143">
        <v>8.9465432462560202</v>
      </c>
      <c r="M66" s="143">
        <v>9.6086390978640992</v>
      </c>
      <c r="N66" s="143">
        <v>11.0971152664213</v>
      </c>
      <c r="O66" s="143">
        <v>7.1712444334919301</v>
      </c>
      <c r="P66" s="143">
        <v>8.1487328872130593</v>
      </c>
      <c r="Q66" s="143">
        <v>9.5859439451902695</v>
      </c>
      <c r="R66" s="143">
        <v>8.6766931998357997</v>
      </c>
    </row>
    <row r="67" spans="1:18" x14ac:dyDescent="0.25">
      <c r="A67" s="139" t="s">
        <v>365</v>
      </c>
      <c r="B67" s="142">
        <v>43924</v>
      </c>
      <c r="C67" s="143">
        <v>0.37769999999999998</v>
      </c>
      <c r="D67" s="143">
        <v>0.37769999999999998</v>
      </c>
      <c r="E67" s="139">
        <v>148118</v>
      </c>
      <c r="F67" s="143">
        <v>9.6714361420223707</v>
      </c>
      <c r="G67" s="143">
        <v>9.6714361420223707</v>
      </c>
      <c r="H67" s="143">
        <v>8.2963973178772008</v>
      </c>
      <c r="I67" s="143">
        <v>9.0044785182934408</v>
      </c>
      <c r="J67" s="143">
        <v>8.7937428475550004</v>
      </c>
      <c r="K67" s="143"/>
      <c r="L67" s="143"/>
      <c r="M67" s="143"/>
      <c r="N67" s="143"/>
      <c r="O67" s="143"/>
      <c r="P67" s="143"/>
      <c r="Q67" s="143">
        <v>8.7078717065449496</v>
      </c>
      <c r="R67" s="143"/>
    </row>
    <row r="68" spans="1:18" x14ac:dyDescent="0.25">
      <c r="A68" s="139" t="s">
        <v>369</v>
      </c>
      <c r="B68" s="142">
        <v>43924</v>
      </c>
      <c r="C68" s="143">
        <v>0.3609</v>
      </c>
      <c r="D68" s="143">
        <v>0.3609</v>
      </c>
      <c r="E68" s="139">
        <v>148117</v>
      </c>
      <c r="F68" s="143">
        <v>10.1220188574598</v>
      </c>
      <c r="G68" s="143">
        <v>10.1220188574598</v>
      </c>
      <c r="H68" s="143">
        <v>8.6832401570122393</v>
      </c>
      <c r="I68" s="143">
        <v>8.6977242940543107</v>
      </c>
      <c r="J68" s="143">
        <v>8.8750202626031793</v>
      </c>
      <c r="K68" s="143"/>
      <c r="L68" s="143"/>
      <c r="M68" s="143"/>
      <c r="N68" s="143"/>
      <c r="O68" s="143"/>
      <c r="P68" s="143"/>
      <c r="Q68" s="143">
        <v>8.6682499086590905</v>
      </c>
      <c r="R68" s="143"/>
    </row>
    <row r="69" spans="1:18" x14ac:dyDescent="0.25">
      <c r="A69" s="139" t="s">
        <v>81</v>
      </c>
      <c r="B69" s="142">
        <v>43924</v>
      </c>
      <c r="C69" s="143">
        <v>20.5185</v>
      </c>
      <c r="D69" s="143">
        <v>20.5185</v>
      </c>
      <c r="E69" s="139">
        <v>120762</v>
      </c>
      <c r="F69" s="143">
        <v>-42.602773433831402</v>
      </c>
      <c r="G69" s="143">
        <v>-42.602773433831402</v>
      </c>
      <c r="H69" s="143">
        <v>-12.2454635626352</v>
      </c>
      <c r="I69" s="143">
        <v>28.321755838013999</v>
      </c>
      <c r="J69" s="143">
        <v>0.39607800212486499</v>
      </c>
      <c r="K69" s="143">
        <v>-6.9669641317822402</v>
      </c>
      <c r="L69" s="143">
        <v>-1.31522480454771</v>
      </c>
      <c r="M69" s="143">
        <v>1.4292770810783</v>
      </c>
      <c r="N69" s="143">
        <v>-4.7315877081461704</v>
      </c>
      <c r="O69" s="143">
        <v>1.4213979786556801</v>
      </c>
      <c r="P69" s="143">
        <v>5.6878042572952596</v>
      </c>
      <c r="Q69" s="143">
        <v>8.7873638289675</v>
      </c>
      <c r="R69" s="143">
        <v>-0.580138540151523</v>
      </c>
    </row>
    <row r="70" spans="1:18" x14ac:dyDescent="0.25">
      <c r="A70" s="139" t="s">
        <v>114</v>
      </c>
      <c r="B70" s="142">
        <v>43924</v>
      </c>
      <c r="C70" s="143">
        <v>19.591200000000001</v>
      </c>
      <c r="D70" s="143">
        <v>19.591200000000001</v>
      </c>
      <c r="E70" s="139">
        <v>113077</v>
      </c>
      <c r="F70" s="143">
        <v>-43.193801603852698</v>
      </c>
      <c r="G70" s="143">
        <v>-43.193801603852698</v>
      </c>
      <c r="H70" s="143">
        <v>-12.8501307853233</v>
      </c>
      <c r="I70" s="143">
        <v>27.7188223355639</v>
      </c>
      <c r="J70" s="143">
        <v>-0.20430250203884101</v>
      </c>
      <c r="K70" s="143">
        <v>-7.5530463366514002</v>
      </c>
      <c r="L70" s="143">
        <v>-1.9027844046684701</v>
      </c>
      <c r="M70" s="143">
        <v>0.81936306208300402</v>
      </c>
      <c r="N70" s="143">
        <v>-5.3277493815432901</v>
      </c>
      <c r="O70" s="143">
        <v>0.69625489248886596</v>
      </c>
      <c r="P70" s="143">
        <v>4.8118861270238202</v>
      </c>
      <c r="Q70" s="143">
        <v>9.8006382978723394</v>
      </c>
      <c r="R70" s="143">
        <v>-1.24601617084717</v>
      </c>
    </row>
    <row r="71" spans="1:18" x14ac:dyDescent="0.25">
      <c r="A71" s="141" t="s">
        <v>387</v>
      </c>
      <c r="B71" s="141"/>
      <c r="C71" s="141"/>
      <c r="D71" s="141"/>
      <c r="E71" s="141"/>
      <c r="F71" s="141"/>
      <c r="G71" s="141"/>
      <c r="H71" s="141"/>
      <c r="I71" s="141"/>
      <c r="J71" s="141"/>
      <c r="K71" s="141"/>
      <c r="L71" s="141"/>
      <c r="M71" s="141"/>
      <c r="N71" s="141"/>
      <c r="O71" s="141"/>
      <c r="P71" s="141"/>
      <c r="Q71" s="141"/>
      <c r="R71" s="141"/>
    </row>
    <row r="72" spans="1:18" x14ac:dyDescent="0.25">
      <c r="A72" s="139" t="s">
        <v>266</v>
      </c>
      <c r="B72" s="142">
        <v>43924</v>
      </c>
      <c r="C72" s="143">
        <v>29.12</v>
      </c>
      <c r="D72" s="143">
        <v>29.12</v>
      </c>
      <c r="E72" s="139">
        <v>104331</v>
      </c>
      <c r="F72" s="143">
        <v>-308.06887238352402</v>
      </c>
      <c r="G72" s="143">
        <v>-546.68197223133097</v>
      </c>
      <c r="H72" s="143">
        <v>-204.71791487957699</v>
      </c>
      <c r="I72" s="143">
        <v>-130.95238095238099</v>
      </c>
      <c r="J72" s="143">
        <v>-304.32407567132401</v>
      </c>
      <c r="K72" s="143">
        <v>-109.68173543023801</v>
      </c>
      <c r="L72" s="143">
        <v>-42.138074347725698</v>
      </c>
      <c r="M72" s="143">
        <v>-32.649121981074302</v>
      </c>
      <c r="N72" s="143">
        <v>-26.150801397201398</v>
      </c>
      <c r="O72" s="143">
        <v>-3.4726821842577298</v>
      </c>
      <c r="P72" s="143">
        <v>0.91752920696567997</v>
      </c>
      <c r="Q72" s="143">
        <v>14.152910160210901</v>
      </c>
      <c r="R72" s="143">
        <v>-12.553497515464599</v>
      </c>
    </row>
    <row r="73" spans="1:18" x14ac:dyDescent="0.25">
      <c r="A73" s="139" t="s">
        <v>163</v>
      </c>
      <c r="B73" s="142">
        <v>43924</v>
      </c>
      <c r="C73" s="143">
        <v>31.21</v>
      </c>
      <c r="D73" s="143">
        <v>31.21</v>
      </c>
      <c r="E73" s="139">
        <v>119661</v>
      </c>
      <c r="F73" s="143">
        <v>-310.39370078740097</v>
      </c>
      <c r="G73" s="143">
        <v>-547.27662178702496</v>
      </c>
      <c r="H73" s="143">
        <v>-203.88370865587501</v>
      </c>
      <c r="I73" s="143">
        <v>-130.15873015873001</v>
      </c>
      <c r="J73" s="143">
        <v>-303.73276271992398</v>
      </c>
      <c r="K73" s="143">
        <v>-109.229078219519</v>
      </c>
      <c r="L73" s="143">
        <v>-41.620251831654102</v>
      </c>
      <c r="M73" s="143">
        <v>-32.134310565587903</v>
      </c>
      <c r="N73" s="143">
        <v>-25.673179058934</v>
      </c>
      <c r="O73" s="143">
        <v>-2.6335740577609399</v>
      </c>
      <c r="P73" s="143">
        <v>1.9668260719538899</v>
      </c>
      <c r="Q73" s="143">
        <v>14.0013100355748</v>
      </c>
      <c r="R73" s="143">
        <v>-11.941223826620901</v>
      </c>
    </row>
    <row r="74" spans="1:18" x14ac:dyDescent="0.25">
      <c r="A74" s="139" t="s">
        <v>267</v>
      </c>
      <c r="B74" s="142">
        <v>43924</v>
      </c>
      <c r="C74" s="143">
        <v>23.79</v>
      </c>
      <c r="D74" s="143">
        <v>23.79</v>
      </c>
      <c r="E74" s="139">
        <v>107745</v>
      </c>
      <c r="F74" s="143">
        <v>-301.77759404712901</v>
      </c>
      <c r="G74" s="143">
        <v>-537.69920985670296</v>
      </c>
      <c r="H74" s="143">
        <v>-194.13771174192101</v>
      </c>
      <c r="I74" s="143">
        <v>-123.204988843755</v>
      </c>
      <c r="J74" s="143">
        <v>-295.46701064434899</v>
      </c>
      <c r="K74" s="143">
        <v>-106.860761809883</v>
      </c>
      <c r="L74" s="143">
        <v>-40.6516777492484</v>
      </c>
      <c r="M74" s="143">
        <v>-31.2299465240642</v>
      </c>
      <c r="N74" s="143">
        <v>-24.9552663439299</v>
      </c>
      <c r="O74" s="143">
        <v>-2.72490118799776</v>
      </c>
      <c r="P74" s="143">
        <v>1.6630216876252899</v>
      </c>
      <c r="Q74" s="143">
        <v>11.6605758780887</v>
      </c>
      <c r="R74" s="143">
        <v>-11.7240490188012</v>
      </c>
    </row>
    <row r="75" spans="1:18" x14ac:dyDescent="0.25">
      <c r="A75" s="139" t="s">
        <v>164</v>
      </c>
      <c r="B75" s="142">
        <v>43924</v>
      </c>
      <c r="C75" s="143">
        <v>25.43</v>
      </c>
      <c r="D75" s="143">
        <v>25.43</v>
      </c>
      <c r="E75" s="139">
        <v>119544</v>
      </c>
      <c r="F75" s="143">
        <v>-303.46094354214898</v>
      </c>
      <c r="G75" s="143">
        <v>-535.15037593985096</v>
      </c>
      <c r="H75" s="143">
        <v>-193.48731541082901</v>
      </c>
      <c r="I75" s="143">
        <v>-123.07980517047601</v>
      </c>
      <c r="J75" s="143">
        <v>-294.96211364954399</v>
      </c>
      <c r="K75" s="143">
        <v>-106.21757542832999</v>
      </c>
      <c r="L75" s="143">
        <v>-39.853053953581103</v>
      </c>
      <c r="M75" s="143">
        <v>-30.4778166395858</v>
      </c>
      <c r="N75" s="143">
        <v>-24.204086481349499</v>
      </c>
      <c r="O75" s="143">
        <v>-1.7377595076869501</v>
      </c>
      <c r="P75" s="143">
        <v>2.7298237089674</v>
      </c>
      <c r="Q75" s="143">
        <v>15.493938066507701</v>
      </c>
      <c r="R75" s="143">
        <v>-10.922058245653799</v>
      </c>
    </row>
    <row r="76" spans="1:18" x14ac:dyDescent="0.25">
      <c r="A76" s="139" t="s">
        <v>165</v>
      </c>
      <c r="B76" s="142">
        <v>43924</v>
      </c>
      <c r="C76" s="143">
        <v>39.257599999999996</v>
      </c>
      <c r="D76" s="143">
        <v>39.257599999999996</v>
      </c>
      <c r="E76" s="139">
        <v>120503</v>
      </c>
      <c r="F76" s="143">
        <v>-460.66588535588699</v>
      </c>
      <c r="G76" s="143">
        <v>-722.60025621120701</v>
      </c>
      <c r="H76" s="143">
        <v>-395.28984215620602</v>
      </c>
      <c r="I76" s="143">
        <v>-221.079879439829</v>
      </c>
      <c r="J76" s="143">
        <v>-314.25919639917799</v>
      </c>
      <c r="K76" s="143">
        <v>-105.878871892585</v>
      </c>
      <c r="L76" s="143">
        <v>-42.968621509531303</v>
      </c>
      <c r="M76" s="143">
        <v>-28.888761668587701</v>
      </c>
      <c r="N76" s="143">
        <v>-16.969800760302501</v>
      </c>
      <c r="O76" s="143">
        <v>2.4586439385526502</v>
      </c>
      <c r="P76" s="143">
        <v>4.2761078033254103</v>
      </c>
      <c r="Q76" s="143">
        <v>22.488438820041701</v>
      </c>
      <c r="R76" s="143">
        <v>-5.2723034137280198</v>
      </c>
    </row>
    <row r="77" spans="1:18" x14ac:dyDescent="0.25">
      <c r="A77" s="139" t="s">
        <v>268</v>
      </c>
      <c r="B77" s="142">
        <v>43924</v>
      </c>
      <c r="C77" s="143">
        <v>36.255600000000001</v>
      </c>
      <c r="D77" s="143">
        <v>36.255600000000001</v>
      </c>
      <c r="E77" s="139">
        <v>112323</v>
      </c>
      <c r="F77" s="143">
        <v>-461.44958745675001</v>
      </c>
      <c r="G77" s="143">
        <v>-723.41728149093694</v>
      </c>
      <c r="H77" s="143">
        <v>-396.069306790101</v>
      </c>
      <c r="I77" s="143">
        <v>-221.74521137510001</v>
      </c>
      <c r="J77" s="143">
        <v>-314.81328901393601</v>
      </c>
      <c r="K77" s="143">
        <v>-106.428922361519</v>
      </c>
      <c r="L77" s="143">
        <v>-43.561371914006003</v>
      </c>
      <c r="M77" s="143">
        <v>-29.498176388887298</v>
      </c>
      <c r="N77" s="143">
        <v>-17.664349473171299</v>
      </c>
      <c r="O77" s="143">
        <v>1.42221771418041</v>
      </c>
      <c r="P77" s="143">
        <v>3.0604660891893198</v>
      </c>
      <c r="Q77" s="143">
        <v>25.569087513340499</v>
      </c>
      <c r="R77" s="143">
        <v>-6.0875206528179797</v>
      </c>
    </row>
    <row r="78" spans="1:18" x14ac:dyDescent="0.25">
      <c r="A78" s="139" t="s">
        <v>269</v>
      </c>
      <c r="B78" s="142">
        <v>43924</v>
      </c>
      <c r="C78" s="143">
        <v>31.1</v>
      </c>
      <c r="D78" s="143">
        <v>31.1</v>
      </c>
      <c r="E78" s="139">
        <v>134044</v>
      </c>
      <c r="F78" s="143">
        <v>-485.524256651016</v>
      </c>
      <c r="G78" s="143">
        <v>-827.63959644391002</v>
      </c>
      <c r="H78" s="143">
        <v>-348.87060134584902</v>
      </c>
      <c r="I78" s="143">
        <v>-263.72832369942199</v>
      </c>
      <c r="J78" s="143">
        <v>-340.25104355650001</v>
      </c>
      <c r="K78" s="143">
        <v>-123.648371201752</v>
      </c>
      <c r="L78" s="143">
        <v>-54.421859967726697</v>
      </c>
      <c r="M78" s="143">
        <v>-40.008984725965902</v>
      </c>
      <c r="N78" s="143">
        <v>-29.4138597866982</v>
      </c>
      <c r="O78" s="143">
        <v>-8.5604256105684193</v>
      </c>
      <c r="P78" s="143">
        <v>-3.5067586924852501</v>
      </c>
      <c r="Q78" s="143">
        <v>-3.9288623690333102</v>
      </c>
      <c r="R78" s="143">
        <v>-16.239416190116302</v>
      </c>
    </row>
    <row r="79" spans="1:18" x14ac:dyDescent="0.25">
      <c r="A79" s="139" t="s">
        <v>166</v>
      </c>
      <c r="B79" s="142">
        <v>43924</v>
      </c>
      <c r="C79" s="143">
        <v>33.630000000000003</v>
      </c>
      <c r="D79" s="143">
        <v>33.630000000000003</v>
      </c>
      <c r="E79" s="139">
        <v>134045</v>
      </c>
      <c r="F79" s="143">
        <v>-485.96237337192099</v>
      </c>
      <c r="G79" s="143">
        <v>-826.17331855136604</v>
      </c>
      <c r="H79" s="143">
        <v>-347.32960628047999</v>
      </c>
      <c r="I79" s="143">
        <v>-262.80557677616503</v>
      </c>
      <c r="J79" s="143">
        <v>-339.75037021366597</v>
      </c>
      <c r="K79" s="143">
        <v>-123.205286678711</v>
      </c>
      <c r="L79" s="143">
        <v>-53.888817736794202</v>
      </c>
      <c r="M79" s="143">
        <v>-39.502164502164497</v>
      </c>
      <c r="N79" s="143">
        <v>-28.911499870772399</v>
      </c>
      <c r="O79" s="143">
        <v>-7.9008514435469603</v>
      </c>
      <c r="P79" s="143">
        <v>-2.7434099755850001</v>
      </c>
      <c r="Q79" s="143">
        <v>-3.1877523981090401</v>
      </c>
      <c r="R79" s="143">
        <v>-15.7111047982209</v>
      </c>
    </row>
    <row r="80" spans="1:18" x14ac:dyDescent="0.25">
      <c r="A80" s="139" t="s">
        <v>270</v>
      </c>
      <c r="B80" s="142">
        <v>43924</v>
      </c>
      <c r="C80" s="143">
        <v>30.516999999999999</v>
      </c>
      <c r="D80" s="143">
        <v>30.516999999999999</v>
      </c>
      <c r="E80" s="139">
        <v>113463</v>
      </c>
      <c r="F80" s="143">
        <v>-394.932995639909</v>
      </c>
      <c r="G80" s="143">
        <v>-681.57118699991804</v>
      </c>
      <c r="H80" s="143">
        <v>-330.47388128414502</v>
      </c>
      <c r="I80" s="143">
        <v>-197.263148785184</v>
      </c>
      <c r="J80" s="143">
        <v>-299.22538070665797</v>
      </c>
      <c r="K80" s="143">
        <v>-105.68837461561</v>
      </c>
      <c r="L80" s="143">
        <v>-43.723117123880897</v>
      </c>
      <c r="M80" s="143">
        <v>-30.085790242396602</v>
      </c>
      <c r="N80" s="143">
        <v>-18.7259769075797</v>
      </c>
      <c r="O80" s="143">
        <v>-2.1164338626282202</v>
      </c>
      <c r="P80" s="143">
        <v>-0.10602576339619001</v>
      </c>
      <c r="Q80" s="143">
        <v>14.3958189158016</v>
      </c>
      <c r="R80" s="143">
        <v>-8.2223882213869306</v>
      </c>
    </row>
    <row r="81" spans="1:18" x14ac:dyDescent="0.25">
      <c r="A81" s="139" t="s">
        <v>167</v>
      </c>
      <c r="B81" s="142">
        <v>43924</v>
      </c>
      <c r="C81" s="143">
        <v>32.222999999999999</v>
      </c>
      <c r="D81" s="143">
        <v>32.222999999999999</v>
      </c>
      <c r="E81" s="139">
        <v>120147</v>
      </c>
      <c r="F81" s="143">
        <v>-394.53468954000601</v>
      </c>
      <c r="G81" s="143">
        <v>-680.81719548042599</v>
      </c>
      <c r="H81" s="143">
        <v>-329.98546511627899</v>
      </c>
      <c r="I81" s="143">
        <v>-196.38860192837501</v>
      </c>
      <c r="J81" s="143">
        <v>-298.38541514853199</v>
      </c>
      <c r="K81" s="143">
        <v>-104.79201900371601</v>
      </c>
      <c r="L81" s="143">
        <v>-42.785541204460998</v>
      </c>
      <c r="M81" s="143">
        <v>-29.1585377934815</v>
      </c>
      <c r="N81" s="143">
        <v>-17.7707468402591</v>
      </c>
      <c r="O81" s="143">
        <v>-1.03251669630655</v>
      </c>
      <c r="P81" s="143">
        <v>0.88546445466741397</v>
      </c>
      <c r="Q81" s="143">
        <v>12.2940676622217</v>
      </c>
      <c r="R81" s="143">
        <v>-7.2471954845255899</v>
      </c>
    </row>
    <row r="82" spans="1:18" x14ac:dyDescent="0.25">
      <c r="A82" s="139" t="s">
        <v>168</v>
      </c>
      <c r="B82" s="142">
        <v>43924</v>
      </c>
      <c r="C82" s="143">
        <v>7.38</v>
      </c>
      <c r="D82" s="143">
        <v>7.38</v>
      </c>
      <c r="E82" s="139">
        <v>141950</v>
      </c>
      <c r="F82" s="143">
        <v>-195.71045576407499</v>
      </c>
      <c r="G82" s="143">
        <v>-305.37208278291598</v>
      </c>
      <c r="H82" s="143">
        <v>-83.428571428571502</v>
      </c>
      <c r="I82" s="143">
        <v>-162.32528589580701</v>
      </c>
      <c r="J82" s="143">
        <v>-291.65433560224898</v>
      </c>
      <c r="K82" s="143">
        <v>-79.697175788381003</v>
      </c>
      <c r="L82" s="143">
        <v>-27.092051547842999</v>
      </c>
      <c r="M82" s="143">
        <v>-18.961038961039002</v>
      </c>
      <c r="N82" s="143">
        <v>-15.1309591106086</v>
      </c>
      <c r="O82" s="143"/>
      <c r="P82" s="143"/>
      <c r="Q82" s="143">
        <v>-12.355297157622701</v>
      </c>
      <c r="R82" s="143">
        <v>-13.5190301876794</v>
      </c>
    </row>
    <row r="83" spans="1:18" x14ac:dyDescent="0.25">
      <c r="A83" s="139" t="s">
        <v>271</v>
      </c>
      <c r="B83" s="142">
        <v>43924</v>
      </c>
      <c r="C83" s="143">
        <v>7.25</v>
      </c>
      <c r="D83" s="143">
        <v>7.25</v>
      </c>
      <c r="E83" s="139">
        <v>141952</v>
      </c>
      <c r="F83" s="143">
        <v>-199.18144611186801</v>
      </c>
      <c r="G83" s="143">
        <v>-310.70788530466098</v>
      </c>
      <c r="H83" s="143">
        <v>-84.900174452413495</v>
      </c>
      <c r="I83" s="143">
        <v>-161.892441323231</v>
      </c>
      <c r="J83" s="143">
        <v>-292.82968410496397</v>
      </c>
      <c r="K83" s="143">
        <v>-80.485115766262396</v>
      </c>
      <c r="L83" s="143">
        <v>-27.715042249133599</v>
      </c>
      <c r="M83" s="143">
        <v>-19.651746608268301</v>
      </c>
      <c r="N83" s="143">
        <v>-15.7524291870553</v>
      </c>
      <c r="O83" s="143"/>
      <c r="P83" s="143"/>
      <c r="Q83" s="143">
        <v>-12.968346253229999</v>
      </c>
      <c r="R83" s="143">
        <v>-14.125062073687401</v>
      </c>
    </row>
    <row r="84" spans="1:18" x14ac:dyDescent="0.25">
      <c r="A84" s="139" t="s">
        <v>169</v>
      </c>
      <c r="B84" s="142">
        <v>43924</v>
      </c>
      <c r="C84" s="143">
        <v>8.9600000000000009</v>
      </c>
      <c r="D84" s="143">
        <v>8.9600000000000009</v>
      </c>
      <c r="E84" s="139">
        <v>144315</v>
      </c>
      <c r="F84" s="143">
        <v>-141.47286821705001</v>
      </c>
      <c r="G84" s="143">
        <v>-304.49764236488801</v>
      </c>
      <c r="H84" s="143">
        <v>-102.68834010628299</v>
      </c>
      <c r="I84" s="143">
        <v>-186.41746854182099</v>
      </c>
      <c r="J84" s="143">
        <v>-316.22119815668202</v>
      </c>
      <c r="K84" s="143">
        <v>-93.142932474551998</v>
      </c>
      <c r="L84" s="143">
        <v>-34.5915754239509</v>
      </c>
      <c r="M84" s="143">
        <v>-23.019121100301899</v>
      </c>
      <c r="N84" s="143">
        <v>-17.598842815814798</v>
      </c>
      <c r="O84" s="143"/>
      <c r="P84" s="143"/>
      <c r="Q84" s="143">
        <v>-7.1353383458646498</v>
      </c>
      <c r="R84" s="143"/>
    </row>
    <row r="85" spans="1:18" x14ac:dyDescent="0.25">
      <c r="A85" s="139" t="s">
        <v>272</v>
      </c>
      <c r="B85" s="142">
        <v>43924</v>
      </c>
      <c r="C85" s="143">
        <v>8.81</v>
      </c>
      <c r="D85" s="143">
        <v>8.81</v>
      </c>
      <c r="E85" s="139">
        <v>144314</v>
      </c>
      <c r="F85" s="143">
        <v>-143.86261261261399</v>
      </c>
      <c r="G85" s="143">
        <v>-309.55014749262398</v>
      </c>
      <c r="H85" s="143">
        <v>-104.401716192595</v>
      </c>
      <c r="I85" s="143">
        <v>-189.36090225563899</v>
      </c>
      <c r="J85" s="143">
        <v>-317.29791900711501</v>
      </c>
      <c r="K85" s="143">
        <v>-94.089229623547595</v>
      </c>
      <c r="L85" s="143">
        <v>-35.536966805317697</v>
      </c>
      <c r="M85" s="143">
        <v>-23.952642706131101</v>
      </c>
      <c r="N85" s="143">
        <v>-18.525953758977</v>
      </c>
      <c r="O85" s="143"/>
      <c r="P85" s="143"/>
      <c r="Q85" s="143">
        <v>-8.1644736842105292</v>
      </c>
      <c r="R85" s="143"/>
    </row>
    <row r="86" spans="1:18" x14ac:dyDescent="0.25">
      <c r="A86" s="139" t="s">
        <v>170</v>
      </c>
      <c r="B86" s="142">
        <v>43924</v>
      </c>
      <c r="C86" s="143">
        <v>47.95</v>
      </c>
      <c r="D86" s="143">
        <v>47.95</v>
      </c>
      <c r="E86" s="139">
        <v>119351</v>
      </c>
      <c r="F86" s="143">
        <v>-195.79121105838499</v>
      </c>
      <c r="G86" s="143">
        <v>-369.05965621840198</v>
      </c>
      <c r="H86" s="143">
        <v>-152.02614757180399</v>
      </c>
      <c r="I86" s="143">
        <v>-141.41307410538201</v>
      </c>
      <c r="J86" s="143">
        <v>-279.56219732414002</v>
      </c>
      <c r="K86" s="143">
        <v>-84.927730497350694</v>
      </c>
      <c r="L86" s="143">
        <v>-29.882668681936199</v>
      </c>
      <c r="M86" s="143">
        <v>-19.524271530674898</v>
      </c>
      <c r="N86" s="143">
        <v>-12.2583489011566</v>
      </c>
      <c r="O86" s="143">
        <v>1.87053844175054</v>
      </c>
      <c r="P86" s="143">
        <v>3.7470510950308902</v>
      </c>
      <c r="Q86" s="143">
        <v>14.4800998230041</v>
      </c>
      <c r="R86" s="143">
        <v>-10.2330390111646</v>
      </c>
    </row>
    <row r="87" spans="1:18" x14ac:dyDescent="0.25">
      <c r="A87" s="139" t="s">
        <v>273</v>
      </c>
      <c r="B87" s="142">
        <v>43924</v>
      </c>
      <c r="C87" s="143">
        <v>43.63</v>
      </c>
      <c r="D87" s="143">
        <v>43.63</v>
      </c>
      <c r="E87" s="139">
        <v>111710</v>
      </c>
      <c r="F87" s="143">
        <v>-194.50113378684699</v>
      </c>
      <c r="G87" s="143">
        <v>-370.40740740740699</v>
      </c>
      <c r="H87" s="143">
        <v>-151.996312543708</v>
      </c>
      <c r="I87" s="143">
        <v>-142.36186348862401</v>
      </c>
      <c r="J87" s="143">
        <v>-280.112691928441</v>
      </c>
      <c r="K87" s="143">
        <v>-85.784575784575793</v>
      </c>
      <c r="L87" s="143">
        <v>-30.807069936883099</v>
      </c>
      <c r="M87" s="143">
        <v>-20.4571891853784</v>
      </c>
      <c r="N87" s="143">
        <v>-13.241400584137899</v>
      </c>
      <c r="O87" s="143">
        <v>0.59039465775839395</v>
      </c>
      <c r="P87" s="143">
        <v>2.1874741018306301</v>
      </c>
      <c r="Q87" s="143">
        <v>30.271146732429099</v>
      </c>
      <c r="R87" s="143">
        <v>-11.1403660052771</v>
      </c>
    </row>
    <row r="88" spans="1:18" x14ac:dyDescent="0.25">
      <c r="A88" s="139" t="s">
        <v>171</v>
      </c>
      <c r="B88" s="142">
        <v>43924</v>
      </c>
      <c r="C88" s="143">
        <v>54.08</v>
      </c>
      <c r="D88" s="143">
        <v>54.08</v>
      </c>
      <c r="E88" s="139">
        <v>118285</v>
      </c>
      <c r="F88" s="143">
        <v>-380.00181061017503</v>
      </c>
      <c r="G88" s="143">
        <v>-623.27485380117002</v>
      </c>
      <c r="H88" s="143">
        <v>-235.67393058918501</v>
      </c>
      <c r="I88" s="143">
        <v>-180.390951561348</v>
      </c>
      <c r="J88" s="143">
        <v>-311.33068903787398</v>
      </c>
      <c r="K88" s="143">
        <v>-98.399646683207905</v>
      </c>
      <c r="L88" s="143">
        <v>-38.749617356077103</v>
      </c>
      <c r="M88" s="143">
        <v>-30.754110217102099</v>
      </c>
      <c r="N88" s="143">
        <v>-20.074966124415202</v>
      </c>
      <c r="O88" s="143">
        <v>1.15980317391146</v>
      </c>
      <c r="P88" s="143">
        <v>2.2685040483587202</v>
      </c>
      <c r="Q88" s="143">
        <v>11.167873165749199</v>
      </c>
      <c r="R88" s="143">
        <v>-5.2837672536714901</v>
      </c>
    </row>
    <row r="89" spans="1:18" x14ac:dyDescent="0.25">
      <c r="A89" s="139" t="s">
        <v>274</v>
      </c>
      <c r="B89" s="142">
        <v>43924</v>
      </c>
      <c r="C89" s="143">
        <v>51.58</v>
      </c>
      <c r="D89" s="143">
        <v>51.58</v>
      </c>
      <c r="E89" s="139">
        <v>111722</v>
      </c>
      <c r="F89" s="143">
        <v>-381.07441154138201</v>
      </c>
      <c r="G89" s="143">
        <v>-624.33327202501403</v>
      </c>
      <c r="H89" s="143">
        <v>-237.36385746008199</v>
      </c>
      <c r="I89" s="143">
        <v>-181.52185116470801</v>
      </c>
      <c r="J89" s="143">
        <v>-312.17800532195997</v>
      </c>
      <c r="K89" s="143">
        <v>-99.162512910323798</v>
      </c>
      <c r="L89" s="143">
        <v>-39.531055291236498</v>
      </c>
      <c r="M89" s="143">
        <v>-31.513897102306299</v>
      </c>
      <c r="N89" s="143">
        <v>-20.844593716978299</v>
      </c>
      <c r="O89" s="143">
        <v>0.273401608236363</v>
      </c>
      <c r="P89" s="143">
        <v>1.43937275145951</v>
      </c>
      <c r="Q89" s="143">
        <v>35.355199332780501</v>
      </c>
      <c r="R89" s="143">
        <v>-6.07885142026986</v>
      </c>
    </row>
    <row r="90" spans="1:18" x14ac:dyDescent="0.25">
      <c r="A90" s="139" t="s">
        <v>172</v>
      </c>
      <c r="B90" s="142">
        <v>43924</v>
      </c>
      <c r="C90" s="143">
        <v>36.948999999999998</v>
      </c>
      <c r="D90" s="143">
        <v>36.948999999999998</v>
      </c>
      <c r="E90" s="139">
        <v>119242</v>
      </c>
      <c r="F90" s="143">
        <v>-430.66566249141198</v>
      </c>
      <c r="G90" s="143">
        <v>-619.115506464595</v>
      </c>
      <c r="H90" s="143">
        <v>-257.31340211490499</v>
      </c>
      <c r="I90" s="143">
        <v>-222.82224359473</v>
      </c>
      <c r="J90" s="143">
        <v>-348.73125735051002</v>
      </c>
      <c r="K90" s="143">
        <v>-130.68190818396101</v>
      </c>
      <c r="L90" s="143">
        <v>-55.605775335087699</v>
      </c>
      <c r="M90" s="143">
        <v>-37.942966581157499</v>
      </c>
      <c r="N90" s="143">
        <v>-26.430878659350601</v>
      </c>
      <c r="O90" s="143">
        <v>-4.1342481038958203</v>
      </c>
      <c r="P90" s="143">
        <v>2.5188634998011499</v>
      </c>
      <c r="Q90" s="143">
        <v>13.1107356796141</v>
      </c>
      <c r="R90" s="143">
        <v>-10.8036348917836</v>
      </c>
    </row>
    <row r="91" spans="1:18" x14ac:dyDescent="0.25">
      <c r="A91" s="139" t="s">
        <v>275</v>
      </c>
      <c r="B91" s="142">
        <v>43924</v>
      </c>
      <c r="C91" s="143">
        <v>34.972000000000001</v>
      </c>
      <c r="D91" s="143">
        <v>34.972000000000001</v>
      </c>
      <c r="E91" s="139">
        <v>104772</v>
      </c>
      <c r="F91" s="143">
        <v>-431.55169044361998</v>
      </c>
      <c r="G91" s="143">
        <v>-620.05427408412504</v>
      </c>
      <c r="H91" s="143">
        <v>-257.93650793650801</v>
      </c>
      <c r="I91" s="143">
        <v>-223.492756491894</v>
      </c>
      <c r="J91" s="143">
        <v>-349.297365469216</v>
      </c>
      <c r="K91" s="143">
        <v>-131.287387716632</v>
      </c>
      <c r="L91" s="143">
        <v>-56.291398155896097</v>
      </c>
      <c r="M91" s="143">
        <v>-38.627812343349198</v>
      </c>
      <c r="N91" s="143">
        <v>-27.140095787636799</v>
      </c>
      <c r="O91" s="143">
        <v>-5.0314926755698002</v>
      </c>
      <c r="P91" s="143">
        <v>1.4974403268857499</v>
      </c>
      <c r="Q91" s="143">
        <v>18.894651741293501</v>
      </c>
      <c r="R91" s="143">
        <v>-11.549186340436099</v>
      </c>
    </row>
    <row r="92" spans="1:18" x14ac:dyDescent="0.25">
      <c r="A92" s="139" t="s">
        <v>173</v>
      </c>
      <c r="B92" s="142">
        <v>43924</v>
      </c>
      <c r="C92" s="143">
        <v>36.54</v>
      </c>
      <c r="D92" s="143">
        <v>36.54</v>
      </c>
      <c r="E92" s="139">
        <v>118620</v>
      </c>
      <c r="F92" s="143">
        <v>-367.05551086082102</v>
      </c>
      <c r="G92" s="143">
        <v>-571.205007824728</v>
      </c>
      <c r="H92" s="143">
        <v>-255.14984754963999</v>
      </c>
      <c r="I92" s="143">
        <v>-195.370705244123</v>
      </c>
      <c r="J92" s="143">
        <v>-338.11183970397599</v>
      </c>
      <c r="K92" s="143">
        <v>-120.973636455288</v>
      </c>
      <c r="L92" s="143">
        <v>-51.172111691098401</v>
      </c>
      <c r="M92" s="143">
        <v>-37.426534950606502</v>
      </c>
      <c r="N92" s="143">
        <v>-26.0060316017905</v>
      </c>
      <c r="O92" s="143">
        <v>-4.7173268931035004</v>
      </c>
      <c r="P92" s="143">
        <v>-0.41709225606036399</v>
      </c>
      <c r="Q92" s="143">
        <v>9.3873555717630808</v>
      </c>
      <c r="R92" s="143">
        <v>-12.7575849808849</v>
      </c>
    </row>
    <row r="93" spans="1:18" x14ac:dyDescent="0.25">
      <c r="A93" s="139" t="s">
        <v>276</v>
      </c>
      <c r="B93" s="142">
        <v>43924</v>
      </c>
      <c r="C93" s="143">
        <v>33.76</v>
      </c>
      <c r="D93" s="143">
        <v>33.76</v>
      </c>
      <c r="E93" s="139">
        <v>111638</v>
      </c>
      <c r="F93" s="143">
        <v>-370.71967498549202</v>
      </c>
      <c r="G93" s="143">
        <v>-573.47821996424898</v>
      </c>
      <c r="H93" s="143">
        <v>-256.969867642917</v>
      </c>
      <c r="I93" s="143">
        <v>-197.03489281802601</v>
      </c>
      <c r="J93" s="143">
        <v>-339.52564869716599</v>
      </c>
      <c r="K93" s="143">
        <v>-122.245958325036</v>
      </c>
      <c r="L93" s="143">
        <v>-52.464861395905899</v>
      </c>
      <c r="M93" s="143">
        <v>-38.670330509121499</v>
      </c>
      <c r="N93" s="143">
        <v>-27.291837137778298</v>
      </c>
      <c r="O93" s="143">
        <v>-5.9674816009767904</v>
      </c>
      <c r="P93" s="143">
        <v>-1.52333696584665</v>
      </c>
      <c r="Q93" s="143">
        <v>21.09046692607</v>
      </c>
      <c r="R93" s="143">
        <v>-13.9817000465916</v>
      </c>
    </row>
    <row r="94" spans="1:18" x14ac:dyDescent="0.25">
      <c r="A94" s="139" t="s">
        <v>174</v>
      </c>
      <c r="B94" s="142">
        <v>43924</v>
      </c>
      <c r="C94" s="143">
        <v>10.7347</v>
      </c>
      <c r="D94" s="143">
        <v>10.7347</v>
      </c>
      <c r="E94" s="139">
        <v>135654</v>
      </c>
      <c r="F94" s="143">
        <v>-441.12821118848098</v>
      </c>
      <c r="G94" s="143">
        <v>-607.01957799334502</v>
      </c>
      <c r="H94" s="143">
        <v>-286.10419682713001</v>
      </c>
      <c r="I94" s="143">
        <v>-249.219775868357</v>
      </c>
      <c r="J94" s="143">
        <v>-368.13484944184898</v>
      </c>
      <c r="K94" s="143">
        <v>-131.64720869328099</v>
      </c>
      <c r="L94" s="143">
        <v>-58.003421518962902</v>
      </c>
      <c r="M94" s="143">
        <v>-41.128166704266398</v>
      </c>
      <c r="N94" s="143">
        <v>-29.570870622003401</v>
      </c>
      <c r="O94" s="143">
        <v>-5.3146590516669203</v>
      </c>
      <c r="P94" s="143"/>
      <c r="Q94" s="143">
        <v>1.7234286632390701</v>
      </c>
      <c r="R94" s="143">
        <v>-11.240404052932099</v>
      </c>
    </row>
    <row r="95" spans="1:18" x14ac:dyDescent="0.25">
      <c r="A95" s="139" t="s">
        <v>277</v>
      </c>
      <c r="B95" s="142">
        <v>43924</v>
      </c>
      <c r="C95" s="143">
        <v>10.0137</v>
      </c>
      <c r="D95" s="143">
        <v>10.0137</v>
      </c>
      <c r="E95" s="139">
        <v>135655</v>
      </c>
      <c r="F95" s="143">
        <v>-442.619316742347</v>
      </c>
      <c r="G95" s="143">
        <v>-608.40258803885899</v>
      </c>
      <c r="H95" s="143">
        <v>-287.47944356078</v>
      </c>
      <c r="I95" s="143">
        <v>-250.54063220117601</v>
      </c>
      <c r="J95" s="143">
        <v>-369.12658172701299</v>
      </c>
      <c r="K95" s="143">
        <v>-132.60119295241699</v>
      </c>
      <c r="L95" s="143">
        <v>-59.005611038568802</v>
      </c>
      <c r="M95" s="143">
        <v>-42.1490092771459</v>
      </c>
      <c r="N95" s="143">
        <v>-30.6826159976676</v>
      </c>
      <c r="O95" s="143">
        <v>-6.65393080917256</v>
      </c>
      <c r="P95" s="143"/>
      <c r="Q95" s="143">
        <v>3.2136889460156401E-2</v>
      </c>
      <c r="R95" s="143">
        <v>-12.5126075371035</v>
      </c>
    </row>
    <row r="96" spans="1:18" x14ac:dyDescent="0.25">
      <c r="A96" s="139" t="s">
        <v>278</v>
      </c>
      <c r="B96" s="142">
        <v>43924</v>
      </c>
      <c r="C96" s="143">
        <v>370.49009999999998</v>
      </c>
      <c r="D96" s="143">
        <v>370.49009999999998</v>
      </c>
      <c r="E96" s="139">
        <v>100526</v>
      </c>
      <c r="F96" s="143">
        <v>-447.26189974670802</v>
      </c>
      <c r="G96" s="143">
        <v>-692.34879939531697</v>
      </c>
      <c r="H96" s="143">
        <v>-278.25186310074997</v>
      </c>
      <c r="I96" s="143">
        <v>-257.845593454783</v>
      </c>
      <c r="J96" s="143">
        <v>-369.81295919554702</v>
      </c>
      <c r="K96" s="143">
        <v>-144.73886339783601</v>
      </c>
      <c r="L96" s="143">
        <v>-65.146961928037896</v>
      </c>
      <c r="M96" s="143">
        <v>-47.859389270983897</v>
      </c>
      <c r="N96" s="143">
        <v>-34.959939693652402</v>
      </c>
      <c r="O96" s="143">
        <v>-8.1408859100222504</v>
      </c>
      <c r="P96" s="143">
        <v>-2.7761284442996401</v>
      </c>
      <c r="Q96" s="143">
        <v>171.68435086116901</v>
      </c>
      <c r="R96" s="143">
        <v>-15.5259521120249</v>
      </c>
    </row>
    <row r="97" spans="1:18" x14ac:dyDescent="0.25">
      <c r="A97" s="139" t="s">
        <v>175</v>
      </c>
      <c r="B97" s="142">
        <v>43924</v>
      </c>
      <c r="C97" s="143">
        <v>395.19139999999999</v>
      </c>
      <c r="D97" s="143">
        <v>395.19139999999999</v>
      </c>
      <c r="E97" s="139">
        <v>118540</v>
      </c>
      <c r="F97" s="143">
        <v>-446.33568403559798</v>
      </c>
      <c r="G97" s="143">
        <v>-691.45464413006005</v>
      </c>
      <c r="H97" s="143">
        <v>-277.36787635559602</v>
      </c>
      <c r="I97" s="143">
        <v>-256.95134025973402</v>
      </c>
      <c r="J97" s="143">
        <v>-369.13419449561297</v>
      </c>
      <c r="K97" s="143">
        <v>-144.11449166830499</v>
      </c>
      <c r="L97" s="143">
        <v>-64.466706977935303</v>
      </c>
      <c r="M97" s="143">
        <v>-47.223523669236798</v>
      </c>
      <c r="N97" s="143">
        <v>-34.324606467859297</v>
      </c>
      <c r="O97" s="143">
        <v>-7.3843035920369902</v>
      </c>
      <c r="P97" s="143">
        <v>-1.9116308306765499</v>
      </c>
      <c r="Q97" s="143">
        <v>8.6634089889878503</v>
      </c>
      <c r="R97" s="143">
        <v>-14.8560767804322</v>
      </c>
    </row>
    <row r="98" spans="1:18" x14ac:dyDescent="0.25">
      <c r="A98" s="139" t="s">
        <v>279</v>
      </c>
      <c r="B98" s="142">
        <v>43924</v>
      </c>
      <c r="C98" s="143">
        <v>243.61199999999999</v>
      </c>
      <c r="D98" s="143">
        <v>243.61199999999999</v>
      </c>
      <c r="E98" s="139">
        <v>100998</v>
      </c>
      <c r="F98" s="143">
        <v>-355.089234682788</v>
      </c>
      <c r="G98" s="143">
        <v>-668.16413726037797</v>
      </c>
      <c r="H98" s="143">
        <v>-310.51649344332299</v>
      </c>
      <c r="I98" s="143">
        <v>-194.53422401419601</v>
      </c>
      <c r="J98" s="143">
        <v>-356.65928504514102</v>
      </c>
      <c r="K98" s="143">
        <v>-142.842751465606</v>
      </c>
      <c r="L98" s="143">
        <v>-61.697992451905101</v>
      </c>
      <c r="M98" s="143">
        <v>-45.732967524029199</v>
      </c>
      <c r="N98" s="143">
        <v>-32.947486654976302</v>
      </c>
      <c r="O98" s="143">
        <v>-6.1114231319817103</v>
      </c>
      <c r="P98" s="143">
        <v>0.28128469529356298</v>
      </c>
      <c r="Q98" s="143">
        <v>121.274896885223</v>
      </c>
      <c r="R98" s="143">
        <v>-13.745453712002201</v>
      </c>
    </row>
    <row r="99" spans="1:18" x14ac:dyDescent="0.25">
      <c r="A99" s="139" t="s">
        <v>176</v>
      </c>
      <c r="B99" s="142">
        <v>43924</v>
      </c>
      <c r="C99" s="143">
        <v>253.97</v>
      </c>
      <c r="D99" s="143">
        <v>253.97</v>
      </c>
      <c r="E99" s="139">
        <v>118929</v>
      </c>
      <c r="F99" s="143">
        <v>-354.63778411832999</v>
      </c>
      <c r="G99" s="143">
        <v>-667.69811114791105</v>
      </c>
      <c r="H99" s="143">
        <v>-310.04633416253102</v>
      </c>
      <c r="I99" s="143">
        <v>-194.07535095263799</v>
      </c>
      <c r="J99" s="143">
        <v>-356.312111819123</v>
      </c>
      <c r="K99" s="143">
        <v>-142.522147242253</v>
      </c>
      <c r="L99" s="143">
        <v>-61.353550606042504</v>
      </c>
      <c r="M99" s="143">
        <v>-45.405703277889401</v>
      </c>
      <c r="N99" s="143">
        <v>-32.6079904900323</v>
      </c>
      <c r="O99" s="143">
        <v>-5.6258628343727297</v>
      </c>
      <c r="P99" s="143">
        <v>0.89841723996601397</v>
      </c>
      <c r="Q99" s="143">
        <v>10.0569032644504</v>
      </c>
      <c r="R99" s="143">
        <v>-13.3527232832965</v>
      </c>
    </row>
    <row r="100" spans="1:18" x14ac:dyDescent="0.25">
      <c r="A100" s="139" t="s">
        <v>280</v>
      </c>
      <c r="B100" s="142">
        <v>43924</v>
      </c>
      <c r="C100" s="143">
        <v>340.18700000000001</v>
      </c>
      <c r="D100" s="143">
        <v>1110.0021332287099</v>
      </c>
      <c r="E100" s="139">
        <v>101979</v>
      </c>
      <c r="F100" s="143">
        <v>-156.68705720519799</v>
      </c>
      <c r="G100" s="143">
        <v>-532.25532911686105</v>
      </c>
      <c r="H100" s="143">
        <v>-153.79886228126</v>
      </c>
      <c r="I100" s="143">
        <v>-132.27447527149201</v>
      </c>
      <c r="J100" s="143">
        <v>-328.80462491617999</v>
      </c>
      <c r="K100" s="143">
        <v>-140.06010767050401</v>
      </c>
      <c r="L100" s="143">
        <v>-61.948955764879898</v>
      </c>
      <c r="M100" s="143">
        <v>-48.227700862411901</v>
      </c>
      <c r="N100" s="143">
        <v>-35.480757071611201</v>
      </c>
      <c r="O100" s="143">
        <v>-9.3351180077102196</v>
      </c>
      <c r="P100" s="143">
        <v>-3.12164826597972</v>
      </c>
      <c r="Q100" s="143">
        <v>457.86381415039199</v>
      </c>
      <c r="R100" s="143">
        <v>-16.483502555826799</v>
      </c>
    </row>
    <row r="101" spans="1:18" x14ac:dyDescent="0.25">
      <c r="A101" s="139" t="s">
        <v>177</v>
      </c>
      <c r="B101" s="142">
        <v>43924</v>
      </c>
      <c r="C101" s="143">
        <v>355.82</v>
      </c>
      <c r="D101" s="143">
        <v>355.82</v>
      </c>
      <c r="E101" s="139">
        <v>119060</v>
      </c>
      <c r="F101" s="143">
        <v>-156.16370987291501</v>
      </c>
      <c r="G101" s="143">
        <v>-531.74927390557298</v>
      </c>
      <c r="H101" s="143">
        <v>-153.70058864809701</v>
      </c>
      <c r="I101" s="143">
        <v>-131.98037697761501</v>
      </c>
      <c r="J101" s="143">
        <v>-328.50169392259897</v>
      </c>
      <c r="K101" s="143">
        <v>-139.70972855189399</v>
      </c>
      <c r="L101" s="143">
        <v>-61.5628958903214</v>
      </c>
      <c r="M101" s="143">
        <v>-47.867331588862697</v>
      </c>
      <c r="N101" s="143">
        <v>-35.113128397788202</v>
      </c>
      <c r="O101" s="143">
        <v>-8.8498302405131302</v>
      </c>
      <c r="P101" s="143">
        <v>-2.5710831083841001</v>
      </c>
      <c r="Q101" s="143">
        <v>6.3137869327365204</v>
      </c>
      <c r="R101" s="143">
        <v>-16.047484051850802</v>
      </c>
    </row>
    <row r="102" spans="1:18" x14ac:dyDescent="0.25">
      <c r="A102" s="139" t="s">
        <v>281</v>
      </c>
      <c r="B102" s="142">
        <v>43924</v>
      </c>
      <c r="C102" s="143">
        <v>26.345199999999998</v>
      </c>
      <c r="D102" s="143">
        <v>26.345199999999998</v>
      </c>
      <c r="E102" s="139">
        <v>104707</v>
      </c>
      <c r="F102" s="143">
        <v>-311.24474392123102</v>
      </c>
      <c r="G102" s="143">
        <v>-614.96087964047501</v>
      </c>
      <c r="H102" s="143">
        <v>-301.40908034261503</v>
      </c>
      <c r="I102" s="143">
        <v>-186.595283656719</v>
      </c>
      <c r="J102" s="143">
        <v>-354.01341973845598</v>
      </c>
      <c r="K102" s="143">
        <v>-125.479410623597</v>
      </c>
      <c r="L102" s="143">
        <v>-51.572469427125398</v>
      </c>
      <c r="M102" s="143">
        <v>-39.597209487239802</v>
      </c>
      <c r="N102" s="143">
        <v>-29.4531017400192</v>
      </c>
      <c r="O102" s="143">
        <v>-7.08351480968056</v>
      </c>
      <c r="P102" s="143">
        <v>-0.53188971446116995</v>
      </c>
      <c r="Q102" s="143">
        <v>12.334087244159599</v>
      </c>
      <c r="R102" s="143">
        <v>-14.4365289278084</v>
      </c>
    </row>
    <row r="103" spans="1:18" x14ac:dyDescent="0.25">
      <c r="A103" s="139" t="s">
        <v>178</v>
      </c>
      <c r="B103" s="142">
        <v>43924</v>
      </c>
      <c r="C103" s="143">
        <v>27.905799999999999</v>
      </c>
      <c r="D103" s="143">
        <v>27.905799999999999</v>
      </c>
      <c r="E103" s="139">
        <v>120079</v>
      </c>
      <c r="F103" s="143">
        <v>-309.99542060025499</v>
      </c>
      <c r="G103" s="143">
        <v>-613.71117205771998</v>
      </c>
      <c r="H103" s="143">
        <v>-300.173973623167</v>
      </c>
      <c r="I103" s="143">
        <v>-185.49120293519201</v>
      </c>
      <c r="J103" s="143">
        <v>-353.111490738246</v>
      </c>
      <c r="K103" s="143">
        <v>-124.584823041303</v>
      </c>
      <c r="L103" s="143">
        <v>-50.6101173618936</v>
      </c>
      <c r="M103" s="143">
        <v>-38.685807431180102</v>
      </c>
      <c r="N103" s="143">
        <v>-28.581649220298001</v>
      </c>
      <c r="O103" s="143">
        <v>-6.3795976116185704</v>
      </c>
      <c r="P103" s="143">
        <v>0.27395735777313801</v>
      </c>
      <c r="Q103" s="143">
        <v>8.8932127121704401</v>
      </c>
      <c r="R103" s="143">
        <v>-13.7414775513297</v>
      </c>
    </row>
    <row r="104" spans="1:18" x14ac:dyDescent="0.25">
      <c r="A104" s="139" t="s">
        <v>282</v>
      </c>
      <c r="B104" s="142">
        <v>43924</v>
      </c>
      <c r="C104" s="143">
        <v>264.35000000000002</v>
      </c>
      <c r="D104" s="143">
        <v>264.35000000000002</v>
      </c>
      <c r="E104" s="139">
        <v>100354</v>
      </c>
      <c r="F104" s="143">
        <v>-141.117075184865</v>
      </c>
      <c r="G104" s="143">
        <v>-455.424874679872</v>
      </c>
      <c r="H104" s="143">
        <v>-139.74892316754401</v>
      </c>
      <c r="I104" s="143">
        <v>-182.77879957386</v>
      </c>
      <c r="J104" s="143">
        <v>-330.34008624625102</v>
      </c>
      <c r="K104" s="143">
        <v>-132.58569580743401</v>
      </c>
      <c r="L104" s="143">
        <v>-52.159031720123799</v>
      </c>
      <c r="M104" s="143">
        <v>-42.701987805390097</v>
      </c>
      <c r="N104" s="143">
        <v>-30.380255480579901</v>
      </c>
      <c r="O104" s="143">
        <v>-6.1856339393012796</v>
      </c>
      <c r="P104" s="143">
        <v>-0.67257637723018604</v>
      </c>
      <c r="Q104" s="143">
        <v>123.241404486924</v>
      </c>
      <c r="R104" s="143">
        <v>-12.442837433641801</v>
      </c>
    </row>
    <row r="105" spans="1:18" x14ac:dyDescent="0.25">
      <c r="A105" s="139" t="s">
        <v>179</v>
      </c>
      <c r="B105" s="142">
        <v>43924</v>
      </c>
      <c r="C105" s="143">
        <v>283.14999999999998</v>
      </c>
      <c r="D105" s="143">
        <v>283.14999999999998</v>
      </c>
      <c r="E105" s="139">
        <v>120592</v>
      </c>
      <c r="F105" s="143">
        <v>-140.70439810759001</v>
      </c>
      <c r="G105" s="143">
        <v>-454.98328517196501</v>
      </c>
      <c r="H105" s="143">
        <v>-144.31902358141201</v>
      </c>
      <c r="I105" s="143">
        <v>-184.78846829954301</v>
      </c>
      <c r="J105" s="143">
        <v>-330.83151755435102</v>
      </c>
      <c r="K105" s="143">
        <v>-132.45675461826499</v>
      </c>
      <c r="L105" s="143">
        <v>-51.763305765849701</v>
      </c>
      <c r="M105" s="143">
        <v>-42.251738824034099</v>
      </c>
      <c r="N105" s="143">
        <v>-29.8869544979792</v>
      </c>
      <c r="O105" s="143">
        <v>-5.4076359684466997</v>
      </c>
      <c r="P105" s="143">
        <v>0.349241725689315</v>
      </c>
      <c r="Q105" s="143">
        <v>10.7510037715679</v>
      </c>
      <c r="R105" s="143">
        <v>-11.8285613477927</v>
      </c>
    </row>
    <row r="106" spans="1:18" x14ac:dyDescent="0.25">
      <c r="A106" s="139" t="s">
        <v>283</v>
      </c>
      <c r="B106" s="142">
        <v>43924</v>
      </c>
      <c r="C106" s="143">
        <v>7.25</v>
      </c>
      <c r="D106" s="143">
        <v>7.25</v>
      </c>
      <c r="E106" s="139">
        <v>142136</v>
      </c>
      <c r="F106" s="143">
        <v>-631.824234354194</v>
      </c>
      <c r="G106" s="143">
        <v>-901.23456790123498</v>
      </c>
      <c r="H106" s="143">
        <v>-459.11949685534597</v>
      </c>
      <c r="I106" s="143">
        <v>-327.072204032397</v>
      </c>
      <c r="J106" s="143">
        <v>-406.30008450622103</v>
      </c>
      <c r="K106" s="143">
        <v>-149.10869026986899</v>
      </c>
      <c r="L106" s="143">
        <v>-65.4370318601012</v>
      </c>
      <c r="M106" s="143">
        <v>-46.502117953730902</v>
      </c>
      <c r="N106" s="143">
        <v>-32.091684685651799</v>
      </c>
      <c r="O106" s="143"/>
      <c r="P106" s="143"/>
      <c r="Q106" s="143">
        <v>-13.527628032345</v>
      </c>
      <c r="R106" s="143">
        <v>-14.4757627443388</v>
      </c>
    </row>
    <row r="107" spans="1:18" x14ac:dyDescent="0.25">
      <c r="A107" s="139" t="s">
        <v>180</v>
      </c>
      <c r="B107" s="142">
        <v>43924</v>
      </c>
      <c r="C107" s="143">
        <v>7.41</v>
      </c>
      <c r="D107" s="143">
        <v>7.41</v>
      </c>
      <c r="E107" s="139">
        <v>142134</v>
      </c>
      <c r="F107" s="143">
        <v>-618.64406779661101</v>
      </c>
      <c r="G107" s="143">
        <v>-897.29166666666595</v>
      </c>
      <c r="H107" s="143">
        <v>-455.928923293455</v>
      </c>
      <c r="I107" s="143">
        <v>-326.27761848541098</v>
      </c>
      <c r="J107" s="143">
        <v>-405.324007993149</v>
      </c>
      <c r="K107" s="143">
        <v>-148.58039157104599</v>
      </c>
      <c r="L107" s="143">
        <v>-64.972130650317993</v>
      </c>
      <c r="M107" s="143">
        <v>-46.150768245838698</v>
      </c>
      <c r="N107" s="143">
        <v>-31.6811581076593</v>
      </c>
      <c r="O107" s="143"/>
      <c r="P107" s="143"/>
      <c r="Q107" s="143">
        <v>-12.740566037735899</v>
      </c>
      <c r="R107" s="143">
        <v>-13.6932890824826</v>
      </c>
    </row>
    <row r="108" spans="1:18" x14ac:dyDescent="0.25">
      <c r="A108" s="139" t="s">
        <v>181</v>
      </c>
      <c r="B108" s="142">
        <v>43924</v>
      </c>
      <c r="C108" s="143">
        <v>22.46</v>
      </c>
      <c r="D108" s="143">
        <v>22.46</v>
      </c>
      <c r="E108" s="139">
        <v>123637</v>
      </c>
      <c r="F108" s="143">
        <v>-451.69344333478199</v>
      </c>
      <c r="G108" s="143">
        <v>-665.68462401795705</v>
      </c>
      <c r="H108" s="143">
        <v>-270.72905988060103</v>
      </c>
      <c r="I108" s="143">
        <v>-229.699553390174</v>
      </c>
      <c r="J108" s="143">
        <v>-280.071587289425</v>
      </c>
      <c r="K108" s="143">
        <v>-103.782685960904</v>
      </c>
      <c r="L108" s="143">
        <v>-43.582752470804799</v>
      </c>
      <c r="M108" s="143">
        <v>-25.030215449290601</v>
      </c>
      <c r="N108" s="143">
        <v>-19.5311659320041</v>
      </c>
      <c r="O108" s="143">
        <v>-1.5952649118301401</v>
      </c>
      <c r="P108" s="143">
        <v>1.3165259491974399</v>
      </c>
      <c r="Q108" s="143">
        <v>18.973299958281199</v>
      </c>
      <c r="R108" s="143">
        <v>-9.5184925007086392</v>
      </c>
    </row>
    <row r="109" spans="1:18" x14ac:dyDescent="0.25">
      <c r="A109" s="139" t="s">
        <v>284</v>
      </c>
      <c r="B109" s="142">
        <v>43924</v>
      </c>
      <c r="C109" s="143">
        <v>20.79</v>
      </c>
      <c r="D109" s="143">
        <v>20.79</v>
      </c>
      <c r="E109" s="139">
        <v>123638</v>
      </c>
      <c r="F109" s="143">
        <v>-453.68198874296598</v>
      </c>
      <c r="G109" s="143">
        <v>-663.93815370622997</v>
      </c>
      <c r="H109" s="143">
        <v>-271.05726011334798</v>
      </c>
      <c r="I109" s="143">
        <v>-229.84022556391</v>
      </c>
      <c r="J109" s="143">
        <v>-280.769230769231</v>
      </c>
      <c r="K109" s="143">
        <v>-104.659293781228</v>
      </c>
      <c r="L109" s="143">
        <v>-44.554809131010799</v>
      </c>
      <c r="M109" s="143">
        <v>-26.0219363003586</v>
      </c>
      <c r="N109" s="143">
        <v>-20.562221846656499</v>
      </c>
      <c r="O109" s="143">
        <v>-3.0685222962419898</v>
      </c>
      <c r="P109" s="143">
        <v>-5.74280870546892E-2</v>
      </c>
      <c r="Q109" s="143">
        <v>16.430329578639999</v>
      </c>
      <c r="R109" s="143">
        <v>-10.6996286886848</v>
      </c>
    </row>
    <row r="110" spans="1:18" x14ac:dyDescent="0.25">
      <c r="A110" s="139" t="s">
        <v>182</v>
      </c>
      <c r="B110" s="142">
        <v>43924</v>
      </c>
      <c r="C110" s="143">
        <v>38.520000000000003</v>
      </c>
      <c r="D110" s="143">
        <v>38.520000000000003</v>
      </c>
      <c r="E110" s="139">
        <v>118473</v>
      </c>
      <c r="F110" s="143">
        <v>-434.74404460212901</v>
      </c>
      <c r="G110" s="143">
        <v>-594.81481481481296</v>
      </c>
      <c r="H110" s="143">
        <v>-222.877023572848</v>
      </c>
      <c r="I110" s="143">
        <v>-236.34156212059901</v>
      </c>
      <c r="J110" s="143">
        <v>-388.10168083266899</v>
      </c>
      <c r="K110" s="143">
        <v>-143.421621740501</v>
      </c>
      <c r="L110" s="143">
        <v>-62.746241953989497</v>
      </c>
      <c r="M110" s="143">
        <v>-49.486397679168803</v>
      </c>
      <c r="N110" s="143">
        <v>-36.157763713423599</v>
      </c>
      <c r="O110" s="143">
        <v>-6.7713937002799502</v>
      </c>
      <c r="P110" s="143">
        <v>-1.5324037834380799</v>
      </c>
      <c r="Q110" s="143">
        <v>10.0097899158985</v>
      </c>
      <c r="R110" s="143">
        <v>-18.260840575551001</v>
      </c>
    </row>
    <row r="111" spans="1:18" x14ac:dyDescent="0.25">
      <c r="A111" s="139" t="s">
        <v>285</v>
      </c>
      <c r="B111" s="142">
        <v>43924</v>
      </c>
      <c r="C111" s="143">
        <v>35.6</v>
      </c>
      <c r="D111" s="143">
        <v>35.6</v>
      </c>
      <c r="E111" s="139">
        <v>111569</v>
      </c>
      <c r="F111" s="143">
        <v>-440.24122807017397</v>
      </c>
      <c r="G111" s="143">
        <v>-597.93447293447196</v>
      </c>
      <c r="H111" s="143">
        <v>-224.27035330261199</v>
      </c>
      <c r="I111" s="143">
        <v>-237.61807505744201</v>
      </c>
      <c r="J111" s="143">
        <v>-388.929342945217</v>
      </c>
      <c r="K111" s="143">
        <v>-144.04902028664401</v>
      </c>
      <c r="L111" s="143">
        <v>-63.453811478026402</v>
      </c>
      <c r="M111" s="143">
        <v>-50.164090670817899</v>
      </c>
      <c r="N111" s="143">
        <v>-36.901201296158199</v>
      </c>
      <c r="O111" s="143">
        <v>-7.7077430133007301</v>
      </c>
      <c r="P111" s="143">
        <v>-2.5737365378397001</v>
      </c>
      <c r="Q111" s="143">
        <v>22.701652089407201</v>
      </c>
      <c r="R111" s="143">
        <v>-19.025973068878098</v>
      </c>
    </row>
    <row r="112" spans="1:18" x14ac:dyDescent="0.25">
      <c r="A112" s="139" t="s">
        <v>183</v>
      </c>
      <c r="B112" s="142">
        <v>43924</v>
      </c>
      <c r="C112" s="143">
        <v>7.23</v>
      </c>
      <c r="D112" s="143">
        <v>7.23</v>
      </c>
      <c r="E112" s="139">
        <v>141808</v>
      </c>
      <c r="F112" s="143">
        <v>-419.256756756757</v>
      </c>
      <c r="G112" s="143">
        <v>-577.07509881422902</v>
      </c>
      <c r="H112" s="143">
        <v>-207.74046670460999</v>
      </c>
      <c r="I112" s="143">
        <v>-155.953929035854</v>
      </c>
      <c r="J112" s="143">
        <v>-308.77221856484499</v>
      </c>
      <c r="K112" s="143">
        <v>-120.910973084886</v>
      </c>
      <c r="L112" s="143">
        <v>-51.853840517699403</v>
      </c>
      <c r="M112" s="143">
        <v>-37.527056277056303</v>
      </c>
      <c r="N112" s="143">
        <v>-25.6996106417118</v>
      </c>
      <c r="O112" s="143"/>
      <c r="P112" s="143"/>
      <c r="Q112" s="143">
        <v>-12.225513905683201</v>
      </c>
      <c r="R112" s="143">
        <v>-12.5990801794372</v>
      </c>
    </row>
    <row r="113" spans="1:18" x14ac:dyDescent="0.25">
      <c r="A113" s="139" t="s">
        <v>286</v>
      </c>
      <c r="B113" s="142">
        <v>43924</v>
      </c>
      <c r="C113" s="143">
        <v>7.08</v>
      </c>
      <c r="D113" s="143">
        <v>7.08</v>
      </c>
      <c r="E113" s="139">
        <v>141862</v>
      </c>
      <c r="F113" s="143">
        <v>-378.63070539419198</v>
      </c>
      <c r="G113" s="143">
        <v>-557.50224618149196</v>
      </c>
      <c r="H113" s="143">
        <v>-205.175421593332</v>
      </c>
      <c r="I113" s="143">
        <v>-155.80535002845801</v>
      </c>
      <c r="J113" s="143">
        <v>-309.072580645161</v>
      </c>
      <c r="K113" s="143">
        <v>-121.3175986575</v>
      </c>
      <c r="L113" s="143">
        <v>-52.509623968657401</v>
      </c>
      <c r="M113" s="143">
        <v>-38.189134808853098</v>
      </c>
      <c r="N113" s="143">
        <v>-26.407401732972399</v>
      </c>
      <c r="O113" s="143"/>
      <c r="P113" s="143"/>
      <c r="Q113" s="143">
        <v>-12.887545344619101</v>
      </c>
      <c r="R113" s="143">
        <v>-13.259844128715899</v>
      </c>
    </row>
    <row r="114" spans="1:18" x14ac:dyDescent="0.25">
      <c r="A114" s="139" t="s">
        <v>287</v>
      </c>
      <c r="B114" s="142">
        <v>43924</v>
      </c>
      <c r="C114" s="143">
        <v>38.590000000000003</v>
      </c>
      <c r="D114" s="143">
        <v>38.590000000000003</v>
      </c>
      <c r="E114" s="139">
        <v>104636</v>
      </c>
      <c r="F114" s="143">
        <v>-384.25925925925799</v>
      </c>
      <c r="G114" s="143">
        <v>-610.87866108786602</v>
      </c>
      <c r="H114" s="143">
        <v>-311.28167641325501</v>
      </c>
      <c r="I114" s="143">
        <v>-199.06141010736499</v>
      </c>
      <c r="J114" s="143">
        <v>-333.81347100607297</v>
      </c>
      <c r="K114" s="143">
        <v>-113.128545872732</v>
      </c>
      <c r="L114" s="143">
        <v>-46.463836780268302</v>
      </c>
      <c r="M114" s="143">
        <v>-34.0765513377224</v>
      </c>
      <c r="N114" s="143">
        <v>-24.3259866899635</v>
      </c>
      <c r="O114" s="143">
        <v>-2.0642305604150302</v>
      </c>
      <c r="P114" s="143">
        <v>1.2531058488964</v>
      </c>
      <c r="Q114" s="143">
        <v>21.5428364987614</v>
      </c>
      <c r="R114" s="143">
        <v>-9.8554677452763393</v>
      </c>
    </row>
    <row r="115" spans="1:18" x14ac:dyDescent="0.25">
      <c r="A115" s="139" t="s">
        <v>184</v>
      </c>
      <c r="B115" s="142">
        <v>43924</v>
      </c>
      <c r="C115" s="143">
        <v>42.83</v>
      </c>
      <c r="D115" s="143">
        <v>42.83</v>
      </c>
      <c r="E115" s="139">
        <v>120416</v>
      </c>
      <c r="F115" s="143">
        <v>-379.68678555098501</v>
      </c>
      <c r="G115" s="143">
        <v>-607.25377107364704</v>
      </c>
      <c r="H115" s="143">
        <v>-310.29236464019101</v>
      </c>
      <c r="I115" s="143">
        <v>-197.996609647095</v>
      </c>
      <c r="J115" s="143">
        <v>-332.71464851137398</v>
      </c>
      <c r="K115" s="143">
        <v>-112.27802123901699</v>
      </c>
      <c r="L115" s="143">
        <v>-45.616065357277499</v>
      </c>
      <c r="M115" s="143">
        <v>-33.222475056887802</v>
      </c>
      <c r="N115" s="143">
        <v>-23.399080920407599</v>
      </c>
      <c r="O115" s="143">
        <v>-0.670477450081578</v>
      </c>
      <c r="P115" s="143">
        <v>2.9709561264979798</v>
      </c>
      <c r="Q115" s="143">
        <v>16.1171293252448</v>
      </c>
      <c r="R115" s="143">
        <v>-8.7418769062790496</v>
      </c>
    </row>
    <row r="116" spans="1:18" x14ac:dyDescent="0.25">
      <c r="A116" s="139" t="s">
        <v>185</v>
      </c>
      <c r="B116" s="142">
        <v>43924</v>
      </c>
      <c r="C116" s="143">
        <v>7.1749999999999998</v>
      </c>
      <c r="D116" s="143">
        <v>7.1749999999999998</v>
      </c>
      <c r="E116" s="139">
        <v>147541</v>
      </c>
      <c r="F116" s="143">
        <v>-336.79325298567801</v>
      </c>
      <c r="G116" s="143">
        <v>-493.91597357794302</v>
      </c>
      <c r="H116" s="143">
        <v>-181.800712537039</v>
      </c>
      <c r="I116" s="143">
        <v>-205.05617977528101</v>
      </c>
      <c r="J116" s="143">
        <v>-342.81152929186197</v>
      </c>
      <c r="K116" s="143">
        <v>-131.093026463901</v>
      </c>
      <c r="L116" s="143"/>
      <c r="M116" s="143"/>
      <c r="N116" s="143"/>
      <c r="O116" s="143"/>
      <c r="P116" s="143"/>
      <c r="Q116" s="143">
        <v>-61.376488095238102</v>
      </c>
      <c r="R116" s="143"/>
    </row>
    <row r="117" spans="1:18" x14ac:dyDescent="0.25">
      <c r="A117" s="139" t="s">
        <v>288</v>
      </c>
      <c r="B117" s="142">
        <v>43924</v>
      </c>
      <c r="C117" s="143">
        <v>7.1040000000000001</v>
      </c>
      <c r="D117" s="143">
        <v>7.1040000000000001</v>
      </c>
      <c r="E117" s="139">
        <v>147544</v>
      </c>
      <c r="F117" s="143">
        <v>-338.85941644562303</v>
      </c>
      <c r="G117" s="143">
        <v>-495.971680236927</v>
      </c>
      <c r="H117" s="143">
        <v>-183.89532436139399</v>
      </c>
      <c r="I117" s="143">
        <v>-207.067327183565</v>
      </c>
      <c r="J117" s="143">
        <v>-344.31307029944702</v>
      </c>
      <c r="K117" s="143">
        <v>-132.532721715262</v>
      </c>
      <c r="L117" s="143"/>
      <c r="M117" s="143"/>
      <c r="N117" s="143"/>
      <c r="O117" s="143"/>
      <c r="P117" s="143"/>
      <c r="Q117" s="143">
        <v>-62.919047619047603</v>
      </c>
      <c r="R117" s="143"/>
    </row>
    <row r="118" spans="1:18" x14ac:dyDescent="0.25">
      <c r="A118" s="139" t="s">
        <v>289</v>
      </c>
      <c r="B118" s="142">
        <v>43924</v>
      </c>
      <c r="C118" s="143">
        <v>12.6191</v>
      </c>
      <c r="D118" s="143">
        <v>12.6191</v>
      </c>
      <c r="E118" s="139">
        <v>107288</v>
      </c>
      <c r="F118" s="143">
        <v>-564.78985724268796</v>
      </c>
      <c r="G118" s="143">
        <v>-670.41931860726402</v>
      </c>
      <c r="H118" s="143">
        <v>-343.27265151419101</v>
      </c>
      <c r="I118" s="143">
        <v>-284.53103726488803</v>
      </c>
      <c r="J118" s="143">
        <v>-358.1934480731</v>
      </c>
      <c r="K118" s="143">
        <v>-126.865029600592</v>
      </c>
      <c r="L118" s="143">
        <v>-57.708502610620798</v>
      </c>
      <c r="M118" s="143">
        <v>-37.384346047699701</v>
      </c>
      <c r="N118" s="143">
        <v>-25.7370202756317</v>
      </c>
      <c r="O118" s="143">
        <v>-3.4723636257186299</v>
      </c>
      <c r="P118" s="143">
        <v>1.3208964641743099</v>
      </c>
      <c r="Q118" s="143">
        <v>2.1795975832193299</v>
      </c>
      <c r="R118" s="143">
        <v>-11.165543559241099</v>
      </c>
    </row>
    <row r="119" spans="1:18" x14ac:dyDescent="0.25">
      <c r="A119" s="139" t="s">
        <v>186</v>
      </c>
      <c r="B119" s="142">
        <v>43924</v>
      </c>
      <c r="C119" s="143">
        <v>13.6899</v>
      </c>
      <c r="D119" s="143">
        <v>13.6899</v>
      </c>
      <c r="E119" s="139">
        <v>120494</v>
      </c>
      <c r="F119" s="143">
        <v>-564.04275652143303</v>
      </c>
      <c r="G119" s="143">
        <v>-669.58993686380597</v>
      </c>
      <c r="H119" s="143">
        <v>-342.55392790113802</v>
      </c>
      <c r="I119" s="143">
        <v>-283.854004417064</v>
      </c>
      <c r="J119" s="143">
        <v>-357.66472933553098</v>
      </c>
      <c r="K119" s="143">
        <v>-126.350890223378</v>
      </c>
      <c r="L119" s="143">
        <v>-57.1785486388683</v>
      </c>
      <c r="M119" s="143">
        <v>-36.8467028910596</v>
      </c>
      <c r="N119" s="143">
        <v>-25.181224656811398</v>
      </c>
      <c r="O119" s="143">
        <v>-2.7941674906433498</v>
      </c>
      <c r="P119" s="143">
        <v>2.7752958675677499</v>
      </c>
      <c r="Q119" s="143">
        <v>12.6167182887837</v>
      </c>
      <c r="R119" s="143">
        <v>-10.580585146002001</v>
      </c>
    </row>
    <row r="120" spans="1:18" x14ac:dyDescent="0.25">
      <c r="A120" s="139" t="s">
        <v>290</v>
      </c>
      <c r="B120" s="142">
        <v>43924</v>
      </c>
      <c r="C120" s="143">
        <v>32.598999999999997</v>
      </c>
      <c r="D120" s="143">
        <v>32.598999999999997</v>
      </c>
      <c r="E120" s="139">
        <v>103339</v>
      </c>
      <c r="F120" s="143">
        <v>-432.87113294001603</v>
      </c>
      <c r="G120" s="143">
        <v>-663.39897715517702</v>
      </c>
      <c r="H120" s="143">
        <v>-250.62678597501201</v>
      </c>
      <c r="I120" s="143">
        <v>-222.32187953468599</v>
      </c>
      <c r="J120" s="143">
        <v>-341.55930369787598</v>
      </c>
      <c r="K120" s="143">
        <v>-124.124170609936</v>
      </c>
      <c r="L120" s="143">
        <v>-49.458480887427299</v>
      </c>
      <c r="M120" s="143">
        <v>-38.482525098512902</v>
      </c>
      <c r="N120" s="143">
        <v>-25.1866473416442</v>
      </c>
      <c r="O120" s="143">
        <v>-4.4831193480067997</v>
      </c>
      <c r="P120" s="143">
        <v>0.54978003025418598</v>
      </c>
      <c r="Q120" s="143">
        <v>15.7266634890372</v>
      </c>
      <c r="R120" s="143">
        <v>-9.6404981377788097</v>
      </c>
    </row>
    <row r="121" spans="1:18" x14ac:dyDescent="0.25">
      <c r="A121" s="139" t="s">
        <v>187</v>
      </c>
      <c r="B121" s="142">
        <v>43924</v>
      </c>
      <c r="C121" s="143">
        <v>35.698999999999998</v>
      </c>
      <c r="D121" s="143">
        <v>35.698999999999998</v>
      </c>
      <c r="E121" s="139">
        <v>119773</v>
      </c>
      <c r="F121" s="143">
        <v>-431.74297122853102</v>
      </c>
      <c r="G121" s="143">
        <v>-661.94298024881095</v>
      </c>
      <c r="H121" s="143">
        <v>-249.365578942555</v>
      </c>
      <c r="I121" s="143">
        <v>-221.09950961182801</v>
      </c>
      <c r="J121" s="143">
        <v>-340.63144401895499</v>
      </c>
      <c r="K121" s="143">
        <v>-123.252201373866</v>
      </c>
      <c r="L121" s="143">
        <v>-48.545547976261297</v>
      </c>
      <c r="M121" s="143">
        <v>-37.622178307431497</v>
      </c>
      <c r="N121" s="143">
        <v>-24.291959241306099</v>
      </c>
      <c r="O121" s="143">
        <v>-3.4285370902551899</v>
      </c>
      <c r="P121" s="143">
        <v>1.95487140619545</v>
      </c>
      <c r="Q121" s="143">
        <v>10.425960458661599</v>
      </c>
      <c r="R121" s="143">
        <v>-8.7051461693632994</v>
      </c>
    </row>
    <row r="122" spans="1:18" x14ac:dyDescent="0.25">
      <c r="A122" s="139" t="s">
        <v>188</v>
      </c>
      <c r="B122" s="142">
        <v>43924</v>
      </c>
      <c r="C122" s="143">
        <v>39.225999999999999</v>
      </c>
      <c r="D122" s="143">
        <v>39.225999999999999</v>
      </c>
      <c r="E122" s="139">
        <v>119417</v>
      </c>
      <c r="F122" s="143">
        <v>-261.84762670552999</v>
      </c>
      <c r="G122" s="143">
        <v>-540.89222349435295</v>
      </c>
      <c r="H122" s="143">
        <v>-212.55995612242401</v>
      </c>
      <c r="I122" s="143">
        <v>-227.05102800755401</v>
      </c>
      <c r="J122" s="143">
        <v>-348.63884246762899</v>
      </c>
      <c r="K122" s="143">
        <v>-131.910810924635</v>
      </c>
      <c r="L122" s="143">
        <v>-54.3002118880339</v>
      </c>
      <c r="M122" s="143">
        <v>-41.3234805924413</v>
      </c>
      <c r="N122" s="143">
        <v>-30.158699385332099</v>
      </c>
      <c r="O122" s="143">
        <v>-6.2363622642376901</v>
      </c>
      <c r="P122" s="143">
        <v>0.46330007366021803</v>
      </c>
      <c r="Q122" s="143">
        <v>9.0709068828983899</v>
      </c>
      <c r="R122" s="143">
        <v>-15.696628897263</v>
      </c>
    </row>
    <row r="123" spans="1:18" x14ac:dyDescent="0.25">
      <c r="A123" s="139" t="s">
        <v>291</v>
      </c>
      <c r="B123" s="142">
        <v>43924</v>
      </c>
      <c r="C123" s="143">
        <v>37.451999999999998</v>
      </c>
      <c r="D123" s="143">
        <v>37.451999999999998</v>
      </c>
      <c r="E123" s="139">
        <v>118047</v>
      </c>
      <c r="F123" s="143">
        <v>-261.76408663842</v>
      </c>
      <c r="G123" s="143">
        <v>-541.34775657379998</v>
      </c>
      <c r="H123" s="143">
        <v>-212.99423039633601</v>
      </c>
      <c r="I123" s="143">
        <v>-227.528539746755</v>
      </c>
      <c r="J123" s="143">
        <v>-349.03211262689399</v>
      </c>
      <c r="K123" s="143">
        <v>-132.29768352788801</v>
      </c>
      <c r="L123" s="143">
        <v>-54.690186353189503</v>
      </c>
      <c r="M123" s="143">
        <v>-41.693451315647103</v>
      </c>
      <c r="N123" s="143">
        <v>-30.519704856470302</v>
      </c>
      <c r="O123" s="143">
        <v>-6.7694045101839899</v>
      </c>
      <c r="P123" s="143">
        <v>-0.20462550152176101</v>
      </c>
      <c r="Q123" s="143">
        <v>19.460050495241799</v>
      </c>
      <c r="R123" s="143">
        <v>-16.088428698101001</v>
      </c>
    </row>
    <row r="124" spans="1:18" x14ac:dyDescent="0.25">
      <c r="A124" s="139" t="s">
        <v>292</v>
      </c>
      <c r="B124" s="142">
        <v>43924</v>
      </c>
      <c r="C124" s="143">
        <v>50.475000000000001</v>
      </c>
      <c r="D124" s="143">
        <v>50.475000000000001</v>
      </c>
      <c r="E124" s="139">
        <v>100865</v>
      </c>
      <c r="F124" s="143">
        <v>-417.79815554729601</v>
      </c>
      <c r="G124" s="143">
        <v>-620.87644194101802</v>
      </c>
      <c r="H124" s="143">
        <v>-340.46724002465601</v>
      </c>
      <c r="I124" s="143">
        <v>-257.02953150743502</v>
      </c>
      <c r="J124" s="143">
        <v>-349.76811816478897</v>
      </c>
      <c r="K124" s="143">
        <v>-123.899677800641</v>
      </c>
      <c r="L124" s="143">
        <v>-52.769177108728698</v>
      </c>
      <c r="M124" s="143">
        <v>-34.840225481515297</v>
      </c>
      <c r="N124" s="143">
        <v>-23.634622390699001</v>
      </c>
      <c r="O124" s="143">
        <v>-2.5972803787308498</v>
      </c>
      <c r="P124" s="143">
        <v>-4.8760945185516699E-2</v>
      </c>
      <c r="Q124" s="143">
        <v>17.645012750643101</v>
      </c>
      <c r="R124" s="143">
        <v>-10.470254203285201</v>
      </c>
    </row>
    <row r="125" spans="1:18" x14ac:dyDescent="0.25">
      <c r="A125" s="139" t="s">
        <v>189</v>
      </c>
      <c r="B125" s="142">
        <v>43924</v>
      </c>
      <c r="C125" s="143">
        <v>54.137599999999999</v>
      </c>
      <c r="D125" s="143">
        <v>54.137599999999999</v>
      </c>
      <c r="E125" s="139">
        <v>120270</v>
      </c>
      <c r="F125" s="143">
        <v>-416.53881351067798</v>
      </c>
      <c r="G125" s="143">
        <v>-619.63026528080502</v>
      </c>
      <c r="H125" s="143">
        <v>-339.25891551126603</v>
      </c>
      <c r="I125" s="143">
        <v>-255.79726252214201</v>
      </c>
      <c r="J125" s="143">
        <v>-348.81890760920402</v>
      </c>
      <c r="K125" s="143">
        <v>-122.984155408308</v>
      </c>
      <c r="L125" s="143">
        <v>-51.982056743567</v>
      </c>
      <c r="M125" s="143">
        <v>-34.055622266633399</v>
      </c>
      <c r="N125" s="143">
        <v>-22.8158756559762</v>
      </c>
      <c r="O125" s="143">
        <v>-1.49740469939571</v>
      </c>
      <c r="P125" s="143">
        <v>0.95349943334709497</v>
      </c>
      <c r="Q125" s="143">
        <v>11.0870551102175</v>
      </c>
      <c r="R125" s="143">
        <v>-9.5793510486345408</v>
      </c>
    </row>
    <row r="126" spans="1:18" x14ac:dyDescent="0.25">
      <c r="A126" s="139" t="s">
        <v>190</v>
      </c>
      <c r="B126" s="142">
        <v>43924</v>
      </c>
      <c r="C126" s="143">
        <v>8.9155999999999995</v>
      </c>
      <c r="D126" s="143">
        <v>8.9155999999999995</v>
      </c>
      <c r="E126" s="139">
        <v>139781</v>
      </c>
      <c r="F126" s="143">
        <v>-403.15344959965103</v>
      </c>
      <c r="G126" s="143">
        <v>-633.35176285459204</v>
      </c>
      <c r="H126" s="143">
        <v>-267.01795139986899</v>
      </c>
      <c r="I126" s="143">
        <v>-192.88399932933001</v>
      </c>
      <c r="J126" s="143">
        <v>-317.92780859889302</v>
      </c>
      <c r="K126" s="143">
        <v>-119.798026948469</v>
      </c>
      <c r="L126" s="143">
        <v>-52.510330567316899</v>
      </c>
      <c r="M126" s="143">
        <v>-37.374798735937198</v>
      </c>
      <c r="N126" s="143">
        <v>-27.1019428952889</v>
      </c>
      <c r="O126" s="143">
        <v>-6.7587149690405699</v>
      </c>
      <c r="P126" s="143"/>
      <c r="Q126" s="143">
        <v>-3.1338558986540002</v>
      </c>
      <c r="R126" s="143">
        <v>-13.0158955743057</v>
      </c>
    </row>
    <row r="127" spans="1:18" x14ac:dyDescent="0.25">
      <c r="A127" s="139" t="s">
        <v>293</v>
      </c>
      <c r="B127" s="142">
        <v>43924</v>
      </c>
      <c r="C127" s="143">
        <v>8.2925000000000004</v>
      </c>
      <c r="D127" s="143">
        <v>8.2925000000000004</v>
      </c>
      <c r="E127" s="139">
        <v>139783</v>
      </c>
      <c r="F127" s="143">
        <v>-404.78562837535202</v>
      </c>
      <c r="G127" s="143">
        <v>-635.08854142854898</v>
      </c>
      <c r="H127" s="143">
        <v>-268.67616542213301</v>
      </c>
      <c r="I127" s="143">
        <v>-194.576360891516</v>
      </c>
      <c r="J127" s="143">
        <v>-319.24122821815803</v>
      </c>
      <c r="K127" s="143">
        <v>-120.979257396104</v>
      </c>
      <c r="L127" s="143">
        <v>-53.7345834854668</v>
      </c>
      <c r="M127" s="143">
        <v>-38.567678824328198</v>
      </c>
      <c r="N127" s="143">
        <v>-28.327312142989399</v>
      </c>
      <c r="O127" s="143">
        <v>-8.3368694369262695</v>
      </c>
      <c r="P127" s="143"/>
      <c r="Q127" s="143">
        <v>-4.9345803642121897</v>
      </c>
      <c r="R127" s="143">
        <v>-14.373371551736801</v>
      </c>
    </row>
    <row r="128" spans="1:18" x14ac:dyDescent="0.25">
      <c r="A128" s="139" t="s">
        <v>191</v>
      </c>
      <c r="B128" s="142">
        <v>43924</v>
      </c>
      <c r="C128" s="143">
        <v>13.787000000000001</v>
      </c>
      <c r="D128" s="143">
        <v>13.787000000000001</v>
      </c>
      <c r="E128" s="139">
        <v>135781</v>
      </c>
      <c r="F128" s="143">
        <v>-419.03479554957102</v>
      </c>
      <c r="G128" s="143">
        <v>-620.56029735682705</v>
      </c>
      <c r="H128" s="143">
        <v>-278.52483938992702</v>
      </c>
      <c r="I128" s="143">
        <v>-196.85126112404299</v>
      </c>
      <c r="J128" s="143">
        <v>-337.849629203267</v>
      </c>
      <c r="K128" s="143">
        <v>-129.57034618136501</v>
      </c>
      <c r="L128" s="143">
        <v>-49.449945092877101</v>
      </c>
      <c r="M128" s="143">
        <v>-37.060663092658103</v>
      </c>
      <c r="N128" s="143">
        <v>-24.888268438905001</v>
      </c>
      <c r="O128" s="143">
        <v>1.44994933784343E-2</v>
      </c>
      <c r="P128" s="143"/>
      <c r="Q128" s="143">
        <v>8.8719833119383793</v>
      </c>
      <c r="R128" s="143">
        <v>-8.1238162192358203</v>
      </c>
    </row>
    <row r="129" spans="1:18" x14ac:dyDescent="0.25">
      <c r="A129" s="139" t="s">
        <v>294</v>
      </c>
      <c r="B129" s="142">
        <v>43924</v>
      </c>
      <c r="C129" s="143">
        <v>12.97</v>
      </c>
      <c r="D129" s="143">
        <v>12.97</v>
      </c>
      <c r="E129" s="139">
        <v>135784</v>
      </c>
      <c r="F129" s="143">
        <v>-420.64627899969798</v>
      </c>
      <c r="G129" s="143">
        <v>-621.32962637791297</v>
      </c>
      <c r="H129" s="143">
        <v>-279.28237845050398</v>
      </c>
      <c r="I129" s="143">
        <v>-198.006147457558</v>
      </c>
      <c r="J129" s="143">
        <v>-338.80710704859098</v>
      </c>
      <c r="K129" s="143">
        <v>-130.52872648753399</v>
      </c>
      <c r="L129" s="143">
        <v>-50.592200300989802</v>
      </c>
      <c r="M129" s="143">
        <v>-38.156447738384799</v>
      </c>
      <c r="N129" s="143">
        <v>-26.1094575639674</v>
      </c>
      <c r="O129" s="143">
        <v>-1.34295902633192</v>
      </c>
      <c r="P129" s="143"/>
      <c r="Q129" s="143">
        <v>6.9579589216944804</v>
      </c>
      <c r="R129" s="143">
        <v>-9.3441814511109307</v>
      </c>
    </row>
    <row r="130" spans="1:18" x14ac:dyDescent="0.25">
      <c r="A130" s="139" t="s">
        <v>192</v>
      </c>
      <c r="B130" s="142">
        <v>43924</v>
      </c>
      <c r="C130" s="143">
        <v>13.5989</v>
      </c>
      <c r="D130" s="143">
        <v>13.5989</v>
      </c>
      <c r="E130" s="139">
        <v>133386</v>
      </c>
      <c r="F130" s="143">
        <v>-538.42338516874304</v>
      </c>
      <c r="G130" s="143">
        <v>-769.77167628730501</v>
      </c>
      <c r="H130" s="143">
        <v>-365.47315402477199</v>
      </c>
      <c r="I130" s="143">
        <v>-261.75599766387398</v>
      </c>
      <c r="J130" s="143">
        <v>-372.35878956716698</v>
      </c>
      <c r="K130" s="143">
        <v>-129.79399000080701</v>
      </c>
      <c r="L130" s="143">
        <v>-53.5396952628927</v>
      </c>
      <c r="M130" s="143">
        <v>-35.209070083616197</v>
      </c>
      <c r="N130" s="143">
        <v>-24.496596028846799</v>
      </c>
      <c r="O130" s="143">
        <v>-3.7600666308314499</v>
      </c>
      <c r="P130" s="143">
        <v>5.0258523622228903</v>
      </c>
      <c r="Q130" s="143">
        <v>6.9173170089520797</v>
      </c>
      <c r="R130" s="143">
        <v>-13.6809349332563</v>
      </c>
    </row>
    <row r="131" spans="1:18" x14ac:dyDescent="0.25">
      <c r="A131" s="139" t="s">
        <v>295</v>
      </c>
      <c r="B131" s="142">
        <v>43924</v>
      </c>
      <c r="C131" s="143">
        <v>12.679600000000001</v>
      </c>
      <c r="D131" s="143">
        <v>12.679600000000001</v>
      </c>
      <c r="E131" s="139">
        <v>133385</v>
      </c>
      <c r="F131" s="143">
        <v>-539.70610745446299</v>
      </c>
      <c r="G131" s="143">
        <v>-770.94321410807504</v>
      </c>
      <c r="H131" s="143">
        <v>-366.64320384790199</v>
      </c>
      <c r="I131" s="143">
        <v>-262.88667365680402</v>
      </c>
      <c r="J131" s="143">
        <v>-373.217326632886</v>
      </c>
      <c r="K131" s="143">
        <v>-130.65239316362701</v>
      </c>
      <c r="L131" s="143">
        <v>-54.4675256079991</v>
      </c>
      <c r="M131" s="143">
        <v>-36.154310441516699</v>
      </c>
      <c r="N131" s="143">
        <v>-25.490096721179899</v>
      </c>
      <c r="O131" s="143">
        <v>-4.8817384372954198</v>
      </c>
      <c r="P131" s="143">
        <v>3.3819365614093702</v>
      </c>
      <c r="Q131" s="143">
        <v>5.15036334913112</v>
      </c>
      <c r="R131" s="143">
        <v>-14.583304707378</v>
      </c>
    </row>
    <row r="132" spans="1:18" x14ac:dyDescent="0.25">
      <c r="A132" s="139" t="s">
        <v>296</v>
      </c>
      <c r="B132" s="142">
        <v>43924</v>
      </c>
      <c r="C132" s="143">
        <v>34.409399999999998</v>
      </c>
      <c r="D132" s="143">
        <v>34.409399999999998</v>
      </c>
      <c r="E132" s="139">
        <v>103196</v>
      </c>
      <c r="F132" s="143">
        <v>-419.82731206487398</v>
      </c>
      <c r="G132" s="143">
        <v>-664.81905290448594</v>
      </c>
      <c r="H132" s="143">
        <v>-218.63085807839201</v>
      </c>
      <c r="I132" s="143">
        <v>-244.05909632787299</v>
      </c>
      <c r="J132" s="143">
        <v>-357.948858548548</v>
      </c>
      <c r="K132" s="143">
        <v>-155.91850037281401</v>
      </c>
      <c r="L132" s="143">
        <v>-61.423736979041699</v>
      </c>
      <c r="M132" s="143">
        <v>-51.847725763411802</v>
      </c>
      <c r="N132" s="143">
        <v>-38.681818186678697</v>
      </c>
      <c r="O132" s="143">
        <v>-12.5973820934698</v>
      </c>
      <c r="P132" s="143">
        <v>-5.9224462067527002</v>
      </c>
      <c r="Q132" s="143">
        <v>16.784911454408402</v>
      </c>
      <c r="R132" s="143">
        <v>-21.177765302057001</v>
      </c>
    </row>
    <row r="133" spans="1:18" x14ac:dyDescent="0.25">
      <c r="A133" s="139" t="s">
        <v>193</v>
      </c>
      <c r="B133" s="142">
        <v>43924</v>
      </c>
      <c r="C133" s="143">
        <v>36.400799999999997</v>
      </c>
      <c r="D133" s="143">
        <v>36.400799999999997</v>
      </c>
      <c r="E133" s="139">
        <v>118803</v>
      </c>
      <c r="F133" s="143">
        <v>-419.16242803269603</v>
      </c>
      <c r="G133" s="143">
        <v>-664.19021696313996</v>
      </c>
      <c r="H133" s="143">
        <v>-218.11116714104099</v>
      </c>
      <c r="I133" s="143">
        <v>-243.378010104579</v>
      </c>
      <c r="J133" s="143">
        <v>-357.37415273836399</v>
      </c>
      <c r="K133" s="143">
        <v>-155.44947753590401</v>
      </c>
      <c r="L133" s="143">
        <v>-60.937661285339402</v>
      </c>
      <c r="M133" s="143">
        <v>-51.433627149008998</v>
      </c>
      <c r="N133" s="143">
        <v>-38.278435910216402</v>
      </c>
      <c r="O133" s="143">
        <v>-12.0609640385911</v>
      </c>
      <c r="P133" s="143">
        <v>-5.3421447715323103</v>
      </c>
      <c r="Q133" s="143">
        <v>6.4484591184618996</v>
      </c>
      <c r="R133" s="143">
        <v>-20.725327113350101</v>
      </c>
    </row>
    <row r="134" spans="1:18" x14ac:dyDescent="0.25">
      <c r="A134" s="139" t="s">
        <v>194</v>
      </c>
      <c r="B134" s="142">
        <v>43924</v>
      </c>
      <c r="C134" s="143">
        <v>8.1456</v>
      </c>
      <c r="D134" s="143">
        <v>8.1456</v>
      </c>
      <c r="E134" s="139">
        <v>147481</v>
      </c>
      <c r="F134" s="143">
        <v>-229.416435333907</v>
      </c>
      <c r="G134" s="143">
        <v>-402.50822026755998</v>
      </c>
      <c r="H134" s="143">
        <v>-172.204264787184</v>
      </c>
      <c r="I134" s="143">
        <v>-176.836864313262</v>
      </c>
      <c r="J134" s="143">
        <v>-275.35134347921098</v>
      </c>
      <c r="K134" s="143">
        <v>-102.17930285633901</v>
      </c>
      <c r="L134" s="143">
        <v>-41.537798674974098</v>
      </c>
      <c r="M134" s="143"/>
      <c r="N134" s="143"/>
      <c r="O134" s="143"/>
      <c r="P134" s="143"/>
      <c r="Q134" s="143">
        <v>-26.647874015747998</v>
      </c>
      <c r="R134" s="143"/>
    </row>
    <row r="135" spans="1:18" x14ac:dyDescent="0.25">
      <c r="A135" s="139" t="s">
        <v>297</v>
      </c>
      <c r="B135" s="142">
        <v>43924</v>
      </c>
      <c r="C135" s="143">
        <v>8.0731999999999999</v>
      </c>
      <c r="D135" s="143">
        <v>8.0731999999999999</v>
      </c>
      <c r="E135" s="139">
        <v>147482</v>
      </c>
      <c r="F135" s="143">
        <v>-230.78663503167701</v>
      </c>
      <c r="G135" s="143">
        <v>-402.05331512777798</v>
      </c>
      <c r="H135" s="143">
        <v>-172.73125446973901</v>
      </c>
      <c r="I135" s="143">
        <v>-177.92181561874</v>
      </c>
      <c r="J135" s="143">
        <v>-276.73599871868799</v>
      </c>
      <c r="K135" s="143">
        <v>-103.266624108389</v>
      </c>
      <c r="L135" s="143">
        <v>-42.5937690204699</v>
      </c>
      <c r="M135" s="143"/>
      <c r="N135" s="143"/>
      <c r="O135" s="143"/>
      <c r="P135" s="143"/>
      <c r="Q135" s="143">
        <v>-27.6882677165354</v>
      </c>
      <c r="R135" s="143"/>
    </row>
    <row r="136" spans="1:18" x14ac:dyDescent="0.25">
      <c r="A136" s="139" t="s">
        <v>195</v>
      </c>
      <c r="B136" s="142">
        <v>43924</v>
      </c>
      <c r="C136" s="143">
        <v>10.84</v>
      </c>
      <c r="D136" s="143">
        <v>10.84</v>
      </c>
      <c r="E136" s="139">
        <v>135601</v>
      </c>
      <c r="F136" s="143">
        <v>-166.819012797075</v>
      </c>
      <c r="G136" s="143">
        <v>-484.94242692648299</v>
      </c>
      <c r="H136" s="143">
        <v>-167.60204081632699</v>
      </c>
      <c r="I136" s="143">
        <v>-143.19965126416801</v>
      </c>
      <c r="J136" s="143">
        <v>-311.52886593425802</v>
      </c>
      <c r="K136" s="143">
        <v>-123.808589369814</v>
      </c>
      <c r="L136" s="143">
        <v>-54.347746360068903</v>
      </c>
      <c r="M136" s="143">
        <v>-39.963659808920902</v>
      </c>
      <c r="N136" s="143">
        <v>-27.609481001906602</v>
      </c>
      <c r="O136" s="143">
        <v>-4.1191161805403897</v>
      </c>
      <c r="P136" s="143"/>
      <c r="Q136" s="143">
        <v>1.9466666666666701</v>
      </c>
      <c r="R136" s="143">
        <v>-11.625970686502001</v>
      </c>
    </row>
    <row r="137" spans="1:18" x14ac:dyDescent="0.25">
      <c r="A137" s="139" t="s">
        <v>298</v>
      </c>
      <c r="B137" s="142">
        <v>43924</v>
      </c>
      <c r="C137" s="143">
        <v>10.19</v>
      </c>
      <c r="D137" s="143">
        <v>10.19</v>
      </c>
      <c r="E137" s="139">
        <v>135598</v>
      </c>
      <c r="F137" s="143">
        <v>-177.35665694849399</v>
      </c>
      <c r="G137" s="143">
        <v>-492.62397991211498</v>
      </c>
      <c r="H137" s="143">
        <v>-173.14990512334001</v>
      </c>
      <c r="I137" s="143">
        <v>-144.975506421289</v>
      </c>
      <c r="J137" s="143">
        <v>-313.01710514083902</v>
      </c>
      <c r="K137" s="143">
        <v>-124.93688743688701</v>
      </c>
      <c r="L137" s="143">
        <v>-55.513630241954203</v>
      </c>
      <c r="M137" s="143">
        <v>-41.0329738058552</v>
      </c>
      <c r="N137" s="143">
        <v>-28.761982171749601</v>
      </c>
      <c r="O137" s="143">
        <v>-5.6003277223298102</v>
      </c>
      <c r="P137" s="143"/>
      <c r="Q137" s="143">
        <v>0.440317460317458</v>
      </c>
      <c r="R137" s="143">
        <v>-12.9277453053103</v>
      </c>
    </row>
    <row r="138" spans="1:18" x14ac:dyDescent="0.25">
      <c r="A138" s="139" t="s">
        <v>299</v>
      </c>
      <c r="B138" s="142">
        <v>43924</v>
      </c>
      <c r="C138" s="143">
        <v>134.01</v>
      </c>
      <c r="D138" s="143">
        <v>396.98118341644499</v>
      </c>
      <c r="E138" s="139">
        <v>101815</v>
      </c>
      <c r="F138" s="143">
        <v>-335.53691766774199</v>
      </c>
      <c r="G138" s="143">
        <v>-639.12848793362002</v>
      </c>
      <c r="H138" s="143">
        <v>-272.16513594616299</v>
      </c>
      <c r="I138" s="143">
        <v>-208.685973187927</v>
      </c>
      <c r="J138" s="143">
        <v>-329.517975173303</v>
      </c>
      <c r="K138" s="143">
        <v>-126.18449982913999</v>
      </c>
      <c r="L138" s="143">
        <v>-52.4629530795102</v>
      </c>
      <c r="M138" s="143">
        <v>-42.745070986078602</v>
      </c>
      <c r="N138" s="143">
        <v>-31.5306987715025</v>
      </c>
      <c r="O138" s="143">
        <v>-7.8208809386275799</v>
      </c>
      <c r="P138" s="143">
        <v>-2.8130651469907701</v>
      </c>
      <c r="Q138" s="143">
        <v>161.07667002737199</v>
      </c>
      <c r="R138" s="143">
        <v>-15.7851737798467</v>
      </c>
    </row>
    <row r="139" spans="1:18" x14ac:dyDescent="0.25">
      <c r="A139" s="139" t="s">
        <v>196</v>
      </c>
      <c r="B139" s="142">
        <v>43924</v>
      </c>
      <c r="C139" s="143">
        <v>139.37</v>
      </c>
      <c r="D139" s="143">
        <v>139.37</v>
      </c>
      <c r="E139" s="139">
        <v>119486</v>
      </c>
      <c r="F139" s="143">
        <v>-335.48739259050399</v>
      </c>
      <c r="G139" s="143">
        <v>-638.56595735037502</v>
      </c>
      <c r="H139" s="143">
        <v>-271.99110057515901</v>
      </c>
      <c r="I139" s="143">
        <v>-208.26849258221799</v>
      </c>
      <c r="J139" s="143">
        <v>-329.24167621219902</v>
      </c>
      <c r="K139" s="143">
        <v>-125.913542005892</v>
      </c>
      <c r="L139" s="143">
        <v>-52.172416328936599</v>
      </c>
      <c r="M139" s="143">
        <v>-42.540543655067601</v>
      </c>
      <c r="N139" s="143">
        <v>-31.303004159763098</v>
      </c>
      <c r="O139" s="143">
        <v>-7.4755983585882699</v>
      </c>
      <c r="P139" s="143">
        <v>-2.3519562369959899</v>
      </c>
      <c r="Q139" s="143">
        <v>5.0758958512516603</v>
      </c>
      <c r="R139" s="143">
        <v>-15.517045538725901</v>
      </c>
    </row>
    <row r="140" spans="1:18" x14ac:dyDescent="0.25">
      <c r="A140" s="139" t="s">
        <v>300</v>
      </c>
      <c r="B140" s="142">
        <v>43924</v>
      </c>
      <c r="C140" s="143">
        <v>144.69</v>
      </c>
      <c r="D140" s="143">
        <v>218.26446847631399</v>
      </c>
      <c r="E140" s="139">
        <v>100156</v>
      </c>
      <c r="F140" s="143">
        <v>-329.45368171018401</v>
      </c>
      <c r="G140" s="143">
        <v>-621.57878628890705</v>
      </c>
      <c r="H140" s="143">
        <v>-264.44317393667001</v>
      </c>
      <c r="I140" s="143">
        <v>-200.434295193129</v>
      </c>
      <c r="J140" s="143">
        <v>-322.10854827372901</v>
      </c>
      <c r="K140" s="143">
        <v>-123.45932783190599</v>
      </c>
      <c r="L140" s="143">
        <v>-51.017514332949197</v>
      </c>
      <c r="M140" s="143">
        <v>-41.694332402523699</v>
      </c>
      <c r="N140" s="143">
        <v>-30.699473941766499</v>
      </c>
      <c r="O140" s="143">
        <v>-6.21082787987927</v>
      </c>
      <c r="P140" s="143">
        <v>0.45855377416135501</v>
      </c>
      <c r="Q140" s="143">
        <v>86.687799057879602</v>
      </c>
      <c r="R140" s="143">
        <v>-15.574537187990099</v>
      </c>
    </row>
    <row r="141" spans="1:18" x14ac:dyDescent="0.25">
      <c r="A141" s="139" t="s">
        <v>197</v>
      </c>
      <c r="B141" s="142">
        <v>43924</v>
      </c>
      <c r="C141" s="143">
        <v>150.25</v>
      </c>
      <c r="D141" s="143">
        <v>150.25</v>
      </c>
      <c r="E141" s="139">
        <v>119489</v>
      </c>
      <c r="F141" s="143">
        <v>-328.02287581699397</v>
      </c>
      <c r="G141" s="143">
        <v>-620.89728204804396</v>
      </c>
      <c r="H141" s="143">
        <v>-263.91020201837802</v>
      </c>
      <c r="I141" s="143">
        <v>-199.94557154269501</v>
      </c>
      <c r="J141" s="143">
        <v>-321.72012844557798</v>
      </c>
      <c r="K141" s="143">
        <v>-123.11047963061399</v>
      </c>
      <c r="L141" s="143">
        <v>-50.648267763090203</v>
      </c>
      <c r="M141" s="143">
        <v>-41.378856588421002</v>
      </c>
      <c r="N141" s="143">
        <v>-30.385538104316499</v>
      </c>
      <c r="O141" s="143">
        <v>-5.7461200267240597</v>
      </c>
      <c r="P141" s="143">
        <v>1.0088362579944801</v>
      </c>
      <c r="Q141" s="143">
        <v>10.381121763284</v>
      </c>
      <c r="R141" s="143">
        <v>-15.1120378338561</v>
      </c>
    </row>
    <row r="142" spans="1:18" x14ac:dyDescent="0.25">
      <c r="A142" s="139" t="s">
        <v>301</v>
      </c>
      <c r="B142" s="142">
        <v>43924</v>
      </c>
      <c r="C142" s="143">
        <v>67.546199999999999</v>
      </c>
      <c r="D142" s="143">
        <v>67.546199999999999</v>
      </c>
      <c r="E142" s="139">
        <v>100175</v>
      </c>
      <c r="F142" s="143">
        <v>-33.091641802953099</v>
      </c>
      <c r="G142" s="143">
        <v>-256.95049284939699</v>
      </c>
      <c r="H142" s="143">
        <v>38.5097058315948</v>
      </c>
      <c r="I142" s="143">
        <v>-60.519175523354697</v>
      </c>
      <c r="J142" s="143">
        <v>-299.55118787302098</v>
      </c>
      <c r="K142" s="143">
        <v>-114.690002131132</v>
      </c>
      <c r="L142" s="143">
        <v>-50.3425347882783</v>
      </c>
      <c r="M142" s="143">
        <v>-39.418749139579901</v>
      </c>
      <c r="N142" s="143">
        <v>-27.570873808923501</v>
      </c>
      <c r="O142" s="143">
        <v>-4.8698793417976498</v>
      </c>
      <c r="P142" s="143">
        <v>3.3267754352317098</v>
      </c>
      <c r="Q142" s="143">
        <v>28.741602353585101</v>
      </c>
      <c r="R142" s="143">
        <v>-12.5531236093763</v>
      </c>
    </row>
    <row r="143" spans="1:18" x14ac:dyDescent="0.25">
      <c r="A143" s="139" t="s">
        <v>198</v>
      </c>
      <c r="B143" s="142">
        <v>43924</v>
      </c>
      <c r="C143" s="143">
        <v>69.689499999999995</v>
      </c>
      <c r="D143" s="143">
        <v>69.689499999999995</v>
      </c>
      <c r="E143" s="139">
        <v>120847</v>
      </c>
      <c r="F143" s="143">
        <v>-31.344990789206602</v>
      </c>
      <c r="G143" s="143">
        <v>-255.23698608839999</v>
      </c>
      <c r="H143" s="143">
        <v>40.103742342541899</v>
      </c>
      <c r="I143" s="143">
        <v>-58.878528641374999</v>
      </c>
      <c r="J143" s="143">
        <v>-298.28567555689602</v>
      </c>
      <c r="K143" s="143">
        <v>-113.478570099962</v>
      </c>
      <c r="L143" s="143">
        <v>-49.053869746839503</v>
      </c>
      <c r="M143" s="143">
        <v>-38.198015498846097</v>
      </c>
      <c r="N143" s="143">
        <v>-26.4958357113475</v>
      </c>
      <c r="O143" s="143">
        <v>-4.2200691583836898</v>
      </c>
      <c r="P143" s="143">
        <v>3.89779651322648</v>
      </c>
      <c r="Q143" s="143">
        <v>10.771539062071399</v>
      </c>
      <c r="R143" s="143">
        <v>-11.7685354415388</v>
      </c>
    </row>
    <row r="144" spans="1:18" x14ac:dyDescent="0.25">
      <c r="A144" s="139" t="s">
        <v>199</v>
      </c>
      <c r="B144" s="142">
        <v>43924</v>
      </c>
      <c r="C144" s="143">
        <v>35.229999999999997</v>
      </c>
      <c r="D144" s="143">
        <v>35.229999999999997</v>
      </c>
      <c r="E144" s="139">
        <v>111549</v>
      </c>
      <c r="F144" s="143">
        <v>-365.50764951321599</v>
      </c>
      <c r="G144" s="143">
        <v>-547.48350953284603</v>
      </c>
      <c r="H144" s="143">
        <v>-261.487501444364</v>
      </c>
      <c r="I144" s="143">
        <v>-198.287812371212</v>
      </c>
      <c r="J144" s="143">
        <v>-326.712138452989</v>
      </c>
      <c r="K144" s="143">
        <v>-137.41697749908201</v>
      </c>
      <c r="L144" s="143">
        <v>-59.338923121346298</v>
      </c>
      <c r="M144" s="143">
        <v>-48.566332875188202</v>
      </c>
      <c r="N144" s="143">
        <v>-36.411326020441798</v>
      </c>
      <c r="O144" s="143">
        <v>-8.9512829020128297</v>
      </c>
      <c r="P144" s="143">
        <v>-1.5612040332808901</v>
      </c>
      <c r="Q144" s="143">
        <v>22.3572469045885</v>
      </c>
      <c r="R144" s="143">
        <v>-15.5407835916198</v>
      </c>
    </row>
    <row r="145" spans="1:18" x14ac:dyDescent="0.25">
      <c r="A145" s="139" t="s">
        <v>302</v>
      </c>
      <c r="B145" s="142">
        <v>43924</v>
      </c>
      <c r="C145" s="143">
        <v>34.909999999999997</v>
      </c>
      <c r="D145" s="143">
        <v>34.909999999999997</v>
      </c>
      <c r="E145" s="139">
        <v>141070</v>
      </c>
      <c r="F145" s="143">
        <v>-363.770353733859</v>
      </c>
      <c r="G145" s="143">
        <v>-549.09737417943404</v>
      </c>
      <c r="H145" s="143">
        <v>-262.416446448003</v>
      </c>
      <c r="I145" s="143">
        <v>-198.69201980871799</v>
      </c>
      <c r="J145" s="143">
        <v>-327.11505865709302</v>
      </c>
      <c r="K145" s="143">
        <v>-137.797610437701</v>
      </c>
      <c r="L145" s="143">
        <v>-59.7199878493984</v>
      </c>
      <c r="M145" s="143">
        <v>-48.878031125588102</v>
      </c>
      <c r="N145" s="143">
        <v>-36.736695467160203</v>
      </c>
      <c r="O145" s="143">
        <v>-9.1724729042247297</v>
      </c>
      <c r="P145" s="143">
        <v>-1.8204470618981901</v>
      </c>
      <c r="Q145" s="143">
        <v>21.437408497778701</v>
      </c>
      <c r="R145" s="143">
        <v>-15.793093396733401</v>
      </c>
    </row>
    <row r="146" spans="1:18" x14ac:dyDescent="0.25">
      <c r="A146" s="139" t="s">
        <v>303</v>
      </c>
      <c r="B146" s="142">
        <v>43924</v>
      </c>
      <c r="C146" s="143">
        <v>53.901400000000002</v>
      </c>
      <c r="D146" s="143">
        <v>431.21120000000002</v>
      </c>
      <c r="E146" s="139">
        <v>100338</v>
      </c>
      <c r="F146" s="143">
        <v>-14.885421185123</v>
      </c>
      <c r="G146" s="143">
        <v>-19.8985485503094</v>
      </c>
      <c r="H146" s="143">
        <v>-7.1487593025179796</v>
      </c>
      <c r="I146" s="143">
        <v>-224.25124388955899</v>
      </c>
      <c r="J146" s="143">
        <v>-366.49513091262497</v>
      </c>
      <c r="K146" s="143">
        <v>-129.72665931053501</v>
      </c>
      <c r="L146" s="143">
        <v>-51.894327794045303</v>
      </c>
      <c r="M146" s="143">
        <v>-39.507659614037202</v>
      </c>
      <c r="N146" s="143">
        <v>-28.547073371500002</v>
      </c>
      <c r="O146" s="143">
        <v>-7.6199673869244799</v>
      </c>
      <c r="P146" s="143">
        <v>-2.0498488185118098</v>
      </c>
      <c r="Q146" s="143">
        <v>182.960952040938</v>
      </c>
      <c r="R146" s="143">
        <v>-13.696264967242</v>
      </c>
    </row>
    <row r="147" spans="1:18" x14ac:dyDescent="0.25">
      <c r="A147" s="139" t="s">
        <v>200</v>
      </c>
      <c r="B147" s="142">
        <v>43924</v>
      </c>
      <c r="C147" s="143">
        <v>56.781300000000002</v>
      </c>
      <c r="D147" s="143">
        <v>56.781300000000002</v>
      </c>
      <c r="E147" s="139">
        <v>120291</v>
      </c>
      <c r="F147" s="143">
        <v>-14.6444729520713</v>
      </c>
      <c r="G147" s="143">
        <v>-19.6598163399747</v>
      </c>
      <c r="H147" s="143">
        <v>-6.8965603882450299</v>
      </c>
      <c r="I147" s="143">
        <v>-224.020156736286</v>
      </c>
      <c r="J147" s="143">
        <v>-366.32430590514099</v>
      </c>
      <c r="K147" s="143">
        <v>-129.559688035319</v>
      </c>
      <c r="L147" s="143">
        <v>-51.713157878247401</v>
      </c>
      <c r="M147" s="143">
        <v>-39.336650531291298</v>
      </c>
      <c r="N147" s="143">
        <v>-28.356250672332202</v>
      </c>
      <c r="O147" s="143">
        <v>-6.9499586341466202</v>
      </c>
      <c r="P147" s="143">
        <v>-1.2220199143180499</v>
      </c>
      <c r="Q147" s="143">
        <v>5.113513610829</v>
      </c>
      <c r="R147" s="143">
        <v>-13.214065448893701</v>
      </c>
    </row>
    <row r="148" spans="1:18" x14ac:dyDescent="0.25">
      <c r="A148" s="139" t="s">
        <v>372</v>
      </c>
      <c r="B148" s="142">
        <v>43924</v>
      </c>
      <c r="C148" s="143">
        <v>105.3364</v>
      </c>
      <c r="D148" s="143">
        <v>105.3364</v>
      </c>
      <c r="E148" s="139">
        <v>119723</v>
      </c>
      <c r="F148" s="143">
        <v>-143.27389401327599</v>
      </c>
      <c r="G148" s="143">
        <v>-452.53416107814002</v>
      </c>
      <c r="H148" s="143">
        <v>-121.573679030726</v>
      </c>
      <c r="I148" s="143">
        <v>-150.953324728615</v>
      </c>
      <c r="J148" s="143">
        <v>-310.03442351586398</v>
      </c>
      <c r="K148" s="143">
        <v>-121.743943192161</v>
      </c>
      <c r="L148" s="143">
        <v>-50.214538098838602</v>
      </c>
      <c r="M148" s="143">
        <v>-39.728031095706001</v>
      </c>
      <c r="N148" s="143">
        <v>-29.611689812415001</v>
      </c>
      <c r="O148" s="143">
        <v>-6.4483917582469799</v>
      </c>
      <c r="P148" s="143">
        <v>-1.9818896830049599</v>
      </c>
      <c r="Q148" s="143">
        <v>7.7044534159588798</v>
      </c>
      <c r="R148" s="143">
        <v>-13.335463963482001</v>
      </c>
    </row>
    <row r="149" spans="1:18" x14ac:dyDescent="0.25">
      <c r="A149" s="139" t="s">
        <v>375</v>
      </c>
      <c r="B149" s="142">
        <v>43924</v>
      </c>
      <c r="C149" s="143">
        <v>100.8699</v>
      </c>
      <c r="D149" s="143">
        <v>313.21987851800702</v>
      </c>
      <c r="E149" s="139">
        <v>105628</v>
      </c>
      <c r="F149" s="143">
        <v>-143.94035514272201</v>
      </c>
      <c r="G149" s="143">
        <v>-453.10967900397497</v>
      </c>
      <c r="H149" s="143">
        <v>-121.86581328064599</v>
      </c>
      <c r="I149" s="143">
        <v>-151.40754085720999</v>
      </c>
      <c r="J149" s="143">
        <v>-310.45793042237699</v>
      </c>
      <c r="K149" s="143">
        <v>-122.181718756024</v>
      </c>
      <c r="L149" s="143">
        <v>-50.692070039534698</v>
      </c>
      <c r="M149" s="143">
        <v>-40.172627830097603</v>
      </c>
      <c r="N149" s="143">
        <v>-30.028864115747901</v>
      </c>
      <c r="O149" s="143">
        <v>-6.9881479984158901</v>
      </c>
      <c r="P149" s="143">
        <v>-2.5533947157877699</v>
      </c>
      <c r="Q149" s="143">
        <v>112.18981820483801</v>
      </c>
      <c r="R149" s="143">
        <v>-13.8179898208317</v>
      </c>
    </row>
    <row r="150" spans="1:18" x14ac:dyDescent="0.25">
      <c r="A150" s="139" t="s">
        <v>201</v>
      </c>
      <c r="B150" s="142">
        <v>43924</v>
      </c>
      <c r="C150" s="143">
        <v>9.7029999999999994</v>
      </c>
      <c r="D150" s="143">
        <v>9.7029999999999994</v>
      </c>
      <c r="E150" s="139">
        <v>132933</v>
      </c>
      <c r="F150" s="143">
        <v>-123.669287147361</v>
      </c>
      <c r="G150" s="143">
        <v>-432.92581916973199</v>
      </c>
      <c r="H150" s="143">
        <v>-131.99397287795099</v>
      </c>
      <c r="I150" s="143">
        <v>-178.651656115945</v>
      </c>
      <c r="J150" s="143">
        <v>-349.07083143004201</v>
      </c>
      <c r="K150" s="143">
        <v>-129.31319218505999</v>
      </c>
      <c r="L150" s="143">
        <v>-53.940249892413803</v>
      </c>
      <c r="M150" s="143">
        <v>-40.993990161244497</v>
      </c>
      <c r="N150" s="143">
        <v>-28.618472291273999</v>
      </c>
      <c r="O150" s="143">
        <v>-7.1300395798120597</v>
      </c>
      <c r="P150" s="143">
        <v>-1.35355170886363</v>
      </c>
      <c r="Q150" s="143">
        <v>-0.50644148198394201</v>
      </c>
      <c r="R150" s="143">
        <v>-15.2369635006241</v>
      </c>
    </row>
    <row r="151" spans="1:18" x14ac:dyDescent="0.25">
      <c r="A151" s="139" t="s">
        <v>202</v>
      </c>
      <c r="B151" s="142">
        <v>43924</v>
      </c>
      <c r="C151" s="143">
        <v>10.4823</v>
      </c>
      <c r="D151" s="143">
        <v>10.4823</v>
      </c>
      <c r="E151" s="139">
        <v>133364</v>
      </c>
      <c r="F151" s="143">
        <v>-81.980796991339403</v>
      </c>
      <c r="G151" s="143">
        <v>-392.7883431807</v>
      </c>
      <c r="H151" s="143">
        <v>-119.848526609704</v>
      </c>
      <c r="I151" s="143">
        <v>-148.53931154670701</v>
      </c>
      <c r="J151" s="143">
        <v>-326.16041237351902</v>
      </c>
      <c r="K151" s="143">
        <v>-117.346867260819</v>
      </c>
      <c r="L151" s="143">
        <v>-47.3151204117923</v>
      </c>
      <c r="M151" s="143">
        <v>-37.230870029140299</v>
      </c>
      <c r="N151" s="143">
        <v>-25.3526175409622</v>
      </c>
      <c r="O151" s="143">
        <v>-5.5499129699066501</v>
      </c>
      <c r="P151" s="143">
        <v>0.91178109146660102</v>
      </c>
      <c r="Q151" s="143">
        <v>0.91178109146660102</v>
      </c>
      <c r="R151" s="143">
        <v>-13.1792189771124</v>
      </c>
    </row>
    <row r="152" spans="1:18" x14ac:dyDescent="0.25">
      <c r="A152" s="139" t="s">
        <v>203</v>
      </c>
      <c r="B152" s="142">
        <v>43924</v>
      </c>
      <c r="C152" s="143">
        <v>10.3142</v>
      </c>
      <c r="D152" s="143">
        <v>10.3142</v>
      </c>
      <c r="E152" s="139">
        <v>136007</v>
      </c>
      <c r="F152" s="143">
        <v>-115.514118633127</v>
      </c>
      <c r="G152" s="143">
        <v>-418.80969989733501</v>
      </c>
      <c r="H152" s="143">
        <v>-121.032779499724</v>
      </c>
      <c r="I152" s="143">
        <v>-166.670124024053</v>
      </c>
      <c r="J152" s="143">
        <v>-331.56231379467499</v>
      </c>
      <c r="K152" s="143">
        <v>-118.72041245582299</v>
      </c>
      <c r="L152" s="143">
        <v>-48.224148159288802</v>
      </c>
      <c r="M152" s="143">
        <v>-38.469223031696799</v>
      </c>
      <c r="N152" s="143">
        <v>-25.804283569273</v>
      </c>
      <c r="O152" s="143">
        <v>-4.5226118360095304</v>
      </c>
      <c r="P152" s="143"/>
      <c r="Q152" s="143">
        <v>0.783353825136612</v>
      </c>
      <c r="R152" s="143">
        <v>-12.626760061013901</v>
      </c>
    </row>
    <row r="153" spans="1:18" x14ac:dyDescent="0.25">
      <c r="A153" s="139" t="s">
        <v>304</v>
      </c>
      <c r="B153" s="142">
        <v>43924</v>
      </c>
      <c r="C153" s="143">
        <v>9.8979999999999997</v>
      </c>
      <c r="D153" s="143">
        <v>9.8979999999999997</v>
      </c>
      <c r="E153" s="139">
        <v>136004</v>
      </c>
      <c r="F153" s="143">
        <v>-115.97130896569701</v>
      </c>
      <c r="G153" s="143">
        <v>-419.19645179751501</v>
      </c>
      <c r="H153" s="143">
        <v>-120.877114575858</v>
      </c>
      <c r="I153" s="143">
        <v>-166.814144945706</v>
      </c>
      <c r="J153" s="143">
        <v>-331.810492911577</v>
      </c>
      <c r="K153" s="143">
        <v>-119.03304510764499</v>
      </c>
      <c r="L153" s="143">
        <v>-48.582631350517701</v>
      </c>
      <c r="M153" s="143">
        <v>-38.810603406873099</v>
      </c>
      <c r="N153" s="143">
        <v>-26.163386524292001</v>
      </c>
      <c r="O153" s="143">
        <v>-5.2572223549166504</v>
      </c>
      <c r="P153" s="143"/>
      <c r="Q153" s="143">
        <v>-0.25430327868852398</v>
      </c>
      <c r="R153" s="143">
        <v>-13.2207882066268</v>
      </c>
    </row>
    <row r="154" spans="1:18" x14ac:dyDescent="0.25">
      <c r="A154" s="139" t="s">
        <v>305</v>
      </c>
      <c r="B154" s="142">
        <v>43924</v>
      </c>
      <c r="C154" s="143">
        <v>10.2723</v>
      </c>
      <c r="D154" s="143">
        <v>10.2723</v>
      </c>
      <c r="E154" s="139">
        <v>133361</v>
      </c>
      <c r="F154" s="143">
        <v>-82.2406675194798</v>
      </c>
      <c r="G154" s="143">
        <v>-393.12752976050302</v>
      </c>
      <c r="H154" s="143">
        <v>-119.771157906751</v>
      </c>
      <c r="I154" s="143">
        <v>-148.67188165944299</v>
      </c>
      <c r="J154" s="143">
        <v>-326.343806066637</v>
      </c>
      <c r="K154" s="143">
        <v>-117.570371329343</v>
      </c>
      <c r="L154" s="143">
        <v>-47.567869724222199</v>
      </c>
      <c r="M154" s="143">
        <v>-37.474201268215403</v>
      </c>
      <c r="N154" s="143">
        <v>-25.606527882271401</v>
      </c>
      <c r="O154" s="143">
        <v>-5.9921380507864503</v>
      </c>
      <c r="P154" s="143">
        <v>0.49412354170680201</v>
      </c>
      <c r="Q154" s="143">
        <v>0.49412354170680201</v>
      </c>
      <c r="R154" s="143">
        <v>-13.714090287277701</v>
      </c>
    </row>
    <row r="155" spans="1:18" x14ac:dyDescent="0.25">
      <c r="A155" s="139" t="s">
        <v>306</v>
      </c>
      <c r="B155" s="142">
        <v>43924</v>
      </c>
      <c r="C155" s="143">
        <v>9.5062999999999995</v>
      </c>
      <c r="D155" s="143">
        <v>9.5062999999999995</v>
      </c>
      <c r="E155" s="139">
        <v>132924</v>
      </c>
      <c r="F155" s="143">
        <v>-123.93823200610299</v>
      </c>
      <c r="G155" s="143">
        <v>-433.35125557111201</v>
      </c>
      <c r="H155" s="143">
        <v>-132.15475763279201</v>
      </c>
      <c r="I155" s="143">
        <v>-178.88250179855601</v>
      </c>
      <c r="J155" s="143">
        <v>-349.28475585801903</v>
      </c>
      <c r="K155" s="143">
        <v>-129.539433574047</v>
      </c>
      <c r="L155" s="143">
        <v>-54.189020171794702</v>
      </c>
      <c r="M155" s="143">
        <v>-41.234134449948101</v>
      </c>
      <c r="N155" s="143">
        <v>-28.865962559475498</v>
      </c>
      <c r="O155" s="143">
        <v>-7.5605369705420697</v>
      </c>
      <c r="P155" s="143">
        <v>-1.7287410757939301</v>
      </c>
      <c r="Q155" s="143">
        <v>-0.88998814777994795</v>
      </c>
      <c r="R155" s="143">
        <v>-15.744933812217401</v>
      </c>
    </row>
    <row r="156" spans="1:18" x14ac:dyDescent="0.25">
      <c r="A156" s="139" t="s">
        <v>204</v>
      </c>
      <c r="B156" s="142">
        <v>43924</v>
      </c>
      <c r="C156" s="143">
        <v>10.8744</v>
      </c>
      <c r="D156" s="143">
        <v>10.8744</v>
      </c>
      <c r="E156" s="139">
        <v>140487</v>
      </c>
      <c r="F156" s="143">
        <v>29.9218908313809</v>
      </c>
      <c r="G156" s="143">
        <v>-214.00565538300501</v>
      </c>
      <c r="H156" s="143">
        <v>-97.679634929229294</v>
      </c>
      <c r="I156" s="143">
        <v>-176.470930453303</v>
      </c>
      <c r="J156" s="143">
        <v>-335.16296033953802</v>
      </c>
      <c r="K156" s="143">
        <v>-102.899028938901</v>
      </c>
      <c r="L156" s="143">
        <v>-38.774836718545799</v>
      </c>
      <c r="M156" s="143">
        <v>-23.608157082463599</v>
      </c>
      <c r="N156" s="143">
        <v>-14.6984047170832</v>
      </c>
      <c r="O156" s="143">
        <v>2.9040582347588701</v>
      </c>
      <c r="P156" s="143"/>
      <c r="Q156" s="143">
        <v>2.9040582347588701</v>
      </c>
      <c r="R156" s="143">
        <v>-8.4364726563238808</v>
      </c>
    </row>
    <row r="157" spans="1:18" x14ac:dyDescent="0.25">
      <c r="A157" s="139" t="s">
        <v>307</v>
      </c>
      <c r="B157" s="142">
        <v>43924</v>
      </c>
      <c r="C157" s="143">
        <v>10.6112</v>
      </c>
      <c r="D157" s="143">
        <v>10.6112</v>
      </c>
      <c r="E157" s="139">
        <v>140488</v>
      </c>
      <c r="F157" s="143">
        <v>29.457433854695399</v>
      </c>
      <c r="G157" s="143">
        <v>-214.57270614810599</v>
      </c>
      <c r="H157" s="143">
        <v>-98.069805104739501</v>
      </c>
      <c r="I157" s="143">
        <v>-176.878502092628</v>
      </c>
      <c r="J157" s="143">
        <v>-335.49989163766702</v>
      </c>
      <c r="K157" s="143">
        <v>-103.262575551277</v>
      </c>
      <c r="L157" s="143">
        <v>-39.172927732006599</v>
      </c>
      <c r="M157" s="143">
        <v>-24.0145059337353</v>
      </c>
      <c r="N157" s="143">
        <v>-15.1205553362353</v>
      </c>
      <c r="O157" s="143">
        <v>2.0299181073703401</v>
      </c>
      <c r="P157" s="143"/>
      <c r="Q157" s="143">
        <v>2.0299181073703401</v>
      </c>
      <c r="R157" s="143">
        <v>-9.0578474150239199</v>
      </c>
    </row>
    <row r="158" spans="1:18" x14ac:dyDescent="0.25">
      <c r="A158" s="139" t="s">
        <v>205</v>
      </c>
      <c r="B158" s="142">
        <v>43924</v>
      </c>
      <c r="C158" s="143">
        <v>7.8019999999999996</v>
      </c>
      <c r="D158" s="143">
        <v>7.8019999999999996</v>
      </c>
      <c r="E158" s="139">
        <v>142138</v>
      </c>
      <c r="F158" s="143">
        <v>-369.885978350958</v>
      </c>
      <c r="G158" s="143">
        <v>-559.38697318007905</v>
      </c>
      <c r="H158" s="143">
        <v>-220.99258124076201</v>
      </c>
      <c r="I158" s="143">
        <v>-176.92438982761499</v>
      </c>
      <c r="J158" s="143">
        <v>-329.89554647701101</v>
      </c>
      <c r="K158" s="143">
        <v>-116.16485637682401</v>
      </c>
      <c r="L158" s="143">
        <v>-47.3950192050835</v>
      </c>
      <c r="M158" s="143">
        <v>-35.233657658151202</v>
      </c>
      <c r="N158" s="143">
        <v>-22.9889039127576</v>
      </c>
      <c r="O158" s="143"/>
      <c r="P158" s="143"/>
      <c r="Q158" s="143">
        <v>-10.870867208672101</v>
      </c>
      <c r="R158" s="143"/>
    </row>
    <row r="159" spans="1:18" x14ac:dyDescent="0.25">
      <c r="A159" s="139" t="s">
        <v>206</v>
      </c>
      <c r="B159" s="142">
        <v>43924</v>
      </c>
      <c r="C159" s="143">
        <v>8.0149000000000008</v>
      </c>
      <c r="D159" s="143">
        <v>8.0149000000000008</v>
      </c>
      <c r="E159" s="139">
        <v>143178</v>
      </c>
      <c r="F159" s="143">
        <v>-242.20394696344599</v>
      </c>
      <c r="G159" s="143">
        <v>-462.61867325995701</v>
      </c>
      <c r="H159" s="143">
        <v>-222.05280564097399</v>
      </c>
      <c r="I159" s="143">
        <v>-201.95986865147401</v>
      </c>
      <c r="J159" s="143">
        <v>-344.79348138854903</v>
      </c>
      <c r="K159" s="143">
        <v>-118.89132681829</v>
      </c>
      <c r="L159" s="143">
        <v>-47.769305473243499</v>
      </c>
      <c r="M159" s="143">
        <v>-36.021199421833899</v>
      </c>
      <c r="N159" s="143">
        <v>-23.4234589522822</v>
      </c>
      <c r="O159" s="143"/>
      <c r="P159" s="143"/>
      <c r="Q159" s="143">
        <v>-11.57446485623</v>
      </c>
      <c r="R159" s="143"/>
    </row>
    <row r="160" spans="1:18" x14ac:dyDescent="0.25">
      <c r="A160" s="139" t="s">
        <v>308</v>
      </c>
      <c r="B160" s="142">
        <v>43924</v>
      </c>
      <c r="C160" s="143">
        <v>7.8853999999999997</v>
      </c>
      <c r="D160" s="143">
        <v>7.8853999999999997</v>
      </c>
      <c r="E160" s="139">
        <v>143176</v>
      </c>
      <c r="F160" s="143">
        <v>-242.748726804059</v>
      </c>
      <c r="G160" s="143">
        <v>-463.216427772695</v>
      </c>
      <c r="H160" s="143">
        <v>-222.08924365258599</v>
      </c>
      <c r="I160" s="143">
        <v>-202.26202452531899</v>
      </c>
      <c r="J160" s="143">
        <v>-345.15371420574002</v>
      </c>
      <c r="K160" s="143">
        <v>-119.310136322636</v>
      </c>
      <c r="L160" s="143">
        <v>-48.243014834984301</v>
      </c>
      <c r="M160" s="143">
        <v>-36.4954540857225</v>
      </c>
      <c r="N160" s="143">
        <v>-23.9758493653618</v>
      </c>
      <c r="O160" s="143"/>
      <c r="P160" s="143"/>
      <c r="Q160" s="143">
        <v>-12.329536741214101</v>
      </c>
      <c r="R160" s="143"/>
    </row>
    <row r="161" spans="1:18" x14ac:dyDescent="0.25">
      <c r="A161" s="139" t="s">
        <v>309</v>
      </c>
      <c r="B161" s="142">
        <v>43924</v>
      </c>
      <c r="C161" s="143">
        <v>7.6703999999999999</v>
      </c>
      <c r="D161" s="143">
        <v>7.6703999999999999</v>
      </c>
      <c r="E161" s="139">
        <v>142139</v>
      </c>
      <c r="F161" s="143">
        <v>-370.62226990573902</v>
      </c>
      <c r="G161" s="143">
        <v>-560.02528864291196</v>
      </c>
      <c r="H161" s="143">
        <v>-221.44408658527499</v>
      </c>
      <c r="I161" s="143">
        <v>-177.420656616939</v>
      </c>
      <c r="J161" s="143">
        <v>-330.30294961651703</v>
      </c>
      <c r="K161" s="143">
        <v>-116.582559246291</v>
      </c>
      <c r="L161" s="143">
        <v>-47.8458456575353</v>
      </c>
      <c r="M161" s="143">
        <v>-35.669197095221698</v>
      </c>
      <c r="N161" s="143">
        <v>-23.4345241939461</v>
      </c>
      <c r="O161" s="143"/>
      <c r="P161" s="143"/>
      <c r="Q161" s="143">
        <v>-11.5217344173442</v>
      </c>
      <c r="R161" s="143"/>
    </row>
    <row r="162" spans="1:18" x14ac:dyDescent="0.25">
      <c r="A162" s="139" t="s">
        <v>310</v>
      </c>
      <c r="B162" s="142">
        <v>43924</v>
      </c>
      <c r="C162" s="143">
        <v>30.951899999999998</v>
      </c>
      <c r="D162" s="143">
        <v>30.951899999999998</v>
      </c>
      <c r="E162" s="139">
        <v>116352</v>
      </c>
      <c r="F162" s="143">
        <v>-85.096906765628006</v>
      </c>
      <c r="G162" s="143">
        <v>-268.58416586099599</v>
      </c>
      <c r="H162" s="143">
        <v>-130.863400931152</v>
      </c>
      <c r="I162" s="143">
        <v>-146.20042529480301</v>
      </c>
      <c r="J162" s="143">
        <v>-313.19352604983601</v>
      </c>
      <c r="K162" s="143">
        <v>-94.615023533657606</v>
      </c>
      <c r="L162" s="143">
        <v>-34.675306617785601</v>
      </c>
      <c r="M162" s="143">
        <v>-23.142114885298799</v>
      </c>
      <c r="N162" s="143">
        <v>-12.667168767497399</v>
      </c>
      <c r="O162" s="143">
        <v>1.45326976421406</v>
      </c>
      <c r="P162" s="143">
        <v>6.1115325883639597</v>
      </c>
      <c r="Q162" s="143">
        <v>26.127241202596501</v>
      </c>
      <c r="R162" s="143">
        <v>-5.0128824426518301</v>
      </c>
    </row>
    <row r="163" spans="1:18" x14ac:dyDescent="0.25">
      <c r="A163" s="139" t="s">
        <v>207</v>
      </c>
      <c r="B163" s="142">
        <v>43924</v>
      </c>
      <c r="C163" s="143">
        <v>22.878299999999999</v>
      </c>
      <c r="D163" s="143">
        <v>22.878299999999999</v>
      </c>
      <c r="E163" s="139">
        <v>126279</v>
      </c>
      <c r="F163" s="143">
        <v>-93.724452523005795</v>
      </c>
      <c r="G163" s="143">
        <v>-304.00333552102597</v>
      </c>
      <c r="H163" s="143">
        <v>-65.401094940693497</v>
      </c>
      <c r="I163" s="143">
        <v>-117.525629352428</v>
      </c>
      <c r="J163" s="143">
        <v>-280.32692506435501</v>
      </c>
      <c r="K163" s="143">
        <v>-83.376409962172801</v>
      </c>
      <c r="L163" s="143">
        <v>-27.691225514434102</v>
      </c>
      <c r="M163" s="143">
        <v>-17.732958353946501</v>
      </c>
      <c r="N163" s="143">
        <v>-8.0433351291061399</v>
      </c>
      <c r="O163" s="143">
        <v>5.9461228039969098</v>
      </c>
      <c r="P163" s="143">
        <v>7.5740434075417804</v>
      </c>
      <c r="Q163" s="143">
        <v>21.385712010919001</v>
      </c>
      <c r="R163" s="143">
        <v>-1.5090830598631899</v>
      </c>
    </row>
    <row r="164" spans="1:18" x14ac:dyDescent="0.25">
      <c r="A164" s="139" t="s">
        <v>311</v>
      </c>
      <c r="B164" s="142">
        <v>43924</v>
      </c>
      <c r="C164" s="143">
        <v>22.338999999999999</v>
      </c>
      <c r="D164" s="143">
        <v>22.338999999999999</v>
      </c>
      <c r="E164" s="139">
        <v>126379</v>
      </c>
      <c r="F164" s="143">
        <v>-94.196589608503103</v>
      </c>
      <c r="G164" s="143">
        <v>-304.47996136007998</v>
      </c>
      <c r="H164" s="143">
        <v>-65.640103405642293</v>
      </c>
      <c r="I164" s="143">
        <v>-117.893624945811</v>
      </c>
      <c r="J164" s="143">
        <v>-280.66405601284401</v>
      </c>
      <c r="K164" s="143">
        <v>-83.757007999968906</v>
      </c>
      <c r="L164" s="143">
        <v>-28.112272574043701</v>
      </c>
      <c r="M164" s="143">
        <v>-18.1593647274217</v>
      </c>
      <c r="N164" s="143">
        <v>-8.4972994235080908</v>
      </c>
      <c r="O164" s="143">
        <v>5.2243526281764696</v>
      </c>
      <c r="P164" s="143">
        <v>6.9585160794855403</v>
      </c>
      <c r="Q164" s="143">
        <v>20.490150136487699</v>
      </c>
      <c r="R164" s="143">
        <v>-2.2949361316107502</v>
      </c>
    </row>
    <row r="165" spans="1:18" x14ac:dyDescent="0.25">
      <c r="A165" s="139" t="s">
        <v>208</v>
      </c>
      <c r="B165" s="142">
        <v>43924</v>
      </c>
      <c r="C165" s="143">
        <v>8.7409999999999997</v>
      </c>
      <c r="D165" s="143">
        <v>8.7409999999999997</v>
      </c>
      <c r="E165" s="139">
        <v>145819</v>
      </c>
      <c r="F165" s="143">
        <v>-309.91340530814301</v>
      </c>
      <c r="G165" s="143">
        <v>-453.59509517778201</v>
      </c>
      <c r="H165" s="143">
        <v>-173.690347165828</v>
      </c>
      <c r="I165" s="143">
        <v>-119.908539247359</v>
      </c>
      <c r="J165" s="143">
        <v>-256.10462530768598</v>
      </c>
      <c r="K165" s="143">
        <v>-93.737897618039298</v>
      </c>
      <c r="L165" s="143">
        <v>-35.782551418035901</v>
      </c>
      <c r="M165" s="143">
        <v>-24.860757525044001</v>
      </c>
      <c r="N165" s="143">
        <v>-16.950995058565098</v>
      </c>
      <c r="O165" s="143"/>
      <c r="P165" s="143"/>
      <c r="Q165" s="143">
        <v>-10.5883640552995</v>
      </c>
      <c r="R165" s="143"/>
    </row>
    <row r="166" spans="1:18" x14ac:dyDescent="0.25">
      <c r="A166" s="139" t="s">
        <v>312</v>
      </c>
      <c r="B166" s="142">
        <v>43924</v>
      </c>
      <c r="C166" s="143">
        <v>8.5351999999999997</v>
      </c>
      <c r="D166" s="143">
        <v>8.5351999999999997</v>
      </c>
      <c r="E166" s="139">
        <v>145820</v>
      </c>
      <c r="F166" s="143">
        <v>-311.47361632540498</v>
      </c>
      <c r="G166" s="143">
        <v>-455.27235818202502</v>
      </c>
      <c r="H166" s="143">
        <v>-175.45465720367201</v>
      </c>
      <c r="I166" s="143">
        <v>-121.80352455943</v>
      </c>
      <c r="J166" s="143">
        <v>-257.65679535605801</v>
      </c>
      <c r="K166" s="143">
        <v>-95.263586848214103</v>
      </c>
      <c r="L166" s="143">
        <v>-37.371904768445297</v>
      </c>
      <c r="M166" s="143">
        <v>-26.4348682027587</v>
      </c>
      <c r="N166" s="143">
        <v>-18.5971231695979</v>
      </c>
      <c r="O166" s="143"/>
      <c r="P166" s="143"/>
      <c r="Q166" s="143">
        <v>-12.3191705069124</v>
      </c>
      <c r="R166" s="143"/>
    </row>
    <row r="167" spans="1:18" x14ac:dyDescent="0.25">
      <c r="A167" s="139" t="s">
        <v>313</v>
      </c>
      <c r="B167" s="142">
        <v>43924</v>
      </c>
      <c r="C167" s="143">
        <v>68.239900000000006</v>
      </c>
      <c r="D167" s="143">
        <v>68.239900000000006</v>
      </c>
      <c r="E167" s="139">
        <v>101853</v>
      </c>
      <c r="F167" s="143">
        <v>-334.34380997045201</v>
      </c>
      <c r="G167" s="143">
        <v>-559.63526776373396</v>
      </c>
      <c r="H167" s="143">
        <v>-223.95809958711101</v>
      </c>
      <c r="I167" s="143">
        <v>-216.41641410088701</v>
      </c>
      <c r="J167" s="143">
        <v>-364.29122863305798</v>
      </c>
      <c r="K167" s="143">
        <v>-136.223022634693</v>
      </c>
      <c r="L167" s="143">
        <v>-59.778078880486902</v>
      </c>
      <c r="M167" s="143">
        <v>-44.844409004023198</v>
      </c>
      <c r="N167" s="143">
        <v>-32.726369164045401</v>
      </c>
      <c r="O167" s="143">
        <v>-8.2945243586521293</v>
      </c>
      <c r="P167" s="143">
        <v>-1.6461913717766401</v>
      </c>
      <c r="Q167" s="143">
        <v>27.9133814501952</v>
      </c>
      <c r="R167" s="143">
        <v>-16.413651642837301</v>
      </c>
    </row>
    <row r="168" spans="1:18" x14ac:dyDescent="0.25">
      <c r="A168" s="139" t="s">
        <v>209</v>
      </c>
      <c r="B168" s="142">
        <v>43924</v>
      </c>
      <c r="C168" s="143">
        <v>70.278000000000006</v>
      </c>
      <c r="D168" s="143">
        <v>70.278000000000006</v>
      </c>
      <c r="E168" s="139">
        <v>119549</v>
      </c>
      <c r="F168" s="143">
        <v>-334.18483871102598</v>
      </c>
      <c r="G168" s="143">
        <v>-559.482842488453</v>
      </c>
      <c r="H168" s="143">
        <v>-223.79725420188601</v>
      </c>
      <c r="I168" s="143">
        <v>-216.18569392878999</v>
      </c>
      <c r="J168" s="143">
        <v>-364.013920390468</v>
      </c>
      <c r="K168" s="143">
        <v>-135.92657113587501</v>
      </c>
      <c r="L168" s="143">
        <v>-59.486077180037803</v>
      </c>
      <c r="M168" s="143">
        <v>-44.582654425289199</v>
      </c>
      <c r="N168" s="143">
        <v>-32.468208028284003</v>
      </c>
      <c r="O168" s="143">
        <v>-7.9020109775861904</v>
      </c>
      <c r="P168" s="143">
        <v>-1.2448450680209</v>
      </c>
      <c r="Q168" s="143">
        <v>6.1090035709541599</v>
      </c>
      <c r="R168" s="143">
        <v>-16.115764061021601</v>
      </c>
    </row>
    <row r="169" spans="1:18" x14ac:dyDescent="0.25">
      <c r="A169" s="139" t="s">
        <v>210</v>
      </c>
      <c r="B169" s="142">
        <v>43924</v>
      </c>
      <c r="C169" s="143">
        <v>6.3818000000000001</v>
      </c>
      <c r="D169" s="143">
        <v>6.3818000000000001</v>
      </c>
      <c r="E169" s="139">
        <v>139711</v>
      </c>
      <c r="F169" s="143">
        <v>3.4322790960096801</v>
      </c>
      <c r="G169" s="143">
        <v>-53.336765524163603</v>
      </c>
      <c r="H169" s="143">
        <v>-91.430814670803997</v>
      </c>
      <c r="I169" s="143">
        <v>-161.16660121261501</v>
      </c>
      <c r="J169" s="143">
        <v>-372.62372916023202</v>
      </c>
      <c r="K169" s="143">
        <v>-132.52125548704001</v>
      </c>
      <c r="L169" s="143">
        <v>-61.552001844246803</v>
      </c>
      <c r="M169" s="143">
        <v>-51.542731672889303</v>
      </c>
      <c r="N169" s="143">
        <v>-42.405661050599697</v>
      </c>
      <c r="O169" s="143">
        <v>-14.9080423945073</v>
      </c>
      <c r="P169" s="143"/>
      <c r="Q169" s="143">
        <v>-10.719504870129899</v>
      </c>
      <c r="R169" s="143">
        <v>-26.096526505405699</v>
      </c>
    </row>
    <row r="170" spans="1:18" x14ac:dyDescent="0.25">
      <c r="A170" s="139" t="s">
        <v>314</v>
      </c>
      <c r="B170" s="142">
        <v>43924</v>
      </c>
      <c r="C170" s="143">
        <v>6.2538</v>
      </c>
      <c r="D170" s="143">
        <v>6.2538</v>
      </c>
      <c r="E170" s="139">
        <v>139709</v>
      </c>
      <c r="F170" s="143">
        <v>3.21061301517783</v>
      </c>
      <c r="G170" s="143">
        <v>-53.459419874549297</v>
      </c>
      <c r="H170" s="143">
        <v>-91.579292267365602</v>
      </c>
      <c r="I170" s="143">
        <v>-161.32583720676001</v>
      </c>
      <c r="J170" s="143">
        <v>-372.72615104762502</v>
      </c>
      <c r="K170" s="143">
        <v>-132.6206491785</v>
      </c>
      <c r="L170" s="143">
        <v>-61.653045609863902</v>
      </c>
      <c r="M170" s="143">
        <v>-51.6312903346141</v>
      </c>
      <c r="N170" s="143">
        <v>-42.489270084933601</v>
      </c>
      <c r="O170" s="143">
        <v>-15.137215454206901</v>
      </c>
      <c r="P170" s="143"/>
      <c r="Q170" s="143">
        <v>-11.0987256493506</v>
      </c>
      <c r="R170" s="143">
        <v>-26.2558195233159</v>
      </c>
    </row>
    <row r="171" spans="1:18" x14ac:dyDescent="0.25">
      <c r="A171" s="139" t="s">
        <v>211</v>
      </c>
      <c r="B171" s="142">
        <v>43924</v>
      </c>
      <c r="C171" s="143">
        <v>5.3906000000000001</v>
      </c>
      <c r="D171" s="143">
        <v>5.3906000000000001</v>
      </c>
      <c r="E171" s="139">
        <v>139990</v>
      </c>
      <c r="F171" s="143">
        <v>-32.443242842857401</v>
      </c>
      <c r="G171" s="143">
        <v>-77.371845680262993</v>
      </c>
      <c r="H171" s="143">
        <v>-100.090453750322</v>
      </c>
      <c r="I171" s="143">
        <v>-183.150672780539</v>
      </c>
      <c r="J171" s="143">
        <v>-378.36145877878999</v>
      </c>
      <c r="K171" s="143">
        <v>-134.87175878975401</v>
      </c>
      <c r="L171" s="143">
        <v>-62.184405404398497</v>
      </c>
      <c r="M171" s="143">
        <v>-51.331198010985503</v>
      </c>
      <c r="N171" s="143">
        <v>-42.3247537605248</v>
      </c>
      <c r="O171" s="143">
        <v>-15.409160403145901</v>
      </c>
      <c r="P171" s="143"/>
      <c r="Q171" s="143">
        <v>-15.211853526220599</v>
      </c>
      <c r="R171" s="143">
        <v>-26.082681442304398</v>
      </c>
    </row>
    <row r="172" spans="1:18" x14ac:dyDescent="0.25">
      <c r="A172" s="139" t="s">
        <v>315</v>
      </c>
      <c r="B172" s="142">
        <v>43924</v>
      </c>
      <c r="C172" s="143">
        <v>5.3019999999999996</v>
      </c>
      <c r="D172" s="143">
        <v>5.3019999999999996</v>
      </c>
      <c r="E172" s="139">
        <v>139992</v>
      </c>
      <c r="F172" s="143">
        <v>-32.298452385435702</v>
      </c>
      <c r="G172" s="143">
        <v>-77.2971757341775</v>
      </c>
      <c r="H172" s="143">
        <v>-100.21722298124</v>
      </c>
      <c r="I172" s="143">
        <v>-183.27580203555601</v>
      </c>
      <c r="J172" s="143">
        <v>-378.44868658227398</v>
      </c>
      <c r="K172" s="143">
        <v>-134.967880359513</v>
      </c>
      <c r="L172" s="143">
        <v>-62.284768951230099</v>
      </c>
      <c r="M172" s="143">
        <v>-51.421237049298803</v>
      </c>
      <c r="N172" s="143">
        <v>-42.408933365012899</v>
      </c>
      <c r="O172" s="143">
        <v>-15.695364983156299</v>
      </c>
      <c r="P172" s="143"/>
      <c r="Q172" s="143">
        <v>-15.5042495479204</v>
      </c>
      <c r="R172" s="143">
        <v>-26.299612499774899</v>
      </c>
    </row>
    <row r="173" spans="1:18" x14ac:dyDescent="0.25">
      <c r="A173" s="139" t="s">
        <v>212</v>
      </c>
      <c r="B173" s="142">
        <v>43924</v>
      </c>
      <c r="C173" s="143">
        <v>5.2102000000000004</v>
      </c>
      <c r="D173" s="143">
        <v>5.2102000000000004</v>
      </c>
      <c r="E173" s="139">
        <v>141141</v>
      </c>
      <c r="F173" s="143">
        <v>19.636475425586401</v>
      </c>
      <c r="G173" s="143">
        <v>-53.704163720786703</v>
      </c>
      <c r="H173" s="143">
        <v>-110.78385856249101</v>
      </c>
      <c r="I173" s="143">
        <v>-187.352399275229</v>
      </c>
      <c r="J173" s="143">
        <v>-389.20540854868301</v>
      </c>
      <c r="K173" s="143">
        <v>-138.56382057158399</v>
      </c>
      <c r="L173" s="143">
        <v>-62.856039369373498</v>
      </c>
      <c r="M173" s="143">
        <v>-51.840235465752997</v>
      </c>
      <c r="N173" s="143">
        <v>-42.9315889235762</v>
      </c>
      <c r="O173" s="143"/>
      <c r="P173" s="143"/>
      <c r="Q173" s="143">
        <v>-17.430478564307101</v>
      </c>
      <c r="R173" s="143">
        <v>-25.773736218341401</v>
      </c>
    </row>
    <row r="174" spans="1:18" x14ac:dyDescent="0.25">
      <c r="A174" s="139" t="s">
        <v>213</v>
      </c>
      <c r="B174" s="142">
        <v>43924</v>
      </c>
      <c r="C174" s="143">
        <v>4.8456999999999999</v>
      </c>
      <c r="D174" s="143">
        <v>4.8456999999999999</v>
      </c>
      <c r="E174" s="139">
        <v>141564</v>
      </c>
      <c r="F174" s="143">
        <v>21.115266213508399</v>
      </c>
      <c r="G174" s="143">
        <v>-35.549428314710902</v>
      </c>
      <c r="H174" s="143">
        <v>-116.254100203497</v>
      </c>
      <c r="I174" s="143">
        <v>-198.48086613100901</v>
      </c>
      <c r="J174" s="143">
        <v>-399.92337929403402</v>
      </c>
      <c r="K174" s="143">
        <v>-145.57322566472899</v>
      </c>
      <c r="L174" s="143">
        <v>-66.852117294223206</v>
      </c>
      <c r="M174" s="143">
        <v>-54.053689185432297</v>
      </c>
      <c r="N174" s="143">
        <v>-44.490450759241597</v>
      </c>
      <c r="O174" s="143"/>
      <c r="P174" s="143"/>
      <c r="Q174" s="143">
        <v>-20.493676470588198</v>
      </c>
      <c r="R174" s="143">
        <v>-26.613697559469198</v>
      </c>
    </row>
    <row r="175" spans="1:18" x14ac:dyDescent="0.25">
      <c r="A175" s="139" t="s">
        <v>316</v>
      </c>
      <c r="B175" s="142">
        <v>43924</v>
      </c>
      <c r="C175" s="143">
        <v>4.6821000000000002</v>
      </c>
      <c r="D175" s="143">
        <v>4.6821000000000002</v>
      </c>
      <c r="E175" s="139">
        <v>141565</v>
      </c>
      <c r="F175" s="143">
        <v>21.072551157865501</v>
      </c>
      <c r="G175" s="143">
        <v>-35.754594433441198</v>
      </c>
      <c r="H175" s="143">
        <v>-116.606113755951</v>
      </c>
      <c r="I175" s="143">
        <v>-198.75702870671799</v>
      </c>
      <c r="J175" s="143">
        <v>-400.11539255756702</v>
      </c>
      <c r="K175" s="143">
        <v>-145.75052527490499</v>
      </c>
      <c r="L175" s="143">
        <v>-67.039764740484799</v>
      </c>
      <c r="M175" s="143">
        <v>-54.219703764785102</v>
      </c>
      <c r="N175" s="143">
        <v>-44.646001914747103</v>
      </c>
      <c r="O175" s="143"/>
      <c r="P175" s="143"/>
      <c r="Q175" s="143">
        <v>-21.144155773420501</v>
      </c>
      <c r="R175" s="143">
        <v>-27.1342308096044</v>
      </c>
    </row>
    <row r="176" spans="1:18" x14ac:dyDescent="0.25">
      <c r="A176" s="139" t="s">
        <v>317</v>
      </c>
      <c r="B176" s="142">
        <v>43924</v>
      </c>
      <c r="C176" s="143">
        <v>5.1300999999999997</v>
      </c>
      <c r="D176" s="143">
        <v>5.1300999999999997</v>
      </c>
      <c r="E176" s="139">
        <v>141139</v>
      </c>
      <c r="F176" s="143">
        <v>19.230393974279298</v>
      </c>
      <c r="G176" s="143">
        <v>-54.068827220389103</v>
      </c>
      <c r="H176" s="143">
        <v>-111.016327854377</v>
      </c>
      <c r="I176" s="143">
        <v>-187.65957721728299</v>
      </c>
      <c r="J176" s="143">
        <v>-389.41640227872301</v>
      </c>
      <c r="K176" s="143">
        <v>-138.77387910406799</v>
      </c>
      <c r="L176" s="143">
        <v>-63.077395137632401</v>
      </c>
      <c r="M176" s="143">
        <v>-52.036124900886001</v>
      </c>
      <c r="N176" s="143">
        <v>-43.114772843191098</v>
      </c>
      <c r="O176" s="143"/>
      <c r="P176" s="143"/>
      <c r="Q176" s="143">
        <v>-17.7219690927218</v>
      </c>
      <c r="R176" s="143">
        <v>-25.9973330962343</v>
      </c>
    </row>
    <row r="177" spans="1:18" x14ac:dyDescent="0.25">
      <c r="A177" s="139" t="s">
        <v>214</v>
      </c>
      <c r="B177" s="142">
        <v>43924</v>
      </c>
      <c r="C177" s="143">
        <v>9.7073</v>
      </c>
      <c r="D177" s="143">
        <v>9.7073</v>
      </c>
      <c r="E177" s="139">
        <v>133324</v>
      </c>
      <c r="F177" s="143">
        <v>-232.93212513221201</v>
      </c>
      <c r="G177" s="143">
        <v>-519.64255190459301</v>
      </c>
      <c r="H177" s="143">
        <v>-222.802398280181</v>
      </c>
      <c r="I177" s="143">
        <v>-164.56153461162501</v>
      </c>
      <c r="J177" s="143">
        <v>-341.28321941123897</v>
      </c>
      <c r="K177" s="143">
        <v>-130.13697739679901</v>
      </c>
      <c r="L177" s="143">
        <v>-53.2226627792434</v>
      </c>
      <c r="M177" s="143">
        <v>-40.598316377937401</v>
      </c>
      <c r="N177" s="143">
        <v>-30.2737654501761</v>
      </c>
      <c r="O177" s="143">
        <v>-6.5898613307567002</v>
      </c>
      <c r="P177" s="143">
        <v>-1.07742373571896</v>
      </c>
      <c r="Q177" s="143">
        <v>-0.58220980926430599</v>
      </c>
      <c r="R177" s="143">
        <v>-13.425882108962799</v>
      </c>
    </row>
    <row r="178" spans="1:18" x14ac:dyDescent="0.25">
      <c r="A178" s="139" t="s">
        <v>215</v>
      </c>
      <c r="B178" s="142">
        <v>43924</v>
      </c>
      <c r="C178" s="143">
        <v>10.646599999999999</v>
      </c>
      <c r="D178" s="143">
        <v>10.646599999999999</v>
      </c>
      <c r="E178" s="139">
        <v>135682</v>
      </c>
      <c r="F178" s="143">
        <v>-245.04702775332399</v>
      </c>
      <c r="G178" s="143">
        <v>-530.20203562798304</v>
      </c>
      <c r="H178" s="143">
        <v>-223.32875252051701</v>
      </c>
      <c r="I178" s="143">
        <v>-163.44708712893501</v>
      </c>
      <c r="J178" s="143">
        <v>-340.27861254691402</v>
      </c>
      <c r="K178" s="143">
        <v>-128.350521144022</v>
      </c>
      <c r="L178" s="143">
        <v>-51.483585862191703</v>
      </c>
      <c r="M178" s="143">
        <v>-39.661361570765003</v>
      </c>
      <c r="N178" s="143">
        <v>-28.9428978706853</v>
      </c>
      <c r="O178" s="143">
        <v>-5.9296778113494097</v>
      </c>
      <c r="P178" s="143"/>
      <c r="Q178" s="143">
        <v>1.6011465400271401</v>
      </c>
      <c r="R178" s="143">
        <v>-12.7316776349068</v>
      </c>
    </row>
    <row r="179" spans="1:18" x14ac:dyDescent="0.25">
      <c r="A179" s="139" t="s">
        <v>216</v>
      </c>
      <c r="B179" s="142">
        <v>43924</v>
      </c>
      <c r="C179" s="143">
        <v>5.3789999999999996</v>
      </c>
      <c r="D179" s="143">
        <v>5.3789999999999996</v>
      </c>
      <c r="E179" s="139">
        <v>142153</v>
      </c>
      <c r="F179" s="143">
        <v>-44.675642594859397</v>
      </c>
      <c r="G179" s="143">
        <v>-121.14937451301699</v>
      </c>
      <c r="H179" s="143">
        <v>-117.494353729135</v>
      </c>
      <c r="I179" s="143">
        <v>-195.85287131582601</v>
      </c>
      <c r="J179" s="143">
        <v>-396.48016820540698</v>
      </c>
      <c r="K179" s="143">
        <v>-134.499250918987</v>
      </c>
      <c r="L179" s="143">
        <v>-61.330028502198701</v>
      </c>
      <c r="M179" s="143">
        <v>-49.678160287471002</v>
      </c>
      <c r="N179" s="143">
        <v>-40.223899939240503</v>
      </c>
      <c r="O179" s="143"/>
      <c r="P179" s="143"/>
      <c r="Q179" s="143">
        <v>-22.885549525101801</v>
      </c>
      <c r="R179" s="143">
        <v>-23.098615618691898</v>
      </c>
    </row>
    <row r="180" spans="1:18" x14ac:dyDescent="0.25">
      <c r="A180" s="139" t="s">
        <v>318</v>
      </c>
      <c r="B180" s="142">
        <v>43924</v>
      </c>
      <c r="C180" s="143">
        <v>5.2729999999999997</v>
      </c>
      <c r="D180" s="143">
        <v>5.2729999999999997</v>
      </c>
      <c r="E180" s="139">
        <v>142151</v>
      </c>
      <c r="F180" s="143">
        <v>-44.882709042753497</v>
      </c>
      <c r="G180" s="143">
        <v>-121.29888661497201</v>
      </c>
      <c r="H180" s="143">
        <v>-117.724475420776</v>
      </c>
      <c r="I180" s="143">
        <v>-196.068409474703</v>
      </c>
      <c r="J180" s="143">
        <v>-396.62904118302799</v>
      </c>
      <c r="K180" s="143">
        <v>-134.63954343839401</v>
      </c>
      <c r="L180" s="143">
        <v>-61.476198423513303</v>
      </c>
      <c r="M180" s="143">
        <v>-49.810073820689198</v>
      </c>
      <c r="N180" s="143">
        <v>-40.3492450042408</v>
      </c>
      <c r="O180" s="143"/>
      <c r="P180" s="143"/>
      <c r="Q180" s="143">
        <v>-23.410515603799201</v>
      </c>
      <c r="R180" s="143">
        <v>-23.6187184367467</v>
      </c>
    </row>
    <row r="181" spans="1:18" x14ac:dyDescent="0.25">
      <c r="A181" s="139" t="s">
        <v>319</v>
      </c>
      <c r="B181" s="142">
        <v>43924</v>
      </c>
      <c r="C181" s="143">
        <v>10.4352</v>
      </c>
      <c r="D181" s="143">
        <v>10.4352</v>
      </c>
      <c r="E181" s="139">
        <v>135684</v>
      </c>
      <c r="F181" s="143">
        <v>-245.348573373421</v>
      </c>
      <c r="G181" s="143">
        <v>-530.44967265150797</v>
      </c>
      <c r="H181" s="143">
        <v>-223.58485250704601</v>
      </c>
      <c r="I181" s="143">
        <v>-163.69718540263599</v>
      </c>
      <c r="J181" s="143">
        <v>-340.47416627901401</v>
      </c>
      <c r="K181" s="143">
        <v>-128.534903967628</v>
      </c>
      <c r="L181" s="143">
        <v>-51.682697670221302</v>
      </c>
      <c r="M181" s="143">
        <v>-39.8497782519241</v>
      </c>
      <c r="N181" s="143">
        <v>-29.115029882622601</v>
      </c>
      <c r="O181" s="143">
        <v>-6.3788346615657998</v>
      </c>
      <c r="P181" s="143"/>
      <c r="Q181" s="143">
        <v>1.0776662143826301</v>
      </c>
      <c r="R181" s="143">
        <v>-13.109325540298499</v>
      </c>
    </row>
    <row r="182" spans="1:18" x14ac:dyDescent="0.25">
      <c r="A182" s="139" t="s">
        <v>320</v>
      </c>
      <c r="B182" s="142">
        <v>43924</v>
      </c>
      <c r="C182" s="143">
        <v>9.5051000000000005</v>
      </c>
      <c r="D182" s="143">
        <v>9.5051000000000005</v>
      </c>
      <c r="E182" s="139">
        <v>133322</v>
      </c>
      <c r="F182" s="143">
        <v>-233.14568814200101</v>
      </c>
      <c r="G182" s="143">
        <v>-520.01947060107102</v>
      </c>
      <c r="H182" s="143">
        <v>-223.16708075159599</v>
      </c>
      <c r="I182" s="143">
        <v>-164.95212566011099</v>
      </c>
      <c r="J182" s="143">
        <v>-341.57868045375</v>
      </c>
      <c r="K182" s="143">
        <v>-130.41808455658801</v>
      </c>
      <c r="L182" s="143">
        <v>-53.528741163930498</v>
      </c>
      <c r="M182" s="143">
        <v>-40.888734472923197</v>
      </c>
      <c r="N182" s="143">
        <v>-30.564823035814801</v>
      </c>
      <c r="O182" s="143">
        <v>-6.88741308079583</v>
      </c>
      <c r="P182" s="143">
        <v>-1.4641763226923701</v>
      </c>
      <c r="Q182" s="143">
        <v>-0.984405994550407</v>
      </c>
      <c r="R182" s="143">
        <v>-13.7060936272368</v>
      </c>
    </row>
    <row r="183" spans="1:18" x14ac:dyDescent="0.25">
      <c r="A183" s="139" t="s">
        <v>217</v>
      </c>
      <c r="B183" s="142">
        <v>43924</v>
      </c>
      <c r="C183" s="143">
        <v>6.2920999999999996</v>
      </c>
      <c r="D183" s="143">
        <v>6.2920999999999996</v>
      </c>
      <c r="E183" s="139">
        <v>143079</v>
      </c>
      <c r="F183" s="143">
        <v>2.3206650453797599</v>
      </c>
      <c r="G183" s="143">
        <v>-60.989173176466899</v>
      </c>
      <c r="H183" s="143">
        <v>-89.270930266290904</v>
      </c>
      <c r="I183" s="143">
        <v>-184.68448988030201</v>
      </c>
      <c r="J183" s="143">
        <v>-381.67706178271197</v>
      </c>
      <c r="K183" s="143">
        <v>-129.561034276828</v>
      </c>
      <c r="L183" s="143">
        <v>-57.790174519317297</v>
      </c>
      <c r="M183" s="143">
        <v>-47.661495011227601</v>
      </c>
      <c r="N183" s="143">
        <v>-38.368079322550997</v>
      </c>
      <c r="O183" s="143"/>
      <c r="P183" s="143"/>
      <c r="Q183" s="143">
        <v>-21.015271739130402</v>
      </c>
      <c r="R183" s="143"/>
    </row>
    <row r="184" spans="1:18" x14ac:dyDescent="0.25">
      <c r="A184" s="139" t="s">
        <v>321</v>
      </c>
      <c r="B184" s="142">
        <v>43924</v>
      </c>
      <c r="C184" s="143">
        <v>6.2462999999999997</v>
      </c>
      <c r="D184" s="143">
        <v>6.2462999999999997</v>
      </c>
      <c r="E184" s="139">
        <v>143077</v>
      </c>
      <c r="F184" s="143">
        <v>1.7532062058662801</v>
      </c>
      <c r="G184" s="143">
        <v>-61.241285567892298</v>
      </c>
      <c r="H184" s="143">
        <v>-89.591692235072102</v>
      </c>
      <c r="I184" s="143">
        <v>-184.969753373662</v>
      </c>
      <c r="J184" s="143">
        <v>-381.880882402716</v>
      </c>
      <c r="K184" s="143">
        <v>-129.75962564954699</v>
      </c>
      <c r="L184" s="143">
        <v>-57.9974051580039</v>
      </c>
      <c r="M184" s="143">
        <v>-47.847533632287004</v>
      </c>
      <c r="N184" s="143">
        <v>-38.546092901810198</v>
      </c>
      <c r="O184" s="143"/>
      <c r="P184" s="143"/>
      <c r="Q184" s="143">
        <v>-21.274852484472</v>
      </c>
      <c r="R184" s="143"/>
    </row>
    <row r="185" spans="1:18" x14ac:dyDescent="0.25">
      <c r="A185" s="139" t="s">
        <v>218</v>
      </c>
      <c r="B185" s="142">
        <v>43924</v>
      </c>
      <c r="C185" s="143">
        <v>13.975199999999999</v>
      </c>
      <c r="D185" s="143">
        <v>13.975199999999999</v>
      </c>
      <c r="E185" s="139">
        <v>132756</v>
      </c>
      <c r="F185" s="143">
        <v>-501.27523503990898</v>
      </c>
      <c r="G185" s="143">
        <v>-739.65823913403801</v>
      </c>
      <c r="H185" s="143">
        <v>-341.10063836413701</v>
      </c>
      <c r="I185" s="143">
        <v>-232.112359969084</v>
      </c>
      <c r="J185" s="143">
        <v>-340.899966939026</v>
      </c>
      <c r="K185" s="143">
        <v>-130.265574402406</v>
      </c>
      <c r="L185" s="143">
        <v>-54.023309788846603</v>
      </c>
      <c r="M185" s="143">
        <v>-40.393648265219802</v>
      </c>
      <c r="N185" s="143">
        <v>-27.097673313443501</v>
      </c>
      <c r="O185" s="143">
        <v>-3.01883080400926</v>
      </c>
      <c r="P185" s="143">
        <v>2.9054859647593201</v>
      </c>
      <c r="Q185" s="143">
        <v>7.25836918459229</v>
      </c>
      <c r="R185" s="143">
        <v>-11.126547580268801</v>
      </c>
    </row>
    <row r="186" spans="1:18" x14ac:dyDescent="0.25">
      <c r="A186" s="139" t="s">
        <v>322</v>
      </c>
      <c r="B186" s="142">
        <v>43924</v>
      </c>
      <c r="C186" s="143">
        <v>13.016299999999999</v>
      </c>
      <c r="D186" s="143">
        <v>13.016299999999999</v>
      </c>
      <c r="E186" s="139">
        <v>132757</v>
      </c>
      <c r="F186" s="143">
        <v>-502.71012327232</v>
      </c>
      <c r="G186" s="143">
        <v>-740.95143959289396</v>
      </c>
      <c r="H186" s="143">
        <v>-343.17067744181202</v>
      </c>
      <c r="I186" s="143">
        <v>-233.95823030775301</v>
      </c>
      <c r="J186" s="143">
        <v>-342.26627902214199</v>
      </c>
      <c r="K186" s="143">
        <v>-131.40179103264299</v>
      </c>
      <c r="L186" s="143">
        <v>-55.191891455049003</v>
      </c>
      <c r="M186" s="143">
        <v>-41.478236652693901</v>
      </c>
      <c r="N186" s="143">
        <v>-28.199685705028799</v>
      </c>
      <c r="O186" s="143">
        <v>-4.2342452717839203</v>
      </c>
      <c r="P186" s="143">
        <v>1.5553230193031999</v>
      </c>
      <c r="Q186" s="143">
        <v>5.5075012506253103</v>
      </c>
      <c r="R186" s="143">
        <v>-12.2038469900743</v>
      </c>
    </row>
    <row r="187" spans="1:18" x14ac:dyDescent="0.25">
      <c r="A187" s="139" t="s">
        <v>219</v>
      </c>
      <c r="B187" s="142">
        <v>43924</v>
      </c>
      <c r="C187" s="143">
        <v>60.89</v>
      </c>
      <c r="D187" s="143">
        <v>60.89</v>
      </c>
      <c r="E187" s="139">
        <v>118866</v>
      </c>
      <c r="F187" s="143">
        <v>-329.62425415255598</v>
      </c>
      <c r="G187" s="143">
        <v>-562.21282372598205</v>
      </c>
      <c r="H187" s="143">
        <v>-233.145815590121</v>
      </c>
      <c r="I187" s="143">
        <v>-187.558516776624</v>
      </c>
      <c r="J187" s="143">
        <v>-315.62028624718403</v>
      </c>
      <c r="K187" s="143">
        <v>-116.017634752314</v>
      </c>
      <c r="L187" s="143">
        <v>-47.568524699508203</v>
      </c>
      <c r="M187" s="143">
        <v>-36.240123295997201</v>
      </c>
      <c r="N187" s="143">
        <v>-26.697751446625201</v>
      </c>
      <c r="O187" s="143">
        <v>-2.1297485931652802</v>
      </c>
      <c r="P187" s="143">
        <v>1.60018265632067</v>
      </c>
      <c r="Q187" s="143">
        <v>7.9061518408513001</v>
      </c>
      <c r="R187" s="143">
        <v>-11.368242387394201</v>
      </c>
    </row>
    <row r="188" spans="1:18" x14ac:dyDescent="0.25">
      <c r="A188" s="139" t="s">
        <v>323</v>
      </c>
      <c r="B188" s="142">
        <v>43924</v>
      </c>
      <c r="C188" s="143">
        <v>57.91</v>
      </c>
      <c r="D188" s="143">
        <v>87.9423370259249</v>
      </c>
      <c r="E188" s="139">
        <v>100480</v>
      </c>
      <c r="F188" s="143">
        <v>-331.08680908781997</v>
      </c>
      <c r="G188" s="143">
        <v>-563.04896794026502</v>
      </c>
      <c r="H188" s="143">
        <v>-234.74604221635599</v>
      </c>
      <c r="I188" s="143">
        <v>-188.75998260909299</v>
      </c>
      <c r="J188" s="143">
        <v>-316.61447112819599</v>
      </c>
      <c r="K188" s="143">
        <v>-116.620795004139</v>
      </c>
      <c r="L188" s="143">
        <v>-48.072749930171497</v>
      </c>
      <c r="M188" s="143">
        <v>-36.697333151605797</v>
      </c>
      <c r="N188" s="143">
        <v>-27.183407087694501</v>
      </c>
      <c r="O188" s="143">
        <v>-2.6955227822718402</v>
      </c>
      <c r="P188" s="143">
        <v>0.64753777246812905</v>
      </c>
      <c r="Q188" s="143">
        <v>32.442642279008503</v>
      </c>
      <c r="R188" s="143">
        <v>-11.8750200301109</v>
      </c>
    </row>
    <row r="189" spans="1:18" x14ac:dyDescent="0.25">
      <c r="A189" s="139" t="s">
        <v>324</v>
      </c>
      <c r="B189" s="142">
        <v>43924</v>
      </c>
      <c r="C189" s="143">
        <v>18.29</v>
      </c>
      <c r="D189" s="143">
        <v>18.29</v>
      </c>
      <c r="E189" s="139">
        <v>116051</v>
      </c>
      <c r="F189" s="143">
        <v>-371.45152651312497</v>
      </c>
      <c r="G189" s="143">
        <v>-600.74497574497605</v>
      </c>
      <c r="H189" s="143">
        <v>-254.88448109353001</v>
      </c>
      <c r="I189" s="143">
        <v>-179.20788478324201</v>
      </c>
      <c r="J189" s="143">
        <v>-318.08176505419198</v>
      </c>
      <c r="K189" s="143">
        <v>-116.422963920054</v>
      </c>
      <c r="L189" s="143">
        <v>-49.206209882878298</v>
      </c>
      <c r="M189" s="143">
        <v>-35.0771593651722</v>
      </c>
      <c r="N189" s="143">
        <v>-24.757489797614301</v>
      </c>
      <c r="O189" s="143">
        <v>-4.9590201519633998</v>
      </c>
      <c r="P189" s="143">
        <v>-2.7230213468765498</v>
      </c>
      <c r="Q189" s="143">
        <v>10.0061177248677</v>
      </c>
      <c r="R189" s="143">
        <v>-10.953838105530799</v>
      </c>
    </row>
    <row r="190" spans="1:18" x14ac:dyDescent="0.25">
      <c r="A190" s="139" t="s">
        <v>220</v>
      </c>
      <c r="B190" s="142">
        <v>43924</v>
      </c>
      <c r="C190" s="143">
        <v>19.059999999999999</v>
      </c>
      <c r="D190" s="143">
        <v>19.059999999999999</v>
      </c>
      <c r="E190" s="139">
        <v>119307</v>
      </c>
      <c r="F190" s="143">
        <v>-365.93830334190397</v>
      </c>
      <c r="G190" s="143">
        <v>-594.976713240187</v>
      </c>
      <c r="H190" s="143">
        <v>-254.99001996007999</v>
      </c>
      <c r="I190" s="143">
        <v>-178.39687194525899</v>
      </c>
      <c r="J190" s="143">
        <v>-317.58744283772103</v>
      </c>
      <c r="K190" s="143">
        <v>-116.158720146793</v>
      </c>
      <c r="L190" s="143">
        <v>-48.836091553869799</v>
      </c>
      <c r="M190" s="143">
        <v>-34.7875972266216</v>
      </c>
      <c r="N190" s="143">
        <v>-24.477672641685</v>
      </c>
      <c r="O190" s="143">
        <v>-4.4766867545761304</v>
      </c>
      <c r="P190" s="143">
        <v>-2.09029874874838</v>
      </c>
      <c r="Q190" s="143">
        <v>6.2230153671347601</v>
      </c>
      <c r="R190" s="143">
        <v>-10.589049640641299</v>
      </c>
    </row>
    <row r="191" spans="1:18" x14ac:dyDescent="0.25">
      <c r="A191" s="139" t="s">
        <v>325</v>
      </c>
      <c r="B191" s="142">
        <v>43924</v>
      </c>
      <c r="C191" s="143">
        <v>8.6867999999999999</v>
      </c>
      <c r="D191" s="143">
        <v>8.6867999999999999</v>
      </c>
      <c r="E191" s="139">
        <v>135964</v>
      </c>
      <c r="F191" s="143">
        <v>-492.64656466318598</v>
      </c>
      <c r="G191" s="143">
        <v>-732.25613340401696</v>
      </c>
      <c r="H191" s="143">
        <v>-245.281244710794</v>
      </c>
      <c r="I191" s="143">
        <v>-233.81393510603601</v>
      </c>
      <c r="J191" s="143">
        <v>-379.11100167155502</v>
      </c>
      <c r="K191" s="143">
        <v>-143.71246426487201</v>
      </c>
      <c r="L191" s="143">
        <v>-63.949178926106299</v>
      </c>
      <c r="M191" s="143">
        <v>-49.030354064762697</v>
      </c>
      <c r="N191" s="143">
        <v>-37.346914974037503</v>
      </c>
      <c r="O191" s="143">
        <v>-10.3392903287858</v>
      </c>
      <c r="P191" s="143"/>
      <c r="Q191" s="143">
        <v>-3.271795221843</v>
      </c>
      <c r="R191" s="143">
        <v>-19.8477584042082</v>
      </c>
    </row>
    <row r="192" spans="1:18" x14ac:dyDescent="0.25">
      <c r="A192" s="139" t="s">
        <v>221</v>
      </c>
      <c r="B192" s="142">
        <v>43924</v>
      </c>
      <c r="C192" s="143">
        <v>9.1433</v>
      </c>
      <c r="D192" s="143">
        <v>9.1433</v>
      </c>
      <c r="E192" s="139">
        <v>135962</v>
      </c>
      <c r="F192" s="143">
        <v>-492.33515664907401</v>
      </c>
      <c r="G192" s="143">
        <v>-732.09849894298998</v>
      </c>
      <c r="H192" s="143">
        <v>-245.108330690396</v>
      </c>
      <c r="I192" s="143">
        <v>-233.67849853138799</v>
      </c>
      <c r="J192" s="143">
        <v>-379.01102573788597</v>
      </c>
      <c r="K192" s="143">
        <v>-143.61509613947601</v>
      </c>
      <c r="L192" s="143">
        <v>-63.842993962406503</v>
      </c>
      <c r="M192" s="143">
        <v>-48.933719496732202</v>
      </c>
      <c r="N192" s="143">
        <v>-37.262272846108999</v>
      </c>
      <c r="O192" s="143">
        <v>-9.6890424568350504</v>
      </c>
      <c r="P192" s="143"/>
      <c r="Q192" s="143">
        <v>-2.1344402730375398</v>
      </c>
      <c r="R192" s="143">
        <v>-19.493394859900299</v>
      </c>
    </row>
    <row r="193" spans="1:18" x14ac:dyDescent="0.25">
      <c r="A193" s="139" t="s">
        <v>326</v>
      </c>
      <c r="B193" s="142">
        <v>43924</v>
      </c>
      <c r="C193" s="143">
        <v>6.4778000000000002</v>
      </c>
      <c r="D193" s="143">
        <v>6.4778000000000002</v>
      </c>
      <c r="E193" s="139">
        <v>140045</v>
      </c>
      <c r="F193" s="143">
        <v>-497.405883501267</v>
      </c>
      <c r="G193" s="143">
        <v>-701.923076923076</v>
      </c>
      <c r="H193" s="143">
        <v>-251.735761300289</v>
      </c>
      <c r="I193" s="143">
        <v>-275.88699054244802</v>
      </c>
      <c r="J193" s="143">
        <v>-387.03125386519798</v>
      </c>
      <c r="K193" s="143">
        <v>-149.784558582655</v>
      </c>
      <c r="L193" s="143">
        <v>-66.701746785548295</v>
      </c>
      <c r="M193" s="143">
        <v>-52.908792146424098</v>
      </c>
      <c r="N193" s="143">
        <v>-38.742728860569301</v>
      </c>
      <c r="O193" s="143">
        <v>-12.614984258109599</v>
      </c>
      <c r="P193" s="143"/>
      <c r="Q193" s="143">
        <v>-11.044699312714799</v>
      </c>
      <c r="R193" s="143">
        <v>-21.0828053470829</v>
      </c>
    </row>
    <row r="194" spans="1:18" x14ac:dyDescent="0.25">
      <c r="A194" s="139" t="s">
        <v>222</v>
      </c>
      <c r="B194" s="142">
        <v>43924</v>
      </c>
      <c r="C194" s="143">
        <v>6.7811000000000003</v>
      </c>
      <c r="D194" s="143">
        <v>6.7811000000000003</v>
      </c>
      <c r="E194" s="139">
        <v>140046</v>
      </c>
      <c r="F194" s="143">
        <v>-497.15607516855499</v>
      </c>
      <c r="G194" s="143">
        <v>-701.653210303729</v>
      </c>
      <c r="H194" s="143">
        <v>-251.397572194529</v>
      </c>
      <c r="I194" s="143">
        <v>-275.581594703664</v>
      </c>
      <c r="J194" s="143">
        <v>-386.79507156213901</v>
      </c>
      <c r="K194" s="143">
        <v>-149.55752383269501</v>
      </c>
      <c r="L194" s="143">
        <v>-66.461636468530799</v>
      </c>
      <c r="M194" s="143">
        <v>-52.690554356850498</v>
      </c>
      <c r="N194" s="143">
        <v>-38.525917982641303</v>
      </c>
      <c r="O194" s="143">
        <v>-11.7408412402661</v>
      </c>
      <c r="P194" s="143"/>
      <c r="Q194" s="143">
        <v>-10.093629725085901</v>
      </c>
      <c r="R194" s="143">
        <v>-20.536177838458499</v>
      </c>
    </row>
    <row r="195" spans="1:18" x14ac:dyDescent="0.25">
      <c r="A195" s="139" t="s">
        <v>327</v>
      </c>
      <c r="B195" s="142">
        <v>43924</v>
      </c>
      <c r="C195" s="143">
        <v>6.2207999999999997</v>
      </c>
      <c r="D195" s="143">
        <v>6.2207999999999997</v>
      </c>
      <c r="E195" s="139">
        <v>140455</v>
      </c>
      <c r="F195" s="143">
        <v>-385.38945712037997</v>
      </c>
      <c r="G195" s="143">
        <v>-580.18104904347194</v>
      </c>
      <c r="H195" s="143">
        <v>-181.30947393620201</v>
      </c>
      <c r="I195" s="143">
        <v>-223.083957891908</v>
      </c>
      <c r="J195" s="143">
        <v>-352.561496737575</v>
      </c>
      <c r="K195" s="143">
        <v>-138.36792879648499</v>
      </c>
      <c r="L195" s="143">
        <v>-61.453256535223701</v>
      </c>
      <c r="M195" s="143">
        <v>-49.485197680461297</v>
      </c>
      <c r="N195" s="143">
        <v>-36.2269778162145</v>
      </c>
      <c r="O195" s="143">
        <v>-12.643067207484901</v>
      </c>
      <c r="P195" s="143"/>
      <c r="Q195" s="143">
        <v>-12.5286830154405</v>
      </c>
      <c r="R195" s="143">
        <v>-19.121254796662999</v>
      </c>
    </row>
    <row r="196" spans="1:18" x14ac:dyDescent="0.25">
      <c r="A196" s="139" t="s">
        <v>223</v>
      </c>
      <c r="B196" s="142">
        <v>43924</v>
      </c>
      <c r="C196" s="143">
        <v>6.516</v>
      </c>
      <c r="D196" s="143">
        <v>6.516</v>
      </c>
      <c r="E196" s="139">
        <v>140454</v>
      </c>
      <c r="F196" s="143">
        <v>-385.20618943889502</v>
      </c>
      <c r="G196" s="143">
        <v>-580.04248146307805</v>
      </c>
      <c r="H196" s="143">
        <v>-181.06016997934501</v>
      </c>
      <c r="I196" s="143">
        <v>-222.80864092328099</v>
      </c>
      <c r="J196" s="143">
        <v>-352.35972175389998</v>
      </c>
      <c r="K196" s="143">
        <v>-138.17848064113301</v>
      </c>
      <c r="L196" s="143">
        <v>-61.252856010580302</v>
      </c>
      <c r="M196" s="143">
        <v>-49.282894944582999</v>
      </c>
      <c r="N196" s="143">
        <v>-35.915114612219497</v>
      </c>
      <c r="O196" s="143">
        <v>-11.670015558183399</v>
      </c>
      <c r="P196" s="143"/>
      <c r="Q196" s="143">
        <v>-11.550045413260699</v>
      </c>
      <c r="R196" s="143">
        <v>-18.399826014033501</v>
      </c>
    </row>
    <row r="197" spans="1:18" x14ac:dyDescent="0.25">
      <c r="A197" s="139" t="s">
        <v>328</v>
      </c>
      <c r="B197" s="142">
        <v>43924</v>
      </c>
      <c r="C197" s="143">
        <v>5.6246</v>
      </c>
      <c r="D197" s="143">
        <v>5.6246</v>
      </c>
      <c r="E197" s="139">
        <v>141893</v>
      </c>
      <c r="F197" s="143">
        <v>-273.89541705339599</v>
      </c>
      <c r="G197" s="143">
        <v>-446.54244235501</v>
      </c>
      <c r="H197" s="143">
        <v>-147.99135290938599</v>
      </c>
      <c r="I197" s="143">
        <v>-248.04766501195101</v>
      </c>
      <c r="J197" s="143">
        <v>-352.20466819840101</v>
      </c>
      <c r="K197" s="143">
        <v>-124.896540775581</v>
      </c>
      <c r="L197" s="143">
        <v>-53.343648669913001</v>
      </c>
      <c r="M197" s="143">
        <v>-45.301452888903498</v>
      </c>
      <c r="N197" s="143">
        <v>-36.878939624622198</v>
      </c>
      <c r="O197" s="143"/>
      <c r="P197" s="143"/>
      <c r="Q197" s="143">
        <v>-19.814156327543401</v>
      </c>
      <c r="R197" s="143">
        <v>-21.719554053267402</v>
      </c>
    </row>
    <row r="198" spans="1:18" x14ac:dyDescent="0.25">
      <c r="A198" s="139" t="s">
        <v>224</v>
      </c>
      <c r="B198" s="142">
        <v>43924</v>
      </c>
      <c r="C198" s="143">
        <v>5.8121</v>
      </c>
      <c r="D198" s="143">
        <v>5.8121</v>
      </c>
      <c r="E198" s="139">
        <v>141892</v>
      </c>
      <c r="F198" s="143">
        <v>-273.72216384774498</v>
      </c>
      <c r="G198" s="143">
        <v>-446.26302471795998</v>
      </c>
      <c r="H198" s="143">
        <v>-147.671988631614</v>
      </c>
      <c r="I198" s="143">
        <v>-247.71165648265699</v>
      </c>
      <c r="J198" s="143">
        <v>-351.913428005968</v>
      </c>
      <c r="K198" s="143">
        <v>-124.598886501107</v>
      </c>
      <c r="L198" s="143">
        <v>-53.0196494214374</v>
      </c>
      <c r="M198" s="143">
        <v>-44.942735041850803</v>
      </c>
      <c r="N198" s="143">
        <v>-36.462388161665203</v>
      </c>
      <c r="O198" s="143"/>
      <c r="P198" s="143"/>
      <c r="Q198" s="143">
        <v>-18.965055831265499</v>
      </c>
      <c r="R198" s="143">
        <v>-20.9102745666404</v>
      </c>
    </row>
    <row r="199" spans="1:18" x14ac:dyDescent="0.25">
      <c r="A199" s="139" t="s">
        <v>329</v>
      </c>
      <c r="B199" s="142">
        <v>43924</v>
      </c>
      <c r="C199" s="143">
        <v>5.9287000000000001</v>
      </c>
      <c r="D199" s="143">
        <v>5.9287000000000001</v>
      </c>
      <c r="E199" s="139">
        <v>142169</v>
      </c>
      <c r="F199" s="143">
        <v>-267.22261002526301</v>
      </c>
      <c r="G199" s="143">
        <v>-444.09232986094099</v>
      </c>
      <c r="H199" s="143">
        <v>-140.938204802386</v>
      </c>
      <c r="I199" s="143">
        <v>-239.45634501215599</v>
      </c>
      <c r="J199" s="143">
        <v>-347.26925862614002</v>
      </c>
      <c r="K199" s="143">
        <v>-122.961065274831</v>
      </c>
      <c r="L199" s="143">
        <v>-51.153481277349599</v>
      </c>
      <c r="M199" s="143">
        <v>-43.271218408147902</v>
      </c>
      <c r="N199" s="143">
        <v>-35.242471774537002</v>
      </c>
      <c r="O199" s="143"/>
      <c r="P199" s="143"/>
      <c r="Q199" s="143">
        <v>-20.135833333333299</v>
      </c>
      <c r="R199" s="143">
        <v>-20.4192554302887</v>
      </c>
    </row>
    <row r="200" spans="1:18" x14ac:dyDescent="0.25">
      <c r="A200" s="139" t="s">
        <v>225</v>
      </c>
      <c r="B200" s="142">
        <v>43924</v>
      </c>
      <c r="C200" s="143">
        <v>6.1054000000000004</v>
      </c>
      <c r="D200" s="143">
        <v>6.1054000000000004</v>
      </c>
      <c r="E200" s="139">
        <v>142172</v>
      </c>
      <c r="F200" s="143">
        <v>-266.85765009683502</v>
      </c>
      <c r="G200" s="143">
        <v>-443.54838709677398</v>
      </c>
      <c r="H200" s="143">
        <v>-140.52684903748701</v>
      </c>
      <c r="I200" s="143">
        <v>-239.114472311187</v>
      </c>
      <c r="J200" s="143">
        <v>-347.00867536128101</v>
      </c>
      <c r="K200" s="143">
        <v>-122.707582873558</v>
      </c>
      <c r="L200" s="143">
        <v>-50.884807223128398</v>
      </c>
      <c r="M200" s="143">
        <v>-43.008039004318903</v>
      </c>
      <c r="N200" s="143">
        <v>-34.884883119839699</v>
      </c>
      <c r="O200" s="143"/>
      <c r="P200" s="143"/>
      <c r="Q200" s="143">
        <v>-19.261910569105702</v>
      </c>
      <c r="R200" s="143">
        <v>-19.554503614192299</v>
      </c>
    </row>
    <row r="201" spans="1:18" x14ac:dyDescent="0.25">
      <c r="A201" s="139" t="s">
        <v>226</v>
      </c>
      <c r="B201" s="142">
        <v>43924</v>
      </c>
      <c r="C201" s="143">
        <v>68.894199999999998</v>
      </c>
      <c r="D201" s="143">
        <v>68.894199999999998</v>
      </c>
      <c r="E201" s="139">
        <v>120715</v>
      </c>
      <c r="F201" s="143">
        <v>-310.84993151466699</v>
      </c>
      <c r="G201" s="143">
        <v>-585.07911154834301</v>
      </c>
      <c r="H201" s="143">
        <v>-252.866445623212</v>
      </c>
      <c r="I201" s="143">
        <v>-229.951390549801</v>
      </c>
      <c r="J201" s="143">
        <v>-335.37291915968399</v>
      </c>
      <c r="K201" s="143">
        <v>-119.91888439004499</v>
      </c>
      <c r="L201" s="143">
        <v>-44.686337005579801</v>
      </c>
      <c r="M201" s="143">
        <v>-33.751765407296098</v>
      </c>
      <c r="N201" s="143">
        <v>-25.210800900294299</v>
      </c>
      <c r="O201" s="143">
        <v>-4.3253412869724501</v>
      </c>
      <c r="P201" s="143">
        <v>0.22926712513124001</v>
      </c>
      <c r="Q201" s="143">
        <v>8.5709278153287691</v>
      </c>
      <c r="R201" s="143">
        <v>-10.9271482038813</v>
      </c>
    </row>
    <row r="202" spans="1:18" x14ac:dyDescent="0.25">
      <c r="A202" s="139" t="s">
        <v>330</v>
      </c>
      <c r="B202" s="142">
        <v>43924</v>
      </c>
      <c r="C202" s="143">
        <v>64.8476</v>
      </c>
      <c r="D202" s="143">
        <v>64.8476</v>
      </c>
      <c r="E202" s="139">
        <v>100821</v>
      </c>
      <c r="F202" s="143">
        <v>-311.58941401158103</v>
      </c>
      <c r="G202" s="143">
        <v>-585.780575791248</v>
      </c>
      <c r="H202" s="143">
        <v>-253.76470958074501</v>
      </c>
      <c r="I202" s="143">
        <v>-230.851423543637</v>
      </c>
      <c r="J202" s="143">
        <v>-336.09471298252299</v>
      </c>
      <c r="K202" s="143">
        <v>-120.602693858698</v>
      </c>
      <c r="L202" s="143">
        <v>-45.403369171156697</v>
      </c>
      <c r="M202" s="143">
        <v>-34.461218340326703</v>
      </c>
      <c r="N202" s="143">
        <v>-25.8961950137119</v>
      </c>
      <c r="O202" s="143">
        <v>-5.0921368750251297</v>
      </c>
      <c r="P202" s="143">
        <v>-0.69004424670675502</v>
      </c>
      <c r="Q202" s="143">
        <v>13.9055006271997</v>
      </c>
      <c r="R202" s="143">
        <v>-11.624608636470599</v>
      </c>
    </row>
    <row r="203" spans="1:18" x14ac:dyDescent="0.25">
      <c r="A203" s="139" t="s">
        <v>331</v>
      </c>
      <c r="B203" s="142">
        <v>43924</v>
      </c>
      <c r="C203" s="143">
        <v>74.545599999999993</v>
      </c>
      <c r="D203" s="143">
        <v>107.114465434911</v>
      </c>
      <c r="E203" s="139">
        <v>101834</v>
      </c>
      <c r="F203" s="143">
        <v>-390.652854828687</v>
      </c>
      <c r="G203" s="143">
        <v>-677.87123361714805</v>
      </c>
      <c r="H203" s="143">
        <v>-296.53386089827399</v>
      </c>
      <c r="I203" s="143">
        <v>-213.874300349609</v>
      </c>
      <c r="J203" s="143">
        <v>-348.79908483988697</v>
      </c>
      <c r="K203" s="143">
        <v>-132.51416729374901</v>
      </c>
      <c r="L203" s="143">
        <v>-55.681341822224702</v>
      </c>
      <c r="M203" s="143">
        <v>-42.381720654196599</v>
      </c>
      <c r="N203" s="143">
        <v>-31.1850465749778</v>
      </c>
      <c r="O203" s="143">
        <v>-6.0573382366785804</v>
      </c>
      <c r="P203" s="143">
        <v>-0.46862172976750899</v>
      </c>
      <c r="Q203" s="143">
        <v>57.025064163034898</v>
      </c>
      <c r="R203" s="143">
        <v>-12.818854151711299</v>
      </c>
    </row>
    <row r="204" spans="1:18" x14ac:dyDescent="0.25">
      <c r="A204" s="141" t="s">
        <v>388</v>
      </c>
      <c r="B204" s="141"/>
      <c r="C204" s="141"/>
      <c r="D204" s="141"/>
      <c r="E204" s="141"/>
      <c r="F204" s="141"/>
      <c r="G204" s="141"/>
      <c r="H204" s="141"/>
      <c r="I204" s="141"/>
      <c r="J204" s="141"/>
      <c r="K204" s="141"/>
      <c r="L204" s="141"/>
      <c r="M204" s="141"/>
      <c r="N204" s="141"/>
      <c r="O204" s="141"/>
      <c r="P204" s="141"/>
      <c r="Q204" s="141"/>
      <c r="R204" s="141"/>
    </row>
    <row r="205" spans="1:18" x14ac:dyDescent="0.25">
      <c r="A205" s="139" t="s">
        <v>227</v>
      </c>
      <c r="B205" s="142">
        <v>43924</v>
      </c>
      <c r="C205" s="143">
        <v>317.94</v>
      </c>
      <c r="D205" s="143">
        <v>317.94</v>
      </c>
      <c r="E205" s="139">
        <v>100047</v>
      </c>
      <c r="F205" s="143">
        <v>12.6899800049991</v>
      </c>
      <c r="G205" s="143">
        <v>7.4475222046170497</v>
      </c>
      <c r="H205" s="143">
        <v>9.1739947837461298</v>
      </c>
      <c r="I205" s="143">
        <v>11.544164716101699</v>
      </c>
      <c r="J205" s="143">
        <v>6.75441634915141</v>
      </c>
      <c r="K205" s="143">
        <v>5.6504046636518499</v>
      </c>
      <c r="L205" s="143">
        <v>5.5284670458851704</v>
      </c>
      <c r="M205" s="143">
        <v>5.8573969658954201</v>
      </c>
      <c r="N205" s="143">
        <v>6.2478498236523299</v>
      </c>
      <c r="O205" s="143">
        <v>7.31385560155781</v>
      </c>
      <c r="P205" s="143">
        <v>8.3287232187071201</v>
      </c>
      <c r="Q205" s="143">
        <v>13.6002352768283</v>
      </c>
      <c r="R205" s="143">
        <v>7.0868065975202796</v>
      </c>
    </row>
    <row r="206" spans="1:18" x14ac:dyDescent="0.25">
      <c r="A206" s="139" t="s">
        <v>118</v>
      </c>
      <c r="B206" s="142">
        <v>43924</v>
      </c>
      <c r="C206" s="143">
        <v>319.75720000000001</v>
      </c>
      <c r="D206" s="143">
        <v>319.75720000000001</v>
      </c>
      <c r="E206" s="139">
        <v>119568</v>
      </c>
      <c r="F206" s="143">
        <v>12.7777570951288</v>
      </c>
      <c r="G206" s="143">
        <v>7.5346996107870101</v>
      </c>
      <c r="H206" s="143">
        <v>9.2641389208859106</v>
      </c>
      <c r="I206" s="143">
        <v>11.6337400889417</v>
      </c>
      <c r="J206" s="143">
        <v>6.8443158227000902</v>
      </c>
      <c r="K206" s="143">
        <v>5.74750652215437</v>
      </c>
      <c r="L206" s="143">
        <v>5.6238361246661697</v>
      </c>
      <c r="M206" s="143">
        <v>5.9533072242389702</v>
      </c>
      <c r="N206" s="143">
        <v>6.3452005197649104</v>
      </c>
      <c r="O206" s="143">
        <v>7.4213405701809796</v>
      </c>
      <c r="P206" s="143">
        <v>8.4507600169063792</v>
      </c>
      <c r="Q206" s="143">
        <v>10.16611279292</v>
      </c>
      <c r="R206" s="143">
        <v>7.1904042930792604</v>
      </c>
    </row>
    <row r="207" spans="1:18" x14ac:dyDescent="0.25">
      <c r="A207" s="139" t="s">
        <v>119</v>
      </c>
      <c r="B207" s="142">
        <v>43924</v>
      </c>
      <c r="C207" s="143">
        <v>2205.5936000000002</v>
      </c>
      <c r="D207" s="143">
        <v>2205.5936000000002</v>
      </c>
      <c r="E207" s="139">
        <v>120389</v>
      </c>
      <c r="F207" s="143">
        <v>11.581237011851901</v>
      </c>
      <c r="G207" s="143">
        <v>6.9390195313807297</v>
      </c>
      <c r="H207" s="143">
        <v>7.7381166170143203</v>
      </c>
      <c r="I207" s="143">
        <v>11.5155529037098</v>
      </c>
      <c r="J207" s="143">
        <v>7.2470253212879898</v>
      </c>
      <c r="K207" s="143">
        <v>5.8746552377460901</v>
      </c>
      <c r="L207" s="143">
        <v>5.7060792608106299</v>
      </c>
      <c r="M207" s="143">
        <v>5.9146253622219698</v>
      </c>
      <c r="N207" s="143">
        <v>6.2831030220799997</v>
      </c>
      <c r="O207" s="143">
        <v>7.4070372032708596</v>
      </c>
      <c r="P207" s="143">
        <v>8.4102700757161806</v>
      </c>
      <c r="Q207" s="143">
        <v>10.0910967358862</v>
      </c>
      <c r="R207" s="143">
        <v>7.1674328882951697</v>
      </c>
    </row>
    <row r="208" spans="1:18" x14ac:dyDescent="0.25">
      <c r="A208" s="139" t="s">
        <v>228</v>
      </c>
      <c r="B208" s="142">
        <v>43924</v>
      </c>
      <c r="C208" s="143">
        <v>2195.4378000000002</v>
      </c>
      <c r="D208" s="143">
        <v>2195.4378000000002</v>
      </c>
      <c r="E208" s="139">
        <v>112210</v>
      </c>
      <c r="F208" s="143">
        <v>11.526693742557701</v>
      </c>
      <c r="G208" s="143">
        <v>6.8851412141344897</v>
      </c>
      <c r="H208" s="143">
        <v>7.6841602511715497</v>
      </c>
      <c r="I208" s="143">
        <v>11.460755816376301</v>
      </c>
      <c r="J208" s="143">
        <v>7.1930754984640304</v>
      </c>
      <c r="K208" s="143">
        <v>5.82009815794573</v>
      </c>
      <c r="L208" s="143">
        <v>5.65060923318907</v>
      </c>
      <c r="M208" s="143">
        <v>5.8583319199529802</v>
      </c>
      <c r="N208" s="143">
        <v>6.2259293588695801</v>
      </c>
      <c r="O208" s="143">
        <v>7.33725169245833</v>
      </c>
      <c r="P208" s="143">
        <v>8.3209878846293606</v>
      </c>
      <c r="Q208" s="143">
        <v>11.395528780360401</v>
      </c>
      <c r="R208" s="143">
        <v>7.1058075662736098</v>
      </c>
    </row>
    <row r="209" spans="1:18" x14ac:dyDescent="0.25">
      <c r="A209" s="139" t="s">
        <v>229</v>
      </c>
      <c r="B209" s="142">
        <v>43924</v>
      </c>
      <c r="C209" s="143">
        <v>2274.9384</v>
      </c>
      <c r="D209" s="143">
        <v>2274.9384</v>
      </c>
      <c r="E209" s="139">
        <v>111704</v>
      </c>
      <c r="F209" s="143">
        <v>14.468146296657901</v>
      </c>
      <c r="G209" s="143">
        <v>7.5466111805125102</v>
      </c>
      <c r="H209" s="143">
        <v>8.3610525563408</v>
      </c>
      <c r="I209" s="143">
        <v>14.064685934388899</v>
      </c>
      <c r="J209" s="143">
        <v>8.0072918243754003</v>
      </c>
      <c r="K209" s="143">
        <v>6.0863947396874796</v>
      </c>
      <c r="L209" s="143">
        <v>5.79462416678889</v>
      </c>
      <c r="M209" s="143">
        <v>5.9420021752731804</v>
      </c>
      <c r="N209" s="143">
        <v>6.2776148771764397</v>
      </c>
      <c r="O209" s="143">
        <v>7.3484451018305297</v>
      </c>
      <c r="P209" s="143">
        <v>8.3716457768246197</v>
      </c>
      <c r="Q209" s="143">
        <v>11.419693644171801</v>
      </c>
      <c r="R209" s="143">
        <v>7.1374980610139103</v>
      </c>
    </row>
    <row r="210" spans="1:18" x14ac:dyDescent="0.25">
      <c r="A210" s="139" t="s">
        <v>120</v>
      </c>
      <c r="B210" s="142">
        <v>43924</v>
      </c>
      <c r="C210" s="143">
        <v>2290.7082</v>
      </c>
      <c r="D210" s="143">
        <v>2290.7082</v>
      </c>
      <c r="E210" s="139">
        <v>119415</v>
      </c>
      <c r="F210" s="143">
        <v>14.5662422792191</v>
      </c>
      <c r="G210" s="143">
        <v>7.64618728084809</v>
      </c>
      <c r="H210" s="143">
        <v>8.4609698191652996</v>
      </c>
      <c r="I210" s="143">
        <v>14.1648751391734</v>
      </c>
      <c r="J210" s="143">
        <v>8.1076883146162793</v>
      </c>
      <c r="K210" s="143">
        <v>6.1876503799040599</v>
      </c>
      <c r="L210" s="143">
        <v>5.8972686213349101</v>
      </c>
      <c r="M210" s="143">
        <v>6.0462245907068901</v>
      </c>
      <c r="N210" s="143">
        <v>6.3807118182662501</v>
      </c>
      <c r="O210" s="143">
        <v>7.4698435924156099</v>
      </c>
      <c r="P210" s="143">
        <v>8.5166405617908598</v>
      </c>
      <c r="Q210" s="143">
        <v>10.1983045162478</v>
      </c>
      <c r="R210" s="143">
        <v>7.2507179974524298</v>
      </c>
    </row>
    <row r="211" spans="1:18" x14ac:dyDescent="0.25">
      <c r="A211" s="139" t="s">
        <v>230</v>
      </c>
      <c r="B211" s="142">
        <v>43924</v>
      </c>
      <c r="C211" s="143">
        <v>3037.6203</v>
      </c>
      <c r="D211" s="143">
        <v>3037.6203</v>
      </c>
      <c r="E211" s="139">
        <v>130472</v>
      </c>
      <c r="F211" s="143">
        <v>12.454010002423599</v>
      </c>
      <c r="G211" s="143">
        <v>6.7795896122198398</v>
      </c>
      <c r="H211" s="143">
        <v>8.3860321328364904</v>
      </c>
      <c r="I211" s="143">
        <v>12.6517917930792</v>
      </c>
      <c r="J211" s="143">
        <v>7.0993829241386299</v>
      </c>
      <c r="K211" s="143">
        <v>5.8541716039420901</v>
      </c>
      <c r="L211" s="143">
        <v>5.6987603241963098</v>
      </c>
      <c r="M211" s="143">
        <v>5.9135273484067303</v>
      </c>
      <c r="N211" s="143">
        <v>6.28240863153591</v>
      </c>
      <c r="O211" s="143">
        <v>7.2863099846337303</v>
      </c>
      <c r="P211" s="143">
        <v>8.2424544764414502</v>
      </c>
      <c r="Q211" s="143">
        <v>13.066258072733699</v>
      </c>
      <c r="R211" s="143">
        <v>7.1152943050490602</v>
      </c>
    </row>
    <row r="212" spans="1:18" x14ac:dyDescent="0.25">
      <c r="A212" s="139" t="s">
        <v>121</v>
      </c>
      <c r="B212" s="142">
        <v>43924</v>
      </c>
      <c r="C212" s="143">
        <v>3059.3008</v>
      </c>
      <c r="D212" s="143">
        <v>3059.3008</v>
      </c>
      <c r="E212" s="139">
        <v>130479</v>
      </c>
      <c r="F212" s="143">
        <v>12.560327015947401</v>
      </c>
      <c r="G212" s="143">
        <v>6.8820144930049603</v>
      </c>
      <c r="H212" s="143">
        <v>8.4870675703810008</v>
      </c>
      <c r="I212" s="143">
        <v>12.752730011270501</v>
      </c>
      <c r="J212" s="143">
        <v>7.2010014115246497</v>
      </c>
      <c r="K212" s="143">
        <v>5.9618895774864598</v>
      </c>
      <c r="L212" s="143">
        <v>5.8182078720401798</v>
      </c>
      <c r="M212" s="143">
        <v>6.0383984167280698</v>
      </c>
      <c r="N212" s="143">
        <v>6.4112920334428001</v>
      </c>
      <c r="O212" s="143">
        <v>7.4476856816131098</v>
      </c>
      <c r="P212" s="143">
        <v>8.3855083574309806</v>
      </c>
      <c r="Q212" s="143">
        <v>10.068518330536399</v>
      </c>
      <c r="R212" s="143">
        <v>7.2618908288827004</v>
      </c>
    </row>
    <row r="213" spans="1:18" x14ac:dyDescent="0.25">
      <c r="A213" s="139" t="s">
        <v>122</v>
      </c>
      <c r="B213" s="142">
        <v>43924</v>
      </c>
      <c r="C213" s="143">
        <v>2285.9506000000001</v>
      </c>
      <c r="D213" s="143">
        <v>2285.9506000000001</v>
      </c>
      <c r="E213" s="139">
        <v>119369</v>
      </c>
      <c r="F213" s="143">
        <v>14.1187782396036</v>
      </c>
      <c r="G213" s="143">
        <v>7.7479094803613799</v>
      </c>
      <c r="H213" s="143">
        <v>8.8717910008769696</v>
      </c>
      <c r="I213" s="143">
        <v>11.688304554936</v>
      </c>
      <c r="J213" s="143">
        <v>6.56399846586124</v>
      </c>
      <c r="K213" s="143">
        <v>5.4445093046868296</v>
      </c>
      <c r="L213" s="143">
        <v>5.3807440644399804</v>
      </c>
      <c r="M213" s="143">
        <v>5.6114130995145501</v>
      </c>
      <c r="N213" s="143">
        <v>6.0183948799179401</v>
      </c>
      <c r="O213" s="143">
        <v>7.3045650649012597</v>
      </c>
      <c r="P213" s="143">
        <v>8.3325866476549706</v>
      </c>
      <c r="Q213" s="143">
        <v>10.0414362465508</v>
      </c>
      <c r="R213" s="143">
        <v>7.0126263282787802</v>
      </c>
    </row>
    <row r="214" spans="1:18" x14ac:dyDescent="0.25">
      <c r="A214" s="139" t="s">
        <v>231</v>
      </c>
      <c r="B214" s="142">
        <v>43924</v>
      </c>
      <c r="C214" s="143">
        <v>2270.1891000000001</v>
      </c>
      <c r="D214" s="143">
        <v>2270.1891000000001</v>
      </c>
      <c r="E214" s="139">
        <v>109254</v>
      </c>
      <c r="F214" s="143">
        <v>14.035018914286599</v>
      </c>
      <c r="G214" s="143">
        <v>7.6648998570368896</v>
      </c>
      <c r="H214" s="143">
        <v>8.7887588251057203</v>
      </c>
      <c r="I214" s="143">
        <v>11.605047093114299</v>
      </c>
      <c r="J214" s="143">
        <v>6.4806083566484904</v>
      </c>
      <c r="K214" s="143">
        <v>5.36050229992762</v>
      </c>
      <c r="L214" s="143">
        <v>5.2956263537712696</v>
      </c>
      <c r="M214" s="143">
        <v>5.5250781458854901</v>
      </c>
      <c r="N214" s="143">
        <v>5.93007631868086</v>
      </c>
      <c r="O214" s="143">
        <v>7.1970540001439396</v>
      </c>
      <c r="P214" s="143">
        <v>8.2000715521978496</v>
      </c>
      <c r="Q214" s="143">
        <v>10.834751612526301</v>
      </c>
      <c r="R214" s="143">
        <v>6.9147014939891402</v>
      </c>
    </row>
    <row r="215" spans="1:18" x14ac:dyDescent="0.25">
      <c r="A215" s="139" t="s">
        <v>123</v>
      </c>
      <c r="B215" s="142">
        <v>43924</v>
      </c>
      <c r="C215" s="143">
        <v>2390.6462999999999</v>
      </c>
      <c r="D215" s="143">
        <v>2390.6462999999999</v>
      </c>
      <c r="E215" s="139">
        <v>118305</v>
      </c>
      <c r="F215" s="143">
        <v>4.4618075623197297</v>
      </c>
      <c r="G215" s="143">
        <v>3.39753348171035</v>
      </c>
      <c r="H215" s="143">
        <v>3.2361715123899102</v>
      </c>
      <c r="I215" s="143">
        <v>3.95020387322755</v>
      </c>
      <c r="J215" s="143">
        <v>4.6790033868166203</v>
      </c>
      <c r="K215" s="143">
        <v>4.9281414305628903</v>
      </c>
      <c r="L215" s="143">
        <v>5.0681666469075699</v>
      </c>
      <c r="M215" s="143">
        <v>5.3334973813755404</v>
      </c>
      <c r="N215" s="143">
        <v>5.7529363451654199</v>
      </c>
      <c r="O215" s="143">
        <v>7.0857003147367603</v>
      </c>
      <c r="P215" s="143">
        <v>8.0821340127513199</v>
      </c>
      <c r="Q215" s="143">
        <v>9.7988366017178095</v>
      </c>
      <c r="R215" s="143">
        <v>6.8369571736420696</v>
      </c>
    </row>
    <row r="216" spans="1:18" x14ac:dyDescent="0.25">
      <c r="A216" s="139" t="s">
        <v>232</v>
      </c>
      <c r="B216" s="142">
        <v>43924</v>
      </c>
      <c r="C216" s="143">
        <v>2383.8022000000001</v>
      </c>
      <c r="D216" s="143">
        <v>2383.8022000000001</v>
      </c>
      <c r="E216" s="139">
        <v>109353</v>
      </c>
      <c r="F216" s="143">
        <v>4.45317777796539</v>
      </c>
      <c r="G216" s="143">
        <v>3.3878852031498501</v>
      </c>
      <c r="H216" s="143">
        <v>3.22641477109195</v>
      </c>
      <c r="I216" s="143">
        <v>3.9399514197948702</v>
      </c>
      <c r="J216" s="143">
        <v>4.6648098342618498</v>
      </c>
      <c r="K216" s="143">
        <v>4.9097743450729903</v>
      </c>
      <c r="L216" s="143">
        <v>5.0481188259256999</v>
      </c>
      <c r="M216" s="143">
        <v>5.3113613234582902</v>
      </c>
      <c r="N216" s="143">
        <v>5.7286700436065798</v>
      </c>
      <c r="O216" s="143">
        <v>7.0442407725732599</v>
      </c>
      <c r="P216" s="143">
        <v>8.0354721104325595</v>
      </c>
      <c r="Q216" s="143">
        <v>11.7130680837423</v>
      </c>
      <c r="R216" s="143">
        <v>6.7985736944413002</v>
      </c>
    </row>
    <row r="217" spans="1:18" x14ac:dyDescent="0.25">
      <c r="A217" s="139" t="s">
        <v>124</v>
      </c>
      <c r="B217" s="142">
        <v>43924</v>
      </c>
      <c r="C217" s="143">
        <v>2842.4366</v>
      </c>
      <c r="D217" s="143">
        <v>2842.4366</v>
      </c>
      <c r="E217" s="139">
        <v>119125</v>
      </c>
      <c r="F217" s="143">
        <v>12.952271222187999</v>
      </c>
      <c r="G217" s="143">
        <v>7.3778282502231098</v>
      </c>
      <c r="H217" s="143">
        <v>8.4646272403553802</v>
      </c>
      <c r="I217" s="143">
        <v>12.1723235921477</v>
      </c>
      <c r="J217" s="143">
        <v>7.6591759922936502</v>
      </c>
      <c r="K217" s="143">
        <v>6.0104865218033501</v>
      </c>
      <c r="L217" s="143">
        <v>5.6835317613554004</v>
      </c>
      <c r="M217" s="143">
        <v>5.8812123987436697</v>
      </c>
      <c r="N217" s="143">
        <v>6.2321569786553503</v>
      </c>
      <c r="O217" s="143">
        <v>7.3746754828930499</v>
      </c>
      <c r="P217" s="143">
        <v>8.3741604555606504</v>
      </c>
      <c r="Q217" s="143">
        <v>10.045737931045201</v>
      </c>
      <c r="R217" s="143">
        <v>7.1410169047611998</v>
      </c>
    </row>
    <row r="218" spans="1:18" x14ac:dyDescent="0.25">
      <c r="A218" s="139" t="s">
        <v>233</v>
      </c>
      <c r="B218" s="142">
        <v>43924</v>
      </c>
      <c r="C218" s="143">
        <v>2823.8474999999999</v>
      </c>
      <c r="D218" s="143">
        <v>2823.8474999999999</v>
      </c>
      <c r="E218" s="139">
        <v>103347</v>
      </c>
      <c r="F218" s="143">
        <v>12.873293140171601</v>
      </c>
      <c r="G218" s="143">
        <v>7.2983067617901396</v>
      </c>
      <c r="H218" s="143">
        <v>8.3829839045548304</v>
      </c>
      <c r="I218" s="143">
        <v>12.0812671866322</v>
      </c>
      <c r="J218" s="143">
        <v>7.5629368613649204</v>
      </c>
      <c r="K218" s="143">
        <v>5.9106776517485002</v>
      </c>
      <c r="L218" s="143">
        <v>5.5816963091205398</v>
      </c>
      <c r="M218" s="143">
        <v>5.7775829866871398</v>
      </c>
      <c r="N218" s="143">
        <v>6.1266185428124302</v>
      </c>
      <c r="O218" s="143">
        <v>7.2428314077782501</v>
      </c>
      <c r="P218" s="143">
        <v>8.2233513403170608</v>
      </c>
      <c r="Q218" s="143">
        <v>12.689751000762501</v>
      </c>
      <c r="R218" s="143">
        <v>7.0279334712436103</v>
      </c>
    </row>
    <row r="219" spans="1:18" x14ac:dyDescent="0.25">
      <c r="A219" s="139" t="s">
        <v>125</v>
      </c>
      <c r="B219" s="142">
        <v>43924</v>
      </c>
      <c r="C219" s="143">
        <v>2559.3996999999999</v>
      </c>
      <c r="D219" s="143">
        <v>2559.3996999999999</v>
      </c>
      <c r="E219" s="139">
        <v>140196</v>
      </c>
      <c r="F219" s="143">
        <v>12.3871647617863</v>
      </c>
      <c r="G219" s="143">
        <v>7.5945251610640003</v>
      </c>
      <c r="H219" s="143">
        <v>8.1654627352979805</v>
      </c>
      <c r="I219" s="143">
        <v>12.2471901826551</v>
      </c>
      <c r="J219" s="143">
        <v>7.2827666693666604</v>
      </c>
      <c r="K219" s="143">
        <v>5.8754161107265999</v>
      </c>
      <c r="L219" s="143">
        <v>5.78459048977364</v>
      </c>
      <c r="M219" s="143">
        <v>6.0388027636923898</v>
      </c>
      <c r="N219" s="143">
        <v>6.3932668726601296</v>
      </c>
      <c r="O219" s="143">
        <v>7.4476313953413804</v>
      </c>
      <c r="P219" s="143">
        <v>8.1657806903781207</v>
      </c>
      <c r="Q219" s="143">
        <v>9.90096099030659</v>
      </c>
      <c r="R219" s="143">
        <v>7.2354397528351502</v>
      </c>
    </row>
    <row r="220" spans="1:18" x14ac:dyDescent="0.25">
      <c r="A220" s="139" t="s">
        <v>234</v>
      </c>
      <c r="B220" s="142">
        <v>43924</v>
      </c>
      <c r="C220" s="143">
        <v>2536.5736000000002</v>
      </c>
      <c r="D220" s="143">
        <v>2536.5736000000002</v>
      </c>
      <c r="E220" s="139">
        <v>140182</v>
      </c>
      <c r="F220" s="143">
        <v>12.109894250272101</v>
      </c>
      <c r="G220" s="143">
        <v>7.3161762172776497</v>
      </c>
      <c r="H220" s="143">
        <v>7.8874864765450701</v>
      </c>
      <c r="I220" s="143">
        <v>11.9684700364036</v>
      </c>
      <c r="J220" s="143">
        <v>7.0058128367543997</v>
      </c>
      <c r="K220" s="143">
        <v>5.6041297943399204</v>
      </c>
      <c r="L220" s="143">
        <v>5.5138468695470699</v>
      </c>
      <c r="M220" s="143">
        <v>5.7652038060633899</v>
      </c>
      <c r="N220" s="143">
        <v>6.1512359097640097</v>
      </c>
      <c r="O220" s="143">
        <v>7.2647650174017304</v>
      </c>
      <c r="P220" s="143">
        <v>7.9956960158813102</v>
      </c>
      <c r="Q220" s="143">
        <v>11.6068126700448</v>
      </c>
      <c r="R220" s="143">
        <v>7.0455164412111602</v>
      </c>
    </row>
    <row r="221" spans="1:18" x14ac:dyDescent="0.25">
      <c r="A221" s="139" t="s">
        <v>126</v>
      </c>
      <c r="B221" s="142">
        <v>43924</v>
      </c>
      <c r="C221" s="143">
        <v>2180.2136999999998</v>
      </c>
      <c r="D221" s="143">
        <v>2180.2136999999998</v>
      </c>
      <c r="E221" s="139">
        <v>119164</v>
      </c>
      <c r="F221" s="143">
        <v>11.8450902461108</v>
      </c>
      <c r="G221" s="143">
        <v>6.3030819176924702</v>
      </c>
      <c r="H221" s="143">
        <v>6.6049767065923701</v>
      </c>
      <c r="I221" s="143">
        <v>9.5360194949869008</v>
      </c>
      <c r="J221" s="143">
        <v>5.7108656372643001</v>
      </c>
      <c r="K221" s="143">
        <v>5.1711241464859503</v>
      </c>
      <c r="L221" s="143">
        <v>5.0117312719899996</v>
      </c>
      <c r="M221" s="143">
        <v>5.2717945567148901</v>
      </c>
      <c r="N221" s="143">
        <v>5.6846687922795098</v>
      </c>
      <c r="O221" s="143">
        <v>7.22699948076224</v>
      </c>
      <c r="P221" s="143">
        <v>8.3584239774382105</v>
      </c>
      <c r="Q221" s="143">
        <v>10.1275458256885</v>
      </c>
      <c r="R221" s="143">
        <v>6.88816633951794</v>
      </c>
    </row>
    <row r="222" spans="1:18" x14ac:dyDescent="0.25">
      <c r="A222" s="139" t="s">
        <v>235</v>
      </c>
      <c r="B222" s="142">
        <v>43924</v>
      </c>
      <c r="C222" s="143">
        <v>2166.2566000000002</v>
      </c>
      <c r="D222" s="143">
        <v>2166.2566000000002</v>
      </c>
      <c r="E222" s="139">
        <v>112636</v>
      </c>
      <c r="F222" s="143">
        <v>11.793294371529701</v>
      </c>
      <c r="G222" s="143">
        <v>6.2526329081406704</v>
      </c>
      <c r="H222" s="143">
        <v>6.5546803741330901</v>
      </c>
      <c r="I222" s="143">
        <v>9.4856647093911608</v>
      </c>
      <c r="J222" s="143">
        <v>5.65942750731356</v>
      </c>
      <c r="K222" s="143">
        <v>5.1197362681422796</v>
      </c>
      <c r="L222" s="143">
        <v>4.9547090453215299</v>
      </c>
      <c r="M222" s="143">
        <v>5.1940254545147599</v>
      </c>
      <c r="N222" s="143">
        <v>5.5955714774515704</v>
      </c>
      <c r="O222" s="143">
        <v>7.1039963831122597</v>
      </c>
      <c r="P222" s="143">
        <v>8.2128604477844291</v>
      </c>
      <c r="Q222" s="143">
        <v>11.5174150162338</v>
      </c>
      <c r="R222" s="143">
        <v>6.7776519237402404</v>
      </c>
    </row>
    <row r="223" spans="1:18" x14ac:dyDescent="0.25">
      <c r="A223" s="139" t="s">
        <v>127</v>
      </c>
      <c r="B223" s="142">
        <v>43924</v>
      </c>
      <c r="C223" s="143">
        <v>2985.4904999999999</v>
      </c>
      <c r="D223" s="143">
        <v>2985.4904999999999</v>
      </c>
      <c r="E223" s="139">
        <v>118577</v>
      </c>
      <c r="F223" s="143">
        <v>15.6214704893878</v>
      </c>
      <c r="G223" s="143">
        <v>8.7371187648749995</v>
      </c>
      <c r="H223" s="143">
        <v>9.4165165375143793</v>
      </c>
      <c r="I223" s="143">
        <v>13.1852380288381</v>
      </c>
      <c r="J223" s="143">
        <v>7.8994374123862299</v>
      </c>
      <c r="K223" s="143">
        <v>6.2904222891588999</v>
      </c>
      <c r="L223" s="143">
        <v>6.0805660284470697</v>
      </c>
      <c r="M223" s="143">
        <v>6.2713364371521401</v>
      </c>
      <c r="N223" s="143">
        <v>6.5830660733111301</v>
      </c>
      <c r="O223" s="143">
        <v>7.5516073863681097</v>
      </c>
      <c r="P223" s="143">
        <v>8.5473787993917405</v>
      </c>
      <c r="Q223" s="143">
        <v>10.280505001884</v>
      </c>
      <c r="R223" s="143">
        <v>7.3910248501328599</v>
      </c>
    </row>
    <row r="224" spans="1:18" x14ac:dyDescent="0.25">
      <c r="A224" s="139" t="s">
        <v>236</v>
      </c>
      <c r="B224" s="142">
        <v>43924</v>
      </c>
      <c r="C224" s="143">
        <v>3885.931</v>
      </c>
      <c r="D224" s="143">
        <v>3885.931</v>
      </c>
      <c r="E224" s="139">
        <v>100868</v>
      </c>
      <c r="F224" s="143">
        <v>12.734582569726699</v>
      </c>
      <c r="G224" s="143">
        <v>7.2446396747442403</v>
      </c>
      <c r="H224" s="143">
        <v>9.5510800474988695</v>
      </c>
      <c r="I224" s="143">
        <v>11.643427605245501</v>
      </c>
      <c r="J224" s="143">
        <v>6.7890232291199597</v>
      </c>
      <c r="K224" s="143">
        <v>5.5785817846106696</v>
      </c>
      <c r="L224" s="143">
        <v>5.4335809209897503</v>
      </c>
      <c r="M224" s="143">
        <v>5.67288306848757</v>
      </c>
      <c r="N224" s="143">
        <v>6.0758697362475198</v>
      </c>
      <c r="O224" s="143">
        <v>7.1194212334166203</v>
      </c>
      <c r="P224" s="143">
        <v>8.1607627591991196</v>
      </c>
      <c r="Q224" s="143">
        <v>14.8194262099043</v>
      </c>
      <c r="R224" s="143">
        <v>6.9241679630722501</v>
      </c>
    </row>
    <row r="225" spans="1:18" x14ac:dyDescent="0.25">
      <c r="A225" s="139" t="s">
        <v>128</v>
      </c>
      <c r="B225" s="142">
        <v>43924</v>
      </c>
      <c r="C225" s="143">
        <v>3908.9726999999998</v>
      </c>
      <c r="D225" s="143">
        <v>3908.9726999999998</v>
      </c>
      <c r="E225" s="139">
        <v>119091</v>
      </c>
      <c r="F225" s="143">
        <v>12.834224763152999</v>
      </c>
      <c r="G225" s="143">
        <v>7.3549168997124204</v>
      </c>
      <c r="H225" s="143">
        <v>9.6577477292025709</v>
      </c>
      <c r="I225" s="143">
        <v>11.747840164813599</v>
      </c>
      <c r="J225" s="143">
        <v>6.8912878708037804</v>
      </c>
      <c r="K225" s="143">
        <v>5.6803175840798099</v>
      </c>
      <c r="L225" s="143">
        <v>5.5364089982482501</v>
      </c>
      <c r="M225" s="143">
        <v>5.7772300437831401</v>
      </c>
      <c r="N225" s="143">
        <v>6.1820056796227298</v>
      </c>
      <c r="O225" s="143">
        <v>7.2412053830074798</v>
      </c>
      <c r="P225" s="143">
        <v>8.2900461206080305</v>
      </c>
      <c r="Q225" s="143">
        <v>9.9941416323611101</v>
      </c>
      <c r="R225" s="143">
        <v>7.0383473740897902</v>
      </c>
    </row>
    <row r="226" spans="1:18" x14ac:dyDescent="0.25">
      <c r="A226" s="139" t="s">
        <v>237</v>
      </c>
      <c r="B226" s="142">
        <v>43924</v>
      </c>
      <c r="C226" s="143">
        <v>1970.5863999999999</v>
      </c>
      <c r="D226" s="143">
        <v>1970.5863999999999</v>
      </c>
      <c r="E226" s="139">
        <v>118902</v>
      </c>
      <c r="F226" s="143">
        <v>11.9582769230148</v>
      </c>
      <c r="G226" s="143">
        <v>7.24842847851329</v>
      </c>
      <c r="H226" s="143">
        <v>8.0614876635756492</v>
      </c>
      <c r="I226" s="143">
        <v>11.0437323379593</v>
      </c>
      <c r="J226" s="143">
        <v>5.1158532824308498</v>
      </c>
      <c r="K226" s="143">
        <v>5.0802633501251497</v>
      </c>
      <c r="L226" s="143">
        <v>5.2910096083246101</v>
      </c>
      <c r="M226" s="143">
        <v>5.6317993476542698</v>
      </c>
      <c r="N226" s="143">
        <v>6.0653914570424998</v>
      </c>
      <c r="O226" s="143">
        <v>7.2612883058272697</v>
      </c>
      <c r="P226" s="143">
        <v>8.2393283348994899</v>
      </c>
      <c r="Q226" s="143">
        <v>6.1238381331028497</v>
      </c>
      <c r="R226" s="143">
        <v>7.0249311401585404</v>
      </c>
    </row>
    <row r="227" spans="1:18" x14ac:dyDescent="0.25">
      <c r="A227" s="139" t="s">
        <v>129</v>
      </c>
      <c r="B227" s="142">
        <v>43924</v>
      </c>
      <c r="C227" s="143">
        <v>1978.6839</v>
      </c>
      <c r="D227" s="143">
        <v>1978.6839</v>
      </c>
      <c r="E227" s="139">
        <v>120038</v>
      </c>
      <c r="F227" s="143">
        <v>12.055147175176099</v>
      </c>
      <c r="G227" s="143">
        <v>7.34679727130065</v>
      </c>
      <c r="H227" s="143">
        <v>8.1659041458138208</v>
      </c>
      <c r="I227" s="143">
        <v>11.151162412650001</v>
      </c>
      <c r="J227" s="143">
        <v>5.2237064378727398</v>
      </c>
      <c r="K227" s="143">
        <v>5.1869992474233797</v>
      </c>
      <c r="L227" s="143">
        <v>5.3958009107306797</v>
      </c>
      <c r="M227" s="143">
        <v>5.7369744561734297</v>
      </c>
      <c r="N227" s="143">
        <v>6.1622032837602596</v>
      </c>
      <c r="O227" s="143">
        <v>7.3471606960278697</v>
      </c>
      <c r="P227" s="143">
        <v>8.3307110656780594</v>
      </c>
      <c r="Q227" s="143">
        <v>10.018686193017199</v>
      </c>
      <c r="R227" s="143">
        <v>7.1112686500062701</v>
      </c>
    </row>
    <row r="228" spans="1:18" x14ac:dyDescent="0.25">
      <c r="A228" s="139" t="s">
        <v>238</v>
      </c>
      <c r="B228" s="142">
        <v>43924</v>
      </c>
      <c r="C228" s="143">
        <v>292.69260000000003</v>
      </c>
      <c r="D228" s="143">
        <v>292.69260000000003</v>
      </c>
      <c r="E228" s="139">
        <v>103340</v>
      </c>
      <c r="F228" s="143">
        <v>14.6211882475452</v>
      </c>
      <c r="G228" s="143">
        <v>8.0029574908569607</v>
      </c>
      <c r="H228" s="143">
        <v>10.1939726156023</v>
      </c>
      <c r="I228" s="143">
        <v>12.370285637391801</v>
      </c>
      <c r="J228" s="143">
        <v>7.1912172170693296</v>
      </c>
      <c r="K228" s="143">
        <v>5.7391045815786104</v>
      </c>
      <c r="L228" s="143">
        <v>5.5805429073836299</v>
      </c>
      <c r="M228" s="143">
        <v>5.7996789767713004</v>
      </c>
      <c r="N228" s="143">
        <v>6.18778111582475</v>
      </c>
      <c r="O228" s="143">
        <v>7.2619459066550602</v>
      </c>
      <c r="P228" s="143">
        <v>8.2763528913918591</v>
      </c>
      <c r="Q228" s="143">
        <v>13.394172348124201</v>
      </c>
      <c r="R228" s="143">
        <v>7.0370632644785003</v>
      </c>
    </row>
    <row r="229" spans="1:18" x14ac:dyDescent="0.25">
      <c r="A229" s="139" t="s">
        <v>130</v>
      </c>
      <c r="B229" s="142">
        <v>43924</v>
      </c>
      <c r="C229" s="143">
        <v>293.97770000000003</v>
      </c>
      <c r="D229" s="143">
        <v>293.97770000000003</v>
      </c>
      <c r="E229" s="139">
        <v>120197</v>
      </c>
      <c r="F229" s="143">
        <v>14.743635553107801</v>
      </c>
      <c r="G229" s="143">
        <v>8.1212823857350305</v>
      </c>
      <c r="H229" s="143">
        <v>10.298899486871299</v>
      </c>
      <c r="I229" s="143">
        <v>12.4824814067196</v>
      </c>
      <c r="J229" s="143">
        <v>7.30068581955911</v>
      </c>
      <c r="K229" s="143">
        <v>5.8338371424712703</v>
      </c>
      <c r="L229" s="143">
        <v>5.66440624478959</v>
      </c>
      <c r="M229" s="143">
        <v>5.8807746027440304</v>
      </c>
      <c r="N229" s="143">
        <v>6.2682420758031698</v>
      </c>
      <c r="O229" s="143">
        <v>7.3449833971840199</v>
      </c>
      <c r="P229" s="143">
        <v>8.3671409811474007</v>
      </c>
      <c r="Q229" s="143">
        <v>10.0636816084193</v>
      </c>
      <c r="R229" s="143">
        <v>7.1203299205421304</v>
      </c>
    </row>
    <row r="230" spans="1:18" x14ac:dyDescent="0.25">
      <c r="A230" s="139" t="s">
        <v>239</v>
      </c>
      <c r="B230" s="142">
        <v>43924</v>
      </c>
      <c r="C230" s="143">
        <v>2116.7962000000002</v>
      </c>
      <c r="D230" s="143">
        <v>2116.7962000000002</v>
      </c>
      <c r="E230" s="139">
        <v>113096</v>
      </c>
      <c r="F230" s="143">
        <v>13.768585792618699</v>
      </c>
      <c r="G230" s="143">
        <v>7.84086163483303</v>
      </c>
      <c r="H230" s="143">
        <v>8.8095476615710009</v>
      </c>
      <c r="I230" s="143">
        <v>12.9330585665566</v>
      </c>
      <c r="J230" s="143">
        <v>7.5235162847450399</v>
      </c>
      <c r="K230" s="143">
        <v>6.0379573893146201</v>
      </c>
      <c r="L230" s="143">
        <v>5.8335167884285903</v>
      </c>
      <c r="M230" s="143">
        <v>5.9874432607970203</v>
      </c>
      <c r="N230" s="143">
        <v>6.2902496348042796</v>
      </c>
      <c r="O230" s="143">
        <v>7.3303015589375899</v>
      </c>
      <c r="P230" s="143">
        <v>8.2550358315247898</v>
      </c>
      <c r="Q230" s="143">
        <v>11.4631780933633</v>
      </c>
      <c r="R230" s="143">
        <v>7.1520081396978297</v>
      </c>
    </row>
    <row r="231" spans="1:18" x14ac:dyDescent="0.25">
      <c r="A231" s="139" t="s">
        <v>131</v>
      </c>
      <c r="B231" s="142">
        <v>43924</v>
      </c>
      <c r="C231" s="143">
        <v>2132.3467999999998</v>
      </c>
      <c r="D231" s="143">
        <v>2132.3467999999998</v>
      </c>
      <c r="E231" s="139">
        <v>118345</v>
      </c>
      <c r="F231" s="143">
        <v>13.8103182942326</v>
      </c>
      <c r="G231" s="143">
        <v>7.8807667788298001</v>
      </c>
      <c r="H231" s="143">
        <v>8.8497171286378506</v>
      </c>
      <c r="I231" s="143">
        <v>12.9732404550931</v>
      </c>
      <c r="J231" s="143">
        <v>7.5640997013839497</v>
      </c>
      <c r="K231" s="143">
        <v>6.0803437387008596</v>
      </c>
      <c r="L231" s="143">
        <v>5.8809820839182496</v>
      </c>
      <c r="M231" s="143">
        <v>6.0593210665572901</v>
      </c>
      <c r="N231" s="143">
        <v>6.37440490851783</v>
      </c>
      <c r="O231" s="143">
        <v>7.4598563238586202</v>
      </c>
      <c r="P231" s="143">
        <v>8.4019660276330903</v>
      </c>
      <c r="Q231" s="143">
        <v>10.052356842272101</v>
      </c>
      <c r="R231" s="143">
        <v>7.2630118599407503</v>
      </c>
    </row>
    <row r="232" spans="1:18" x14ac:dyDescent="0.25">
      <c r="A232" s="139" t="s">
        <v>132</v>
      </c>
      <c r="B232" s="142">
        <v>43924</v>
      </c>
      <c r="C232" s="143">
        <v>2403.3182999999999</v>
      </c>
      <c r="D232" s="143">
        <v>2403.3182999999999</v>
      </c>
      <c r="E232" s="139">
        <v>118364</v>
      </c>
      <c r="F232" s="143">
        <v>13.0749024218022</v>
      </c>
      <c r="G232" s="143">
        <v>7.5259269387301497</v>
      </c>
      <c r="H232" s="143">
        <v>8.2179978151135806</v>
      </c>
      <c r="I232" s="143">
        <v>11.7519735906509</v>
      </c>
      <c r="J232" s="143">
        <v>6.2959105846809704</v>
      </c>
      <c r="K232" s="143">
        <v>5.4417812416942803</v>
      </c>
      <c r="L232" s="143">
        <v>5.3277235324415004</v>
      </c>
      <c r="M232" s="143">
        <v>5.56191266419337</v>
      </c>
      <c r="N232" s="143">
        <v>5.9534266531264501</v>
      </c>
      <c r="O232" s="143">
        <v>7.1852276957280203</v>
      </c>
      <c r="P232" s="143">
        <v>8.2420787393824</v>
      </c>
      <c r="Q232" s="143">
        <v>9.9300296293972607</v>
      </c>
      <c r="R232" s="143">
        <v>6.9022861801274598</v>
      </c>
    </row>
    <row r="233" spans="1:18" x14ac:dyDescent="0.25">
      <c r="A233" s="139" t="s">
        <v>240</v>
      </c>
      <c r="B233" s="142">
        <v>43924</v>
      </c>
      <c r="C233" s="143">
        <v>2392.4232000000002</v>
      </c>
      <c r="D233" s="143">
        <v>2392.4232000000002</v>
      </c>
      <c r="E233" s="139">
        <v>108690</v>
      </c>
      <c r="F233" s="143">
        <v>13.0214879765183</v>
      </c>
      <c r="G233" s="143">
        <v>7.4731517974746904</v>
      </c>
      <c r="H233" s="143">
        <v>8.16496618375362</v>
      </c>
      <c r="I233" s="143">
        <v>11.6995133871907</v>
      </c>
      <c r="J233" s="143">
        <v>6.2432103053676302</v>
      </c>
      <c r="K233" s="143">
        <v>5.3885226908283803</v>
      </c>
      <c r="L233" s="143">
        <v>5.2737477153366301</v>
      </c>
      <c r="M233" s="143">
        <v>5.5071231080596901</v>
      </c>
      <c r="N233" s="143">
        <v>5.89769933671327</v>
      </c>
      <c r="O233" s="143">
        <v>7.1000383517945496</v>
      </c>
      <c r="P233" s="143">
        <v>8.1405281863968302</v>
      </c>
      <c r="Q233" s="143">
        <v>8.6932585504688493</v>
      </c>
      <c r="R233" s="143">
        <v>6.8275974572126898</v>
      </c>
    </row>
    <row r="234" spans="1:18" x14ac:dyDescent="0.25">
      <c r="A234" s="139" t="s">
        <v>133</v>
      </c>
      <c r="B234" s="142">
        <v>43924</v>
      </c>
      <c r="C234" s="143">
        <v>1544.1079</v>
      </c>
      <c r="D234" s="143">
        <v>1544.1079</v>
      </c>
      <c r="E234" s="139">
        <v>125345</v>
      </c>
      <c r="F234" s="143">
        <v>7.65093931840011</v>
      </c>
      <c r="G234" s="143">
        <v>4.0773872726796299</v>
      </c>
      <c r="H234" s="143">
        <v>4.2039026122845904</v>
      </c>
      <c r="I234" s="143">
        <v>5.5188622051590501</v>
      </c>
      <c r="J234" s="143">
        <v>4.3405211258522298</v>
      </c>
      <c r="K234" s="143">
        <v>4.6283305389223104</v>
      </c>
      <c r="L234" s="143">
        <v>4.74320955281667</v>
      </c>
      <c r="M234" s="143">
        <v>5.0771212767527496</v>
      </c>
      <c r="N234" s="143">
        <v>5.4238471850128303</v>
      </c>
      <c r="O234" s="143">
        <v>6.6277205282232501</v>
      </c>
      <c r="P234" s="143">
        <v>7.6091893092521499</v>
      </c>
      <c r="Q234" s="143">
        <v>8.5070052908730993</v>
      </c>
      <c r="R234" s="143">
        <v>6.3437495193817899</v>
      </c>
    </row>
    <row r="235" spans="1:18" x14ac:dyDescent="0.25">
      <c r="A235" s="139" t="s">
        <v>241</v>
      </c>
      <c r="B235" s="142">
        <v>43924</v>
      </c>
      <c r="C235" s="143">
        <v>1539.1735000000001</v>
      </c>
      <c r="D235" s="143">
        <v>1539.1735000000001</v>
      </c>
      <c r="E235" s="139">
        <v>125259</v>
      </c>
      <c r="F235" s="143">
        <v>7.6019281893751103</v>
      </c>
      <c r="G235" s="143">
        <v>4.02718366576305</v>
      </c>
      <c r="H235" s="143">
        <v>4.1535993200894099</v>
      </c>
      <c r="I235" s="143">
        <v>5.4685519056376002</v>
      </c>
      <c r="J235" s="143">
        <v>4.29022011152224</v>
      </c>
      <c r="K235" s="143">
        <v>4.5777785351844198</v>
      </c>
      <c r="L235" s="143">
        <v>4.6920882038406502</v>
      </c>
      <c r="M235" s="143">
        <v>5.0253174775412601</v>
      </c>
      <c r="N235" s="143">
        <v>5.3712488460981902</v>
      </c>
      <c r="O235" s="143">
        <v>6.5678667066854599</v>
      </c>
      <c r="P235" s="143">
        <v>7.5402252410295603</v>
      </c>
      <c r="Q235" s="143">
        <v>8.4298577821493694</v>
      </c>
      <c r="R235" s="143">
        <v>6.2874813299405803</v>
      </c>
    </row>
    <row r="236" spans="1:18" x14ac:dyDescent="0.25">
      <c r="A236" s="139" t="s">
        <v>242</v>
      </c>
      <c r="B236" s="142">
        <v>43924</v>
      </c>
      <c r="C236" s="143">
        <v>1926.5333000000001</v>
      </c>
      <c r="D236" s="143">
        <v>1926.5333000000001</v>
      </c>
      <c r="E236" s="139">
        <v>115991</v>
      </c>
      <c r="F236" s="143">
        <v>7.0852651135727696</v>
      </c>
      <c r="G236" s="143">
        <v>5.4215875380597698</v>
      </c>
      <c r="H236" s="143">
        <v>5.8752553254122999</v>
      </c>
      <c r="I236" s="143">
        <v>7.8527238197973404</v>
      </c>
      <c r="J236" s="143">
        <v>6.20796113491736</v>
      </c>
      <c r="K236" s="143">
        <v>5.5255647758181397</v>
      </c>
      <c r="L236" s="143">
        <v>5.4653527894802698</v>
      </c>
      <c r="M236" s="143">
        <v>5.6935041611341299</v>
      </c>
      <c r="N236" s="143">
        <v>6.0999817890930403</v>
      </c>
      <c r="O236" s="143">
        <v>7.2200580820171298</v>
      </c>
      <c r="P236" s="143">
        <v>8.3262560176675002</v>
      </c>
      <c r="Q236" s="143">
        <v>10.9693368310088</v>
      </c>
      <c r="R236" s="143">
        <v>6.9660848695379398</v>
      </c>
    </row>
    <row r="237" spans="1:18" x14ac:dyDescent="0.25">
      <c r="A237" s="139" t="s">
        <v>134</v>
      </c>
      <c r="B237" s="142">
        <v>43924</v>
      </c>
      <c r="C237" s="143">
        <v>1940.2248</v>
      </c>
      <c r="D237" s="143">
        <v>1940.2248</v>
      </c>
      <c r="E237" s="139">
        <v>119135</v>
      </c>
      <c r="F237" s="143">
        <v>7.1876958277233802</v>
      </c>
      <c r="G237" s="143">
        <v>5.5226478156239898</v>
      </c>
      <c r="H237" s="143">
        <v>5.9756996201087196</v>
      </c>
      <c r="I237" s="143">
        <v>7.9524730677126803</v>
      </c>
      <c r="J237" s="143">
        <v>6.30755727562362</v>
      </c>
      <c r="K237" s="143">
        <v>5.6260098481830099</v>
      </c>
      <c r="L237" s="143">
        <v>5.5679175797760898</v>
      </c>
      <c r="M237" s="143">
        <v>5.7975935124981897</v>
      </c>
      <c r="N237" s="143">
        <v>6.20585170163546</v>
      </c>
      <c r="O237" s="143">
        <v>7.3418257465835701</v>
      </c>
      <c r="P237" s="143">
        <v>8.4711265970066698</v>
      </c>
      <c r="Q237" s="143">
        <v>10.148433229904899</v>
      </c>
      <c r="R237" s="143">
        <v>7.0801675390663004</v>
      </c>
    </row>
    <row r="238" spans="1:18" x14ac:dyDescent="0.25">
      <c r="A238" s="139" t="s">
        <v>135</v>
      </c>
      <c r="B238" s="142">
        <v>43924</v>
      </c>
      <c r="C238" s="143">
        <v>1939.6992</v>
      </c>
      <c r="D238" s="143">
        <v>1939.6992</v>
      </c>
      <c r="E238" s="139">
        <v>147938</v>
      </c>
      <c r="F238" s="143">
        <v>8.4904814396878905</v>
      </c>
      <c r="G238" s="143">
        <v>6.6059659008162699</v>
      </c>
      <c r="H238" s="143">
        <v>6.0705472185832603</v>
      </c>
      <c r="I238" s="143">
        <v>8.0081871316864</v>
      </c>
      <c r="J238" s="143">
        <v>5.8710064099926402</v>
      </c>
      <c r="K238" s="143"/>
      <c r="L238" s="143"/>
      <c r="M238" s="143"/>
      <c r="N238" s="143"/>
      <c r="O238" s="143"/>
      <c r="P238" s="143"/>
      <c r="Q238" s="143">
        <v>5.5822340849133099</v>
      </c>
      <c r="R238" s="143"/>
    </row>
    <row r="239" spans="1:18" x14ac:dyDescent="0.25">
      <c r="A239" s="139" t="s">
        <v>136</v>
      </c>
      <c r="B239" s="142">
        <v>43924</v>
      </c>
      <c r="C239" s="143">
        <v>1940.7603999999999</v>
      </c>
      <c r="D239" s="143">
        <v>1940.7603999999999</v>
      </c>
      <c r="E239" s="139">
        <v>147940</v>
      </c>
      <c r="F239" s="143">
        <v>7.21393354043476</v>
      </c>
      <c r="G239" s="143">
        <v>5.5286526734572901</v>
      </c>
      <c r="H239" s="143">
        <v>5.9551984783178096</v>
      </c>
      <c r="I239" s="143">
        <v>7.9432435676697102</v>
      </c>
      <c r="J239" s="143">
        <v>6.3292317450739404</v>
      </c>
      <c r="K239" s="143"/>
      <c r="L239" s="143"/>
      <c r="M239" s="143"/>
      <c r="N239" s="143"/>
      <c r="O239" s="143"/>
      <c r="P239" s="143"/>
      <c r="Q239" s="143">
        <v>5.77297539797003</v>
      </c>
      <c r="R239" s="143"/>
    </row>
    <row r="240" spans="1:18" x14ac:dyDescent="0.25">
      <c r="A240" s="139" t="s">
        <v>137</v>
      </c>
      <c r="B240" s="142">
        <v>43924</v>
      </c>
      <c r="C240" s="143">
        <v>1940.5833</v>
      </c>
      <c r="D240" s="143">
        <v>1940.5833</v>
      </c>
      <c r="E240" s="139">
        <v>147937</v>
      </c>
      <c r="F240" s="143">
        <v>7.2465796147279704</v>
      </c>
      <c r="G240" s="143">
        <v>5.5404529910125797</v>
      </c>
      <c r="H240" s="143">
        <v>5.9815965603731804</v>
      </c>
      <c r="I240" s="143">
        <v>7.9503236158541197</v>
      </c>
      <c r="J240" s="143">
        <v>6.30963602987089</v>
      </c>
      <c r="K240" s="143"/>
      <c r="L240" s="143"/>
      <c r="M240" s="143"/>
      <c r="N240" s="143"/>
      <c r="O240" s="143"/>
      <c r="P240" s="143"/>
      <c r="Q240" s="143">
        <v>5.7365947556713399</v>
      </c>
      <c r="R240" s="143"/>
    </row>
    <row r="241" spans="1:18" x14ac:dyDescent="0.25">
      <c r="A241" s="139" t="s">
        <v>138</v>
      </c>
      <c r="B241" s="142">
        <v>43924</v>
      </c>
      <c r="C241" s="143">
        <v>1940.7488000000001</v>
      </c>
      <c r="D241" s="143">
        <v>1940.7488000000001</v>
      </c>
      <c r="E241" s="139">
        <v>147939</v>
      </c>
      <c r="F241" s="143">
        <v>7.1989249863759799</v>
      </c>
      <c r="G241" s="143">
        <v>5.4270355238692902</v>
      </c>
      <c r="H241" s="143">
        <v>5.9078398617739296</v>
      </c>
      <c r="I241" s="143">
        <v>7.9143679580545001</v>
      </c>
      <c r="J241" s="143">
        <v>6.2206779374576504</v>
      </c>
      <c r="K241" s="143"/>
      <c r="L241" s="143"/>
      <c r="M241" s="143"/>
      <c r="N241" s="143"/>
      <c r="O241" s="143"/>
      <c r="P241" s="143"/>
      <c r="Q241" s="143">
        <v>5.7627611959332397</v>
      </c>
      <c r="R241" s="143"/>
    </row>
    <row r="242" spans="1:18" x14ac:dyDescent="0.25">
      <c r="A242" s="139" t="s">
        <v>243</v>
      </c>
      <c r="B242" s="142">
        <v>43924</v>
      </c>
      <c r="C242" s="143">
        <v>2716.5637000000002</v>
      </c>
      <c r="D242" s="143">
        <v>2716.5637000000002</v>
      </c>
      <c r="E242" s="139">
        <v>104486</v>
      </c>
      <c r="F242" s="143">
        <v>14.2249579028688</v>
      </c>
      <c r="G242" s="143">
        <v>7.4858190559463997</v>
      </c>
      <c r="H242" s="143">
        <v>8.0408293883281292</v>
      </c>
      <c r="I242" s="143">
        <v>10.586498763071299</v>
      </c>
      <c r="J242" s="143">
        <v>6.1342933559228099</v>
      </c>
      <c r="K242" s="143">
        <v>5.3652458164353201</v>
      </c>
      <c r="L242" s="143">
        <v>5.3297747726773297</v>
      </c>
      <c r="M242" s="143">
        <v>5.5488634876260399</v>
      </c>
      <c r="N242" s="143">
        <v>5.9655117928144001</v>
      </c>
      <c r="O242" s="143">
        <v>7.1995132416966703</v>
      </c>
      <c r="P242" s="143">
        <v>8.2413577801735194</v>
      </c>
      <c r="Q242" s="143">
        <v>12.823285929185399</v>
      </c>
      <c r="R242" s="143">
        <v>6.9395638784975402</v>
      </c>
    </row>
    <row r="243" spans="1:18" x14ac:dyDescent="0.25">
      <c r="A243" s="139" t="s">
        <v>139</v>
      </c>
      <c r="B243" s="142">
        <v>43924</v>
      </c>
      <c r="C243" s="143">
        <v>2729.9582999999998</v>
      </c>
      <c r="D243" s="143">
        <v>2729.9582999999998</v>
      </c>
      <c r="E243" s="139">
        <v>120537</v>
      </c>
      <c r="F243" s="143">
        <v>14.2956319777677</v>
      </c>
      <c r="G243" s="143">
        <v>7.55616053124331</v>
      </c>
      <c r="H243" s="143">
        <v>8.1112907626121409</v>
      </c>
      <c r="I243" s="143">
        <v>10.656909192778199</v>
      </c>
      <c r="J243" s="143">
        <v>6.2047128367084596</v>
      </c>
      <c r="K243" s="143">
        <v>5.4363075880255396</v>
      </c>
      <c r="L243" s="143">
        <v>5.4014870647125903</v>
      </c>
      <c r="M243" s="143">
        <v>5.6216273686336802</v>
      </c>
      <c r="N243" s="143">
        <v>6.0395386534865603</v>
      </c>
      <c r="O243" s="143">
        <v>7.2847850980385198</v>
      </c>
      <c r="P243" s="143">
        <v>8.3404424680602602</v>
      </c>
      <c r="Q243" s="143">
        <v>10.038083299926599</v>
      </c>
      <c r="R243" s="143">
        <v>7.0193326867211097</v>
      </c>
    </row>
    <row r="244" spans="1:18" x14ac:dyDescent="0.25">
      <c r="A244" s="139" t="s">
        <v>140</v>
      </c>
      <c r="B244" s="142">
        <v>43924</v>
      </c>
      <c r="C244" s="143">
        <v>1049.2757999999999</v>
      </c>
      <c r="D244" s="143">
        <v>1049.2757999999999</v>
      </c>
      <c r="E244" s="139">
        <v>147157</v>
      </c>
      <c r="F244" s="143">
        <v>2.0002986985586699</v>
      </c>
      <c r="G244" s="143">
        <v>0.90450056223985897</v>
      </c>
      <c r="H244" s="143">
        <v>0.79274201671294597</v>
      </c>
      <c r="I244" s="143">
        <v>1.73149909841234</v>
      </c>
      <c r="J244" s="143">
        <v>3.6296737258326299</v>
      </c>
      <c r="K244" s="143">
        <v>4.4437179512451603</v>
      </c>
      <c r="L244" s="143">
        <v>4.5615229706992801</v>
      </c>
      <c r="M244" s="143">
        <v>4.8787054019355702</v>
      </c>
      <c r="N244" s="143"/>
      <c r="O244" s="143"/>
      <c r="P244" s="143"/>
      <c r="Q244" s="143">
        <v>5.2035575541290804</v>
      </c>
      <c r="R244" s="143"/>
    </row>
    <row r="245" spans="1:18" x14ac:dyDescent="0.25">
      <c r="A245" s="139" t="s">
        <v>244</v>
      </c>
      <c r="B245" s="142">
        <v>43924</v>
      </c>
      <c r="C245" s="143">
        <v>1048.1858</v>
      </c>
      <c r="D245" s="143">
        <v>1048.1858</v>
      </c>
      <c r="E245" s="139">
        <v>147153</v>
      </c>
      <c r="F245" s="143">
        <v>1.8909363949101099</v>
      </c>
      <c r="G245" s="143">
        <v>0.79399502383910803</v>
      </c>
      <c r="H245" s="143">
        <v>0.68260193277236403</v>
      </c>
      <c r="I245" s="143">
        <v>1.62172679967302</v>
      </c>
      <c r="J245" s="143">
        <v>3.5206730458824298</v>
      </c>
      <c r="K245" s="143">
        <v>4.3332941802222003</v>
      </c>
      <c r="L245" s="143">
        <v>4.4496315811554998</v>
      </c>
      <c r="M245" s="143">
        <v>4.7651434988476202</v>
      </c>
      <c r="N245" s="143"/>
      <c r="O245" s="143"/>
      <c r="P245" s="143"/>
      <c r="Q245" s="143">
        <v>5.0885813965188804</v>
      </c>
      <c r="R245" s="143"/>
    </row>
    <row r="246" spans="1:18" x14ac:dyDescent="0.25">
      <c r="A246" s="139" t="s">
        <v>245</v>
      </c>
      <c r="B246" s="142">
        <v>43924</v>
      </c>
      <c r="C246" s="143">
        <v>54.056899999999999</v>
      </c>
      <c r="D246" s="143">
        <v>54.056899999999999</v>
      </c>
      <c r="E246" s="139">
        <v>100234</v>
      </c>
      <c r="F246" s="143">
        <v>12.8335853169693</v>
      </c>
      <c r="G246" s="143">
        <v>6.8234906509011903</v>
      </c>
      <c r="H246" s="143">
        <v>6.45144731560592</v>
      </c>
      <c r="I246" s="143">
        <v>7.7833101846942903</v>
      </c>
      <c r="J246" s="143">
        <v>5.7784337650027</v>
      </c>
      <c r="K246" s="143">
        <v>5.3161779981749104</v>
      </c>
      <c r="L246" s="143">
        <v>5.2881380076665696</v>
      </c>
      <c r="M246" s="143">
        <v>5.5815385607541304</v>
      </c>
      <c r="N246" s="143">
        <v>6.0324980820152998</v>
      </c>
      <c r="O246" s="143">
        <v>7.2529009334505101</v>
      </c>
      <c r="P246" s="143">
        <v>8.3042074118230804</v>
      </c>
      <c r="Q246" s="143">
        <v>19.781976257842299</v>
      </c>
      <c r="R246" s="143">
        <v>7.0101578553093198</v>
      </c>
    </row>
    <row r="247" spans="1:18" x14ac:dyDescent="0.25">
      <c r="A247" s="139" t="s">
        <v>141</v>
      </c>
      <c r="B247" s="142">
        <v>43924</v>
      </c>
      <c r="C247" s="143">
        <v>54.368499999999997</v>
      </c>
      <c r="D247" s="143">
        <v>54.368499999999997</v>
      </c>
      <c r="E247" s="139">
        <v>120406</v>
      </c>
      <c r="F247" s="143">
        <v>12.894370304672901</v>
      </c>
      <c r="G247" s="143">
        <v>6.9187818379883703</v>
      </c>
      <c r="H247" s="143">
        <v>6.5298004359338604</v>
      </c>
      <c r="I247" s="143">
        <v>7.8639951506847403</v>
      </c>
      <c r="J247" s="143">
        <v>5.8588796957184597</v>
      </c>
      <c r="K247" s="143">
        <v>5.3974212103524799</v>
      </c>
      <c r="L247" s="143">
        <v>5.36993664700731</v>
      </c>
      <c r="M247" s="143">
        <v>5.66462816225489</v>
      </c>
      <c r="N247" s="143">
        <v>6.1171990834754002</v>
      </c>
      <c r="O247" s="143">
        <v>7.34948816874447</v>
      </c>
      <c r="P247" s="143">
        <v>8.4132551233799902</v>
      </c>
      <c r="Q247" s="143">
        <v>10.141146245109301</v>
      </c>
      <c r="R247" s="143">
        <v>7.10136081010896</v>
      </c>
    </row>
    <row r="248" spans="1:18" x14ac:dyDescent="0.25">
      <c r="A248" s="139" t="s">
        <v>142</v>
      </c>
      <c r="B248" s="142">
        <v>43924</v>
      </c>
      <c r="C248" s="143">
        <v>4017.36</v>
      </c>
      <c r="D248" s="143">
        <v>4017.36</v>
      </c>
      <c r="E248" s="139">
        <v>119766</v>
      </c>
      <c r="F248" s="143">
        <v>13.9180363943308</v>
      </c>
      <c r="G248" s="143">
        <v>7.5484279176142701</v>
      </c>
      <c r="H248" s="143">
        <v>8.1851677872749597</v>
      </c>
      <c r="I248" s="143">
        <v>11.849929276626501</v>
      </c>
      <c r="J248" s="143">
        <v>6.4634740441202396</v>
      </c>
      <c r="K248" s="143">
        <v>5.5192275292332997</v>
      </c>
      <c r="L248" s="143">
        <v>5.4663570125464496</v>
      </c>
      <c r="M248" s="143">
        <v>5.6808101985092199</v>
      </c>
      <c r="N248" s="143">
        <v>6.0710194128562396</v>
      </c>
      <c r="O248" s="143">
        <v>7.2482795677428502</v>
      </c>
      <c r="P248" s="143">
        <v>8.2709287965307396</v>
      </c>
      <c r="Q248" s="143">
        <v>9.9750841944974695</v>
      </c>
      <c r="R248" s="143">
        <v>6.9917647801607901</v>
      </c>
    </row>
    <row r="249" spans="1:18" x14ac:dyDescent="0.25">
      <c r="A249" s="139" t="s">
        <v>246</v>
      </c>
      <c r="B249" s="142">
        <v>43924</v>
      </c>
      <c r="C249" s="143">
        <v>4002.9412000000002</v>
      </c>
      <c r="D249" s="143">
        <v>4002.9412000000002</v>
      </c>
      <c r="E249" s="139">
        <v>100835</v>
      </c>
      <c r="F249" s="143">
        <v>13.865986261730299</v>
      </c>
      <c r="G249" s="143">
        <v>7.4962072017223598</v>
      </c>
      <c r="H249" s="143">
        <v>8.1326368305175407</v>
      </c>
      <c r="I249" s="143">
        <v>11.795996867541</v>
      </c>
      <c r="J249" s="143">
        <v>6.4104304210896004</v>
      </c>
      <c r="K249" s="143">
        <v>5.4665421008395496</v>
      </c>
      <c r="L249" s="143">
        <v>5.4133404129187896</v>
      </c>
      <c r="M249" s="143">
        <v>5.6272943591184204</v>
      </c>
      <c r="N249" s="143">
        <v>6.0167889158092498</v>
      </c>
      <c r="O249" s="143">
        <v>7.1868740259708801</v>
      </c>
      <c r="P249" s="143">
        <v>8.2006608715264306</v>
      </c>
      <c r="Q249" s="143">
        <v>13.442257688950001</v>
      </c>
      <c r="R249" s="143">
        <v>6.9340423627391399</v>
      </c>
    </row>
    <row r="250" spans="1:18" x14ac:dyDescent="0.25">
      <c r="A250" s="139" t="s">
        <v>247</v>
      </c>
      <c r="B250" s="142">
        <v>43924</v>
      </c>
      <c r="C250" s="143">
        <v>2712.3914</v>
      </c>
      <c r="D250" s="143">
        <v>2712.3914</v>
      </c>
      <c r="E250" s="139">
        <v>112457</v>
      </c>
      <c r="F250" s="143">
        <v>12.2295626500196</v>
      </c>
      <c r="G250" s="143">
        <v>7.4973411133048398</v>
      </c>
      <c r="H250" s="143">
        <v>8.9618147848385608</v>
      </c>
      <c r="I250" s="143">
        <v>12.9471922670363</v>
      </c>
      <c r="J250" s="143">
        <v>7.2658066737064901</v>
      </c>
      <c r="K250" s="143">
        <v>5.8115134467228904</v>
      </c>
      <c r="L250" s="143">
        <v>5.6170034456621396</v>
      </c>
      <c r="M250" s="143">
        <v>5.7680279244284298</v>
      </c>
      <c r="N250" s="143">
        <v>6.1285983612135704</v>
      </c>
      <c r="O250" s="143">
        <v>7.2781069209439799</v>
      </c>
      <c r="P250" s="143">
        <v>8.2782408915877905</v>
      </c>
      <c r="Q250" s="143">
        <v>12.675377428513499</v>
      </c>
      <c r="R250" s="143">
        <v>7.03836978095039</v>
      </c>
    </row>
    <row r="251" spans="1:18" x14ac:dyDescent="0.25">
      <c r="A251" s="139" t="s">
        <v>143</v>
      </c>
      <c r="B251" s="142">
        <v>43924</v>
      </c>
      <c r="C251" s="143">
        <v>2723.3173000000002</v>
      </c>
      <c r="D251" s="143">
        <v>2723.3173000000002</v>
      </c>
      <c r="E251" s="139">
        <v>119790</v>
      </c>
      <c r="F251" s="143">
        <v>12.279728477955301</v>
      </c>
      <c r="G251" s="143">
        <v>7.5477593583746296</v>
      </c>
      <c r="H251" s="143">
        <v>9.0118716748119105</v>
      </c>
      <c r="I251" s="143">
        <v>12.997286513277601</v>
      </c>
      <c r="J251" s="143">
        <v>7.3159211609158801</v>
      </c>
      <c r="K251" s="143">
        <v>5.8620959759077902</v>
      </c>
      <c r="L251" s="143">
        <v>5.6682647056844804</v>
      </c>
      <c r="M251" s="143">
        <v>5.82005476532286</v>
      </c>
      <c r="N251" s="143">
        <v>6.1814868762092798</v>
      </c>
      <c r="O251" s="143">
        <v>7.3450630851121597</v>
      </c>
      <c r="P251" s="143">
        <v>8.36514950864367</v>
      </c>
      <c r="Q251" s="143">
        <v>10.033083856249799</v>
      </c>
      <c r="R251" s="143">
        <v>7.0981829406517702</v>
      </c>
    </row>
    <row r="252" spans="1:18" x14ac:dyDescent="0.25">
      <c r="A252" s="139" t="s">
        <v>248</v>
      </c>
      <c r="B252" s="142">
        <v>43924</v>
      </c>
      <c r="C252" s="143">
        <v>3578.355</v>
      </c>
      <c r="D252" s="143">
        <v>3578.355</v>
      </c>
      <c r="E252" s="139">
        <v>101185</v>
      </c>
      <c r="F252" s="143">
        <v>14.261394334750401</v>
      </c>
      <c r="G252" s="143">
        <v>7.9947404252456904</v>
      </c>
      <c r="H252" s="143">
        <v>9.0307115229065307</v>
      </c>
      <c r="I252" s="143">
        <v>13.6483681924362</v>
      </c>
      <c r="J252" s="143">
        <v>7.7757380465690504</v>
      </c>
      <c r="K252" s="143">
        <v>6.0530941481057097</v>
      </c>
      <c r="L252" s="143">
        <v>5.7346535495844604</v>
      </c>
      <c r="M252" s="143">
        <v>5.8659473752957298</v>
      </c>
      <c r="N252" s="143">
        <v>6.1849917447284497</v>
      </c>
      <c r="O252" s="143">
        <v>7.23013627002977</v>
      </c>
      <c r="P252" s="143">
        <v>8.2329056102365996</v>
      </c>
      <c r="Q252" s="143">
        <v>14.2677315797453</v>
      </c>
      <c r="R252" s="143">
        <v>7.01454924778802</v>
      </c>
    </row>
    <row r="253" spans="1:18" x14ac:dyDescent="0.25">
      <c r="A253" s="139" t="s">
        <v>144</v>
      </c>
      <c r="B253" s="142">
        <v>43924</v>
      </c>
      <c r="C253" s="143">
        <v>3606.2449999999999</v>
      </c>
      <c r="D253" s="143">
        <v>3606.2449999999999</v>
      </c>
      <c r="E253" s="139">
        <v>120249</v>
      </c>
      <c r="F253" s="143">
        <v>14.402262125187001</v>
      </c>
      <c r="G253" s="143">
        <v>8.1352265645046398</v>
      </c>
      <c r="H253" s="143">
        <v>9.1708453550333697</v>
      </c>
      <c r="I253" s="143">
        <v>13.7889000747768</v>
      </c>
      <c r="J253" s="143">
        <v>7.9163938965779801</v>
      </c>
      <c r="K253" s="143">
        <v>6.1949179295262002</v>
      </c>
      <c r="L253" s="143">
        <v>5.8673727475843602</v>
      </c>
      <c r="M253" s="143">
        <v>6.0044439742339399</v>
      </c>
      <c r="N253" s="143">
        <v>6.3277520000227003</v>
      </c>
      <c r="O253" s="143">
        <v>7.3986084934631</v>
      </c>
      <c r="P253" s="143">
        <v>8.4188185584289208</v>
      </c>
      <c r="Q253" s="143">
        <v>10.0509988544545</v>
      </c>
      <c r="R253" s="143">
        <v>7.1712381760686004</v>
      </c>
    </row>
    <row r="254" spans="1:18" x14ac:dyDescent="0.25">
      <c r="A254" s="139" t="s">
        <v>145</v>
      </c>
      <c r="B254" s="142">
        <v>43924</v>
      </c>
      <c r="C254" s="143">
        <v>1289.4559999999999</v>
      </c>
      <c r="D254" s="143">
        <v>1289.4559999999999</v>
      </c>
      <c r="E254" s="139">
        <v>139538</v>
      </c>
      <c r="F254" s="143">
        <v>12.861347439542</v>
      </c>
      <c r="G254" s="143">
        <v>7.3074660777430598</v>
      </c>
      <c r="H254" s="143">
        <v>8.3163510975566393</v>
      </c>
      <c r="I254" s="143">
        <v>12.085015875316101</v>
      </c>
      <c r="J254" s="143">
        <v>6.6130858553017999</v>
      </c>
      <c r="K254" s="143">
        <v>5.7650118977139204</v>
      </c>
      <c r="L254" s="143">
        <v>5.7361509481206001</v>
      </c>
      <c r="M254" s="143">
        <v>5.9906567062497098</v>
      </c>
      <c r="N254" s="143">
        <v>6.3520384607657103</v>
      </c>
      <c r="O254" s="143">
        <v>7.4695074081931496</v>
      </c>
      <c r="P254" s="143"/>
      <c r="Q254" s="143">
        <v>7.7119379194331099</v>
      </c>
      <c r="R254" s="143">
        <v>7.2593010069077097</v>
      </c>
    </row>
    <row r="255" spans="1:18" x14ac:dyDescent="0.25">
      <c r="A255" s="139" t="s">
        <v>249</v>
      </c>
      <c r="B255" s="142">
        <v>43924</v>
      </c>
      <c r="C255" s="143">
        <v>1283.1953000000001</v>
      </c>
      <c r="D255" s="143">
        <v>1283.1953000000001</v>
      </c>
      <c r="E255" s="139">
        <v>139537</v>
      </c>
      <c r="F255" s="143">
        <v>12.753332281945401</v>
      </c>
      <c r="G255" s="143">
        <v>7.1978996856465098</v>
      </c>
      <c r="H255" s="143">
        <v>8.2261374825756608</v>
      </c>
      <c r="I255" s="143">
        <v>11.9847161003573</v>
      </c>
      <c r="J255" s="143">
        <v>6.5071911842186596</v>
      </c>
      <c r="K255" s="143">
        <v>5.6552731070426301</v>
      </c>
      <c r="L255" s="143">
        <v>5.6240895278154204</v>
      </c>
      <c r="M255" s="143">
        <v>5.87655598639821</v>
      </c>
      <c r="N255" s="143">
        <v>6.2358033745196302</v>
      </c>
      <c r="O255" s="143">
        <v>7.3134559557440104</v>
      </c>
      <c r="P255" s="143"/>
      <c r="Q255" s="143">
        <v>7.54504301042902</v>
      </c>
      <c r="R255" s="143">
        <v>7.1236589109208301</v>
      </c>
    </row>
    <row r="256" spans="1:18" x14ac:dyDescent="0.25">
      <c r="A256" s="139" t="s">
        <v>146</v>
      </c>
      <c r="B256" s="142">
        <v>43924</v>
      </c>
      <c r="C256" s="143">
        <v>2095.9389000000001</v>
      </c>
      <c r="D256" s="143">
        <v>2095.9389000000001</v>
      </c>
      <c r="E256" s="139">
        <v>118859</v>
      </c>
      <c r="F256" s="143">
        <v>14.025906125901299</v>
      </c>
      <c r="G256" s="143">
        <v>7.6521541799642003</v>
      </c>
      <c r="H256" s="143">
        <v>7.8725832956627304</v>
      </c>
      <c r="I256" s="143">
        <v>11.4693811967429</v>
      </c>
      <c r="J256" s="143">
        <v>6.7869542603512096</v>
      </c>
      <c r="K256" s="143">
        <v>5.7807126197005099</v>
      </c>
      <c r="L256" s="143">
        <v>5.6299005770569597</v>
      </c>
      <c r="M256" s="143">
        <v>5.8445562634867603</v>
      </c>
      <c r="N256" s="143">
        <v>6.22280877029797</v>
      </c>
      <c r="O256" s="143">
        <v>7.3518922315640101</v>
      </c>
      <c r="P256" s="143">
        <v>8.2279004293077307</v>
      </c>
      <c r="Q256" s="143">
        <v>9.6559499780385298</v>
      </c>
      <c r="R256" s="143">
        <v>7.11730628606918</v>
      </c>
    </row>
    <row r="257" spans="1:18" x14ac:dyDescent="0.25">
      <c r="A257" s="139" t="s">
        <v>250</v>
      </c>
      <c r="B257" s="142">
        <v>43924</v>
      </c>
      <c r="C257" s="143">
        <v>2071.2631000000001</v>
      </c>
      <c r="D257" s="143">
        <v>2071.2631000000001</v>
      </c>
      <c r="E257" s="139">
        <v>111646</v>
      </c>
      <c r="F257" s="143">
        <v>13.8862070034799</v>
      </c>
      <c r="G257" s="143">
        <v>7.5092957575481796</v>
      </c>
      <c r="H257" s="143">
        <v>7.7311833618022803</v>
      </c>
      <c r="I257" s="143">
        <v>11.3290464955691</v>
      </c>
      <c r="J257" s="143">
        <v>6.6541508895351997</v>
      </c>
      <c r="K257" s="143">
        <v>5.6634113491096496</v>
      </c>
      <c r="L257" s="143">
        <v>5.5241042357014196</v>
      </c>
      <c r="M257" s="143">
        <v>5.7409829175890801</v>
      </c>
      <c r="N257" s="143">
        <v>6.1181750734647604</v>
      </c>
      <c r="O257" s="143">
        <v>7.2462379123121297</v>
      </c>
      <c r="P257" s="143">
        <v>8.0138981075415003</v>
      </c>
      <c r="Q257" s="143">
        <v>9.5391810563552095</v>
      </c>
      <c r="R257" s="143">
        <v>7.0259879361835997</v>
      </c>
    </row>
    <row r="258" spans="1:18" x14ac:dyDescent="0.25">
      <c r="A258" s="139" t="s">
        <v>147</v>
      </c>
      <c r="B258" s="142">
        <v>43924</v>
      </c>
      <c r="C258" s="143">
        <v>10.7044</v>
      </c>
      <c r="D258" s="143">
        <v>10.7044</v>
      </c>
      <c r="E258" s="139">
        <v>145834</v>
      </c>
      <c r="F258" s="143">
        <v>5.7976024741398504</v>
      </c>
      <c r="G258" s="143">
        <v>3.8656823349842599</v>
      </c>
      <c r="H258" s="143">
        <v>2.7780411238211502</v>
      </c>
      <c r="I258" s="143">
        <v>2.77952198367423</v>
      </c>
      <c r="J258" s="143">
        <v>3.8181324558490899</v>
      </c>
      <c r="K258" s="143">
        <v>4.32144364327592</v>
      </c>
      <c r="L258" s="143">
        <v>4.6095491419397501</v>
      </c>
      <c r="M258" s="143">
        <v>4.9051579057682</v>
      </c>
      <c r="N258" s="143">
        <v>5.1742991337720801</v>
      </c>
      <c r="O258" s="143"/>
      <c r="P258" s="143"/>
      <c r="Q258" s="143">
        <v>5.4587261146496902</v>
      </c>
      <c r="R258" s="143"/>
    </row>
    <row r="259" spans="1:18" x14ac:dyDescent="0.25">
      <c r="A259" s="139" t="s">
        <v>251</v>
      </c>
      <c r="B259" s="142">
        <v>43924</v>
      </c>
      <c r="C259" s="143">
        <v>10.6838</v>
      </c>
      <c r="D259" s="143">
        <v>10.6838</v>
      </c>
      <c r="E259" s="139">
        <v>145946</v>
      </c>
      <c r="F259" s="143">
        <v>5.8087829172184202</v>
      </c>
      <c r="G259" s="143">
        <v>3.7591873039638499</v>
      </c>
      <c r="H259" s="143">
        <v>2.6856869940499299</v>
      </c>
      <c r="I259" s="143">
        <v>2.6626181396675501</v>
      </c>
      <c r="J259" s="143">
        <v>3.6813355726145098</v>
      </c>
      <c r="K259" s="143">
        <v>4.1764934706855898</v>
      </c>
      <c r="L259" s="143">
        <v>4.45656147398494</v>
      </c>
      <c r="M259" s="143">
        <v>4.7508298034736196</v>
      </c>
      <c r="N259" s="143">
        <v>5.0177117513199203</v>
      </c>
      <c r="O259" s="143"/>
      <c r="P259" s="143"/>
      <c r="Q259" s="143">
        <v>5.2990870488322601</v>
      </c>
      <c r="R259" s="143"/>
    </row>
    <row r="260" spans="1:18" x14ac:dyDescent="0.25">
      <c r="A260" s="139" t="s">
        <v>252</v>
      </c>
      <c r="B260" s="142">
        <v>43924</v>
      </c>
      <c r="C260" s="143">
        <v>4825.9552999999996</v>
      </c>
      <c r="D260" s="143">
        <v>4825.9552999999996</v>
      </c>
      <c r="E260" s="139">
        <v>100851</v>
      </c>
      <c r="F260" s="143">
        <v>15.805754902332501</v>
      </c>
      <c r="G260" s="143">
        <v>8.6959031107277305</v>
      </c>
      <c r="H260" s="143">
        <v>9.0071790466660495</v>
      </c>
      <c r="I260" s="143">
        <v>11.4523635240544</v>
      </c>
      <c r="J260" s="143">
        <v>6.6128541497445203</v>
      </c>
      <c r="K260" s="143">
        <v>5.5914371922842898</v>
      </c>
      <c r="L260" s="143">
        <v>5.5271393399153697</v>
      </c>
      <c r="M260" s="143">
        <v>5.7918223139992699</v>
      </c>
      <c r="N260" s="143">
        <v>6.2272614298985998</v>
      </c>
      <c r="O260" s="143">
        <v>7.3195068470175197</v>
      </c>
      <c r="P260" s="143">
        <v>8.31837601232378</v>
      </c>
      <c r="Q260" s="143">
        <v>13.3144990281739</v>
      </c>
      <c r="R260" s="143">
        <v>7.1044629863007698</v>
      </c>
    </row>
    <row r="261" spans="1:18" x14ac:dyDescent="0.25">
      <c r="A261" s="139" t="s">
        <v>148</v>
      </c>
      <c r="B261" s="142">
        <v>43924</v>
      </c>
      <c r="C261" s="143">
        <v>4854.2312000000002</v>
      </c>
      <c r="D261" s="143">
        <v>4854.2312000000002</v>
      </c>
      <c r="E261" s="139">
        <v>118701</v>
      </c>
      <c r="F261" s="143">
        <v>15.994357088321401</v>
      </c>
      <c r="G261" s="143">
        <v>8.8859241322130504</v>
      </c>
      <c r="H261" s="143">
        <v>9.1966142281490892</v>
      </c>
      <c r="I261" s="143">
        <v>11.6422489776786</v>
      </c>
      <c r="J261" s="143">
        <v>6.7567028824515196</v>
      </c>
      <c r="K261" s="143">
        <v>5.6940932156861797</v>
      </c>
      <c r="L261" s="143">
        <v>5.6201023859724302</v>
      </c>
      <c r="M261" s="143">
        <v>5.8825532685955197</v>
      </c>
      <c r="N261" s="143">
        <v>6.3175486105231196</v>
      </c>
      <c r="O261" s="143">
        <v>7.4194411222587702</v>
      </c>
      <c r="P261" s="143">
        <v>8.4369133391502409</v>
      </c>
      <c r="Q261" s="143">
        <v>10.1255212195501</v>
      </c>
      <c r="R261" s="143">
        <v>7.1988130707087699</v>
      </c>
    </row>
    <row r="262" spans="1:18" x14ac:dyDescent="0.25">
      <c r="A262" s="139" t="s">
        <v>149</v>
      </c>
      <c r="B262" s="142">
        <v>43924</v>
      </c>
      <c r="C262" s="143">
        <v>1117.3804</v>
      </c>
      <c r="D262" s="143">
        <v>1117.3804</v>
      </c>
      <c r="E262" s="139">
        <v>143269</v>
      </c>
      <c r="F262" s="143">
        <v>6.0964355512921298</v>
      </c>
      <c r="G262" s="143">
        <v>4.03228188963715</v>
      </c>
      <c r="H262" s="143">
        <v>3.92797254363267</v>
      </c>
      <c r="I262" s="143">
        <v>5.1449459541944602</v>
      </c>
      <c r="J262" s="143">
        <v>5.1774177817889404</v>
      </c>
      <c r="K262" s="143">
        <v>4.9239951449939001</v>
      </c>
      <c r="L262" s="143">
        <v>4.9900745244681097</v>
      </c>
      <c r="M262" s="143">
        <v>5.3352963214504099</v>
      </c>
      <c r="N262" s="143">
        <v>5.5655121369784997</v>
      </c>
      <c r="O262" s="143"/>
      <c r="P262" s="143"/>
      <c r="Q262" s="143">
        <v>6.1823731601731602</v>
      </c>
      <c r="R262" s="143"/>
    </row>
    <row r="263" spans="1:18" x14ac:dyDescent="0.25">
      <c r="A263" s="139" t="s">
        <v>253</v>
      </c>
      <c r="B263" s="142">
        <v>43924</v>
      </c>
      <c r="C263" s="143">
        <v>1115.1358</v>
      </c>
      <c r="D263" s="143">
        <v>1115.1358</v>
      </c>
      <c r="E263" s="139">
        <v>143260</v>
      </c>
      <c r="F263" s="143">
        <v>5.9941107815610897</v>
      </c>
      <c r="G263" s="143">
        <v>3.9312246638112001</v>
      </c>
      <c r="H263" s="143">
        <v>3.8291151310098601</v>
      </c>
      <c r="I263" s="143">
        <v>5.0464161867405997</v>
      </c>
      <c r="J263" s="143">
        <v>5.07924689751363</v>
      </c>
      <c r="K263" s="143">
        <v>4.8244761514474304</v>
      </c>
      <c r="L263" s="143">
        <v>4.88862565582148</v>
      </c>
      <c r="M263" s="143">
        <v>5.2320677536743299</v>
      </c>
      <c r="N263" s="143">
        <v>5.4600401653245001</v>
      </c>
      <c r="O263" s="143"/>
      <c r="P263" s="143"/>
      <c r="Q263" s="143">
        <v>6.0641510822510796</v>
      </c>
      <c r="R263" s="143"/>
    </row>
    <row r="264" spans="1:18" x14ac:dyDescent="0.25">
      <c r="A264" s="139" t="s">
        <v>254</v>
      </c>
      <c r="B264" s="142">
        <v>43924</v>
      </c>
      <c r="C264" s="143">
        <v>257.14280000000002</v>
      </c>
      <c r="D264" s="143">
        <v>257.14280000000002</v>
      </c>
      <c r="E264" s="139">
        <v>138288</v>
      </c>
      <c r="F264" s="143">
        <v>11.4017019207442</v>
      </c>
      <c r="G264" s="143">
        <v>7.2055813195791201</v>
      </c>
      <c r="H264" s="143">
        <v>7.85729614336962</v>
      </c>
      <c r="I264" s="143">
        <v>10.233653611583099</v>
      </c>
      <c r="J264" s="143">
        <v>5.9337281276271696</v>
      </c>
      <c r="K264" s="143">
        <v>5.3602260931316001</v>
      </c>
      <c r="L264" s="143">
        <v>5.42801974256232</v>
      </c>
      <c r="M264" s="143">
        <v>5.70570887260424</v>
      </c>
      <c r="N264" s="143">
        <v>6.1588755858016402</v>
      </c>
      <c r="O264" s="143">
        <v>7.3119179195160404</v>
      </c>
      <c r="P264" s="143">
        <v>8.3353322661430607</v>
      </c>
      <c r="Q264" s="143">
        <v>12.482507508161</v>
      </c>
      <c r="R264" s="143">
        <v>7.1003494458857501</v>
      </c>
    </row>
    <row r="265" spans="1:18" x14ac:dyDescent="0.25">
      <c r="A265" s="139" t="s">
        <v>150</v>
      </c>
      <c r="B265" s="142">
        <v>43924</v>
      </c>
      <c r="C265" s="143">
        <v>258.47949999999997</v>
      </c>
      <c r="D265" s="143">
        <v>258.47949999999997</v>
      </c>
      <c r="E265" s="139">
        <v>138299</v>
      </c>
      <c r="F265" s="143">
        <v>11.6111894358062</v>
      </c>
      <c r="G265" s="143">
        <v>7.4086418692097196</v>
      </c>
      <c r="H265" s="143">
        <v>8.0573911294299005</v>
      </c>
      <c r="I265" s="143">
        <v>10.4336672466419</v>
      </c>
      <c r="J265" s="143">
        <v>6.1343623572758199</v>
      </c>
      <c r="K265" s="143">
        <v>5.5624993370120004</v>
      </c>
      <c r="L265" s="143">
        <v>5.6109624867312196</v>
      </c>
      <c r="M265" s="143">
        <v>5.8428140804190196</v>
      </c>
      <c r="N265" s="143">
        <v>6.2790791748298496</v>
      </c>
      <c r="O265" s="143">
        <v>7.4015779365128997</v>
      </c>
      <c r="P265" s="143">
        <v>8.4263049714759592</v>
      </c>
      <c r="Q265" s="143">
        <v>10.078058657335401</v>
      </c>
      <c r="R265" s="143">
        <v>7.1947821272496499</v>
      </c>
    </row>
    <row r="266" spans="1:18" x14ac:dyDescent="0.25">
      <c r="A266" s="139" t="s">
        <v>255</v>
      </c>
      <c r="B266" s="142">
        <v>43924</v>
      </c>
      <c r="C266" s="143">
        <v>1749.8068000000001</v>
      </c>
      <c r="D266" s="143">
        <v>2799.6908800000001</v>
      </c>
      <c r="E266" s="139">
        <v>100898</v>
      </c>
      <c r="F266" s="143">
        <v>4.30381107001421</v>
      </c>
      <c r="G266" s="143">
        <v>3.3481668609723898</v>
      </c>
      <c r="H266" s="143">
        <v>4.0821088798779801</v>
      </c>
      <c r="I266" s="143">
        <v>5.7217600481108599</v>
      </c>
      <c r="J266" s="143">
        <v>4.6707171033970702</v>
      </c>
      <c r="K266" s="143">
        <v>4.9315640270855097</v>
      </c>
      <c r="L266" s="143">
        <v>5.0522004270043102</v>
      </c>
      <c r="M266" s="143">
        <v>5.3176679965473701</v>
      </c>
      <c r="N266" s="143">
        <v>5.6593413955950203</v>
      </c>
      <c r="O266" s="143">
        <v>3.5911415426097801</v>
      </c>
      <c r="P266" s="143">
        <v>5.7458177487550302</v>
      </c>
      <c r="Q266" s="143">
        <v>11.5344542791923</v>
      </c>
      <c r="R266" s="143">
        <v>1.8461394181150601</v>
      </c>
    </row>
    <row r="267" spans="1:18" x14ac:dyDescent="0.25">
      <c r="A267" s="139" t="s">
        <v>151</v>
      </c>
      <c r="B267" s="142">
        <v>43924</v>
      </c>
      <c r="C267" s="143">
        <v>1758.7897</v>
      </c>
      <c r="D267" s="143">
        <v>2814.0635200000002</v>
      </c>
      <c r="E267" s="139">
        <v>119468</v>
      </c>
      <c r="F267" s="143">
        <v>4.4022225689640502</v>
      </c>
      <c r="G267" s="143">
        <v>3.4480348365478801</v>
      </c>
      <c r="H267" s="143">
        <v>4.1458705685607198</v>
      </c>
      <c r="I267" s="143">
        <v>5.7986306840078097</v>
      </c>
      <c r="J267" s="143">
        <v>4.7540614754842698</v>
      </c>
      <c r="K267" s="143">
        <v>4.9933383098050896</v>
      </c>
      <c r="L267" s="143">
        <v>5.1059218285299703</v>
      </c>
      <c r="M267" s="143">
        <v>5.3257474787193297</v>
      </c>
      <c r="N267" s="143">
        <v>5.6838968716056204</v>
      </c>
      <c r="O267" s="143">
        <v>3.65337186573095</v>
      </c>
      <c r="P267" s="143">
        <v>5.8253544545198599</v>
      </c>
      <c r="Q267" s="143">
        <v>7.9178331718587502</v>
      </c>
      <c r="R267" s="143">
        <v>1.8976855534866901</v>
      </c>
    </row>
    <row r="268" spans="1:18" x14ac:dyDescent="0.25">
      <c r="A268" s="139" t="s">
        <v>256</v>
      </c>
      <c r="B268" s="142">
        <v>43924</v>
      </c>
      <c r="C268" s="143">
        <v>31.062799999999999</v>
      </c>
      <c r="D268" s="143">
        <v>31.062799999999999</v>
      </c>
      <c r="E268" s="139">
        <v>103225</v>
      </c>
      <c r="F268" s="143">
        <v>6.6989512865053298</v>
      </c>
      <c r="G268" s="143">
        <v>6.0740654850281697</v>
      </c>
      <c r="H268" s="143">
        <v>5.0575683069800697</v>
      </c>
      <c r="I268" s="143">
        <v>6.2932194951038403</v>
      </c>
      <c r="J268" s="143">
        <v>5.7400531434031699</v>
      </c>
      <c r="K268" s="143">
        <v>5.8468616452057001</v>
      </c>
      <c r="L268" s="143">
        <v>6.0289726915869597</v>
      </c>
      <c r="M268" s="143">
        <v>6.3928581726890501</v>
      </c>
      <c r="N268" s="143">
        <v>6.6330207921043201</v>
      </c>
      <c r="O268" s="143">
        <v>7.3731497750107797</v>
      </c>
      <c r="P268" s="143">
        <v>8.56356815333009</v>
      </c>
      <c r="Q268" s="143">
        <v>14.5055132075472</v>
      </c>
      <c r="R268" s="143">
        <v>7.2919350825864404</v>
      </c>
    </row>
    <row r="269" spans="1:18" x14ac:dyDescent="0.25">
      <c r="A269" s="139" t="s">
        <v>152</v>
      </c>
      <c r="B269" s="142">
        <v>43924</v>
      </c>
      <c r="C269" s="143">
        <v>31.408799999999999</v>
      </c>
      <c r="D269" s="143">
        <v>31.408799999999999</v>
      </c>
      <c r="E269" s="139">
        <v>120837</v>
      </c>
      <c r="F269" s="143">
        <v>6.9739004165247902</v>
      </c>
      <c r="G269" s="143">
        <v>6.3948802731886101</v>
      </c>
      <c r="H269" s="143">
        <v>5.4176641621897703</v>
      </c>
      <c r="I269" s="143">
        <v>6.6324690372297601</v>
      </c>
      <c r="J269" s="143">
        <v>6.08542900687263</v>
      </c>
      <c r="K269" s="143">
        <v>6.1985229843803902</v>
      </c>
      <c r="L269" s="143">
        <v>6.3871378808704797</v>
      </c>
      <c r="M269" s="143">
        <v>6.7578015568285599</v>
      </c>
      <c r="N269" s="143">
        <v>6.9813057860307604</v>
      </c>
      <c r="O269" s="143">
        <v>7.6380427730580998</v>
      </c>
      <c r="P269" s="143">
        <v>8.7535712057697097</v>
      </c>
      <c r="Q269" s="143">
        <v>10.6591815805574</v>
      </c>
      <c r="R269" s="143">
        <v>7.6233437533100101</v>
      </c>
    </row>
    <row r="270" spans="1:18" x14ac:dyDescent="0.25">
      <c r="A270" s="139" t="s">
        <v>153</v>
      </c>
      <c r="B270" s="142">
        <v>43924</v>
      </c>
      <c r="C270" s="143">
        <v>26.936900000000001</v>
      </c>
      <c r="D270" s="143">
        <v>26.936900000000001</v>
      </c>
      <c r="E270" s="139">
        <v>103734</v>
      </c>
      <c r="F270" s="143">
        <v>4.2010410710726598</v>
      </c>
      <c r="G270" s="143">
        <v>3.7952355311303698</v>
      </c>
      <c r="H270" s="143">
        <v>4.0682273303138397</v>
      </c>
      <c r="I270" s="143">
        <v>5.8299085350297002</v>
      </c>
      <c r="J270" s="143">
        <v>4.9821087846504701</v>
      </c>
      <c r="K270" s="143">
        <v>4.8801464006757804</v>
      </c>
      <c r="L270" s="143">
        <v>4.9529121424024201</v>
      </c>
      <c r="M270" s="143">
        <v>5.2471130991536299</v>
      </c>
      <c r="N270" s="143">
        <v>5.5877052104549501</v>
      </c>
      <c r="O270" s="143">
        <v>6.5204616526503498</v>
      </c>
      <c r="P270" s="143">
        <v>7.4022732204833996</v>
      </c>
      <c r="Q270" s="143">
        <v>12.097785714285701</v>
      </c>
      <c r="R270" s="143">
        <v>6.3380637088645004</v>
      </c>
    </row>
    <row r="271" spans="1:18" x14ac:dyDescent="0.25">
      <c r="A271" s="139" t="s">
        <v>257</v>
      </c>
      <c r="B271" s="142">
        <v>43924</v>
      </c>
      <c r="C271" s="143">
        <v>26.889299999999999</v>
      </c>
      <c r="D271" s="143">
        <v>26.889299999999999</v>
      </c>
      <c r="E271" s="139">
        <v>141066</v>
      </c>
      <c r="F271" s="143">
        <v>4.0727061737755301</v>
      </c>
      <c r="G271" s="143">
        <v>3.6661309762958698</v>
      </c>
      <c r="H271" s="143">
        <v>3.9589052239359499</v>
      </c>
      <c r="I271" s="143">
        <v>5.7233852005827002</v>
      </c>
      <c r="J271" s="143">
        <v>4.8805767500958401</v>
      </c>
      <c r="K271" s="143">
        <v>4.7911060635028102</v>
      </c>
      <c r="L271" s="143">
        <v>4.8777873226558501</v>
      </c>
      <c r="M271" s="143">
        <v>5.17519535819239</v>
      </c>
      <c r="N271" s="143">
        <v>5.5171318103422697</v>
      </c>
      <c r="O271" s="143">
        <v>6.4502665189636703</v>
      </c>
      <c r="P271" s="143">
        <v>7.3387696802425202</v>
      </c>
      <c r="Q271" s="143">
        <v>11.9585370323802</v>
      </c>
      <c r="R271" s="143">
        <v>6.2682548995443401</v>
      </c>
    </row>
    <row r="272" spans="1:18" x14ac:dyDescent="0.25">
      <c r="A272" s="139" t="s">
        <v>260</v>
      </c>
      <c r="B272" s="142">
        <v>43924</v>
      </c>
      <c r="C272" s="143">
        <v>3095.4659000000001</v>
      </c>
      <c r="D272" s="143">
        <v>3095.4659000000001</v>
      </c>
      <c r="E272" s="139">
        <v>105280</v>
      </c>
      <c r="F272" s="143">
        <v>12.3037970118424</v>
      </c>
      <c r="G272" s="143">
        <v>7.28911587989667</v>
      </c>
      <c r="H272" s="143">
        <v>7.7321467713051497</v>
      </c>
      <c r="I272" s="143">
        <v>10.670699396931701</v>
      </c>
      <c r="J272" s="143">
        <v>6.9107792399877601</v>
      </c>
      <c r="K272" s="143">
        <v>5.6279368523697997</v>
      </c>
      <c r="L272" s="143">
        <v>5.4930600639412299</v>
      </c>
      <c r="M272" s="143">
        <v>5.7123580325145804</v>
      </c>
      <c r="N272" s="143">
        <v>6.0567520850191903</v>
      </c>
      <c r="O272" s="143">
        <v>7.17061996585538</v>
      </c>
      <c r="P272" s="143">
        <v>8.16667801568925</v>
      </c>
      <c r="Q272" s="143">
        <v>11.4328980745056</v>
      </c>
      <c r="R272" s="143">
        <v>6.9529635751156196</v>
      </c>
    </row>
    <row r="273" spans="1:18" x14ac:dyDescent="0.25">
      <c r="A273" s="139" t="s">
        <v>156</v>
      </c>
      <c r="B273" s="142">
        <v>43924</v>
      </c>
      <c r="C273" s="143">
        <v>3110.9002999999998</v>
      </c>
      <c r="D273" s="143">
        <v>3110.9002999999998</v>
      </c>
      <c r="E273" s="139">
        <v>119800</v>
      </c>
      <c r="F273" s="143">
        <v>12.369533749316901</v>
      </c>
      <c r="G273" s="143">
        <v>7.3645270159863703</v>
      </c>
      <c r="H273" s="143">
        <v>7.8438530573685501</v>
      </c>
      <c r="I273" s="143">
        <v>10.7675218267168</v>
      </c>
      <c r="J273" s="143">
        <v>6.9982247681654997</v>
      </c>
      <c r="K273" s="143">
        <v>5.7047176562337603</v>
      </c>
      <c r="L273" s="143">
        <v>5.5678099760975597</v>
      </c>
      <c r="M273" s="143">
        <v>5.7872705475336303</v>
      </c>
      <c r="N273" s="143">
        <v>6.1382047377732496</v>
      </c>
      <c r="O273" s="143">
        <v>7.2665971874025397</v>
      </c>
      <c r="P273" s="143">
        <v>8.2657499591218198</v>
      </c>
      <c r="Q273" s="143">
        <v>9.9586451256460293</v>
      </c>
      <c r="R273" s="143">
        <v>7.0514195497518903</v>
      </c>
    </row>
    <row r="274" spans="1:18" x14ac:dyDescent="0.25">
      <c r="A274" s="139" t="s">
        <v>157</v>
      </c>
      <c r="B274" s="142">
        <v>43924</v>
      </c>
      <c r="C274" s="143">
        <v>41.890799999999999</v>
      </c>
      <c r="D274" s="143">
        <v>41.890799999999999</v>
      </c>
      <c r="E274" s="139">
        <v>119686</v>
      </c>
      <c r="F274" s="143">
        <v>11.5921437526116</v>
      </c>
      <c r="G274" s="143">
        <v>6.0731774695744001</v>
      </c>
      <c r="H274" s="143">
        <v>6.11881038704019</v>
      </c>
      <c r="I274" s="143">
        <v>9.5445739750690297</v>
      </c>
      <c r="J274" s="143">
        <v>6.4974282763315996</v>
      </c>
      <c r="K274" s="143">
        <v>5.6264705585834998</v>
      </c>
      <c r="L274" s="143">
        <v>5.5771796827186</v>
      </c>
      <c r="M274" s="143">
        <v>5.8168226670170098</v>
      </c>
      <c r="N274" s="143">
        <v>6.2031952699665602</v>
      </c>
      <c r="O274" s="143">
        <v>7.3533085853627398</v>
      </c>
      <c r="P274" s="143">
        <v>8.3545619297740998</v>
      </c>
      <c r="Q274" s="143">
        <v>10.0500842479829</v>
      </c>
      <c r="R274" s="143">
        <v>7.1303614729390903</v>
      </c>
    </row>
    <row r="275" spans="1:18" x14ac:dyDescent="0.25">
      <c r="A275" s="139" t="s">
        <v>261</v>
      </c>
      <c r="B275" s="142">
        <v>43924</v>
      </c>
      <c r="C275" s="143">
        <v>41.662399999999998</v>
      </c>
      <c r="D275" s="143">
        <v>41.662399999999998</v>
      </c>
      <c r="E275" s="139">
        <v>103397</v>
      </c>
      <c r="F275" s="143">
        <v>11.4803850244801</v>
      </c>
      <c r="G275" s="143">
        <v>5.9895601945789299</v>
      </c>
      <c r="H275" s="143">
        <v>6.0269460944230504</v>
      </c>
      <c r="I275" s="143">
        <v>9.4584121692072909</v>
      </c>
      <c r="J275" s="143">
        <v>6.4246690976035596</v>
      </c>
      <c r="K275" s="143">
        <v>5.5617350531763101</v>
      </c>
      <c r="L275" s="143">
        <v>5.50290656449073</v>
      </c>
      <c r="M275" s="143">
        <v>5.7390762764414101</v>
      </c>
      <c r="N275" s="143">
        <v>6.12270702189796</v>
      </c>
      <c r="O275" s="143">
        <v>7.2538507283182598</v>
      </c>
      <c r="P275" s="143">
        <v>8.2360945811531394</v>
      </c>
      <c r="Q275" s="143">
        <v>13.098684134608501</v>
      </c>
      <c r="R275" s="143">
        <v>7.04477963958273</v>
      </c>
    </row>
    <row r="276" spans="1:18" x14ac:dyDescent="0.25">
      <c r="A276" s="139" t="s">
        <v>158</v>
      </c>
      <c r="B276" s="142">
        <v>43924</v>
      </c>
      <c r="C276" s="143">
        <v>3133.8894</v>
      </c>
      <c r="D276" s="143">
        <v>3133.8894</v>
      </c>
      <c r="E276" s="139">
        <v>119861</v>
      </c>
      <c r="F276" s="143">
        <v>10.784692462288501</v>
      </c>
      <c r="G276" s="143">
        <v>7.3987055535288402</v>
      </c>
      <c r="H276" s="143">
        <v>8.6740190090640592</v>
      </c>
      <c r="I276" s="143">
        <v>14.1016051851153</v>
      </c>
      <c r="J276" s="143">
        <v>7.7422068795011203</v>
      </c>
      <c r="K276" s="143">
        <v>6.0304295522451801</v>
      </c>
      <c r="L276" s="143">
        <v>5.7832183265852004</v>
      </c>
      <c r="M276" s="143">
        <v>5.9483082474126903</v>
      </c>
      <c r="N276" s="143">
        <v>6.3469997742505804</v>
      </c>
      <c r="O276" s="143">
        <v>7.3952367853372998</v>
      </c>
      <c r="P276" s="143">
        <v>8.3927144359364991</v>
      </c>
      <c r="Q276" s="143">
        <v>10.1347869148195</v>
      </c>
      <c r="R276" s="143">
        <v>7.1778528743054304</v>
      </c>
    </row>
    <row r="277" spans="1:18" x14ac:dyDescent="0.25">
      <c r="A277" s="139" t="s">
        <v>262</v>
      </c>
      <c r="B277" s="142">
        <v>43924</v>
      </c>
      <c r="C277" s="143">
        <v>3115.3951999999999</v>
      </c>
      <c r="D277" s="143">
        <v>3115.3951999999999</v>
      </c>
      <c r="E277" s="139">
        <v>102672</v>
      </c>
      <c r="F277" s="143">
        <v>10.6576501328083</v>
      </c>
      <c r="G277" s="143">
        <v>7.2702203490231403</v>
      </c>
      <c r="H277" s="143">
        <v>8.5360089687154606</v>
      </c>
      <c r="I277" s="143">
        <v>13.966257411451799</v>
      </c>
      <c r="J277" s="143">
        <v>7.6110381231287301</v>
      </c>
      <c r="K277" s="143">
        <v>5.9013030259097503</v>
      </c>
      <c r="L277" s="143">
        <v>5.6536436501915803</v>
      </c>
      <c r="M277" s="143">
        <v>5.8170145983591404</v>
      </c>
      <c r="N277" s="143">
        <v>6.22155802645461</v>
      </c>
      <c r="O277" s="143">
        <v>7.3017799801474697</v>
      </c>
      <c r="P277" s="143">
        <v>8.2916950083065704</v>
      </c>
      <c r="Q277" s="143">
        <v>13.5626075531354</v>
      </c>
      <c r="R277" s="143">
        <v>7.07910281233376</v>
      </c>
    </row>
    <row r="278" spans="1:18" x14ac:dyDescent="0.25">
      <c r="A278" s="139" t="s">
        <v>159</v>
      </c>
      <c r="B278" s="142">
        <v>43924</v>
      </c>
      <c r="C278" s="143">
        <v>1960.7537</v>
      </c>
      <c r="D278" s="143">
        <v>1960.7537</v>
      </c>
      <c r="E278" s="139">
        <v>118893</v>
      </c>
      <c r="F278" s="143">
        <v>0.57522154584810403</v>
      </c>
      <c r="G278" s="143">
        <v>0.32701739496924598</v>
      </c>
      <c r="H278" s="143">
        <v>0.59150146843189899</v>
      </c>
      <c r="I278" s="143">
        <v>1.3304752043466299</v>
      </c>
      <c r="J278" s="143">
        <v>3.0456330546538202</v>
      </c>
      <c r="K278" s="143">
        <v>3.98037802869771</v>
      </c>
      <c r="L278" s="143">
        <v>4.1928277497463302</v>
      </c>
      <c r="M278" s="143">
        <v>4.4784145725216398</v>
      </c>
      <c r="N278" s="143">
        <v>4.7636402049697404</v>
      </c>
      <c r="O278" s="143">
        <v>6.6010152076150304</v>
      </c>
      <c r="P278" s="143">
        <v>5.8837163765432097</v>
      </c>
      <c r="Q278" s="143">
        <v>8.0245254878620802</v>
      </c>
      <c r="R278" s="143">
        <v>5.4800562704426801</v>
      </c>
    </row>
    <row r="279" spans="1:18" x14ac:dyDescent="0.25">
      <c r="A279" s="139" t="s">
        <v>263</v>
      </c>
      <c r="B279" s="142">
        <v>43924</v>
      </c>
      <c r="C279" s="143">
        <v>1898.8816999999999</v>
      </c>
      <c r="D279" s="143">
        <v>1898.8816999999999</v>
      </c>
      <c r="E279" s="139">
        <v>115398</v>
      </c>
      <c r="F279" s="143">
        <v>10.0538686364191</v>
      </c>
      <c r="G279" s="143">
        <v>6.3914139076333898</v>
      </c>
      <c r="H279" s="143">
        <v>8.2479367546189604</v>
      </c>
      <c r="I279" s="143">
        <v>15.44189579963</v>
      </c>
      <c r="J279" s="143">
        <v>7.6095577972161301</v>
      </c>
      <c r="K279" s="143">
        <v>5.9484273511213699</v>
      </c>
      <c r="L279" s="143">
        <v>5.6100095236416996</v>
      </c>
      <c r="M279" s="143">
        <v>5.77210032886296</v>
      </c>
      <c r="N279" s="143">
        <v>6.1338545057705298</v>
      </c>
      <c r="O279" s="143">
        <v>5.7379558324757696</v>
      </c>
      <c r="P279" s="143">
        <v>7.1047103287487596</v>
      </c>
      <c r="Q279" s="143">
        <v>10.2011535435286</v>
      </c>
      <c r="R279" s="143">
        <v>4.97155479421422</v>
      </c>
    </row>
    <row r="280" spans="1:18" x14ac:dyDescent="0.25">
      <c r="A280" s="139" t="s">
        <v>160</v>
      </c>
      <c r="B280" s="142">
        <v>43924</v>
      </c>
      <c r="C280" s="143">
        <v>1912.4349</v>
      </c>
      <c r="D280" s="143">
        <v>1912.4349</v>
      </c>
      <c r="E280" s="139">
        <v>119303</v>
      </c>
      <c r="F280" s="143">
        <v>10.152554279552101</v>
      </c>
      <c r="G280" s="143">
        <v>6.4912988636879296</v>
      </c>
      <c r="H280" s="143">
        <v>8.3480327101288996</v>
      </c>
      <c r="I280" s="143">
        <v>15.5421834763346</v>
      </c>
      <c r="J280" s="143">
        <v>7.7098922503105296</v>
      </c>
      <c r="K280" s="143">
        <v>6.0496780596745197</v>
      </c>
      <c r="L280" s="143">
        <v>5.7125442212006599</v>
      </c>
      <c r="M280" s="143">
        <v>5.8761820600294303</v>
      </c>
      <c r="N280" s="143">
        <v>6.2397544154456099</v>
      </c>
      <c r="O280" s="143">
        <v>5.86089129053076</v>
      </c>
      <c r="P280" s="143">
        <v>7.2559120523310296</v>
      </c>
      <c r="Q280" s="143">
        <v>9.1180187508821202</v>
      </c>
      <c r="R280" s="143">
        <v>5.0810904430628696</v>
      </c>
    </row>
    <row r="281" spans="1:18" x14ac:dyDescent="0.25">
      <c r="A281" s="139" t="s">
        <v>161</v>
      </c>
      <c r="B281" s="142">
        <v>43924</v>
      </c>
      <c r="C281" s="143">
        <v>3253.4582</v>
      </c>
      <c r="D281" s="143">
        <v>3253.4582</v>
      </c>
      <c r="E281" s="139">
        <v>120304</v>
      </c>
      <c r="F281" s="143">
        <v>12.779356394719899</v>
      </c>
      <c r="G281" s="143">
        <v>7.5407339654007099</v>
      </c>
      <c r="H281" s="143">
        <v>8.65958921991772</v>
      </c>
      <c r="I281" s="143">
        <v>11.961737594397601</v>
      </c>
      <c r="J281" s="143">
        <v>6.7049923597693404</v>
      </c>
      <c r="K281" s="143">
        <v>5.64733809033123</v>
      </c>
      <c r="L281" s="143">
        <v>5.5445921146542201</v>
      </c>
      <c r="M281" s="143">
        <v>5.7978367663652399</v>
      </c>
      <c r="N281" s="143">
        <v>6.19962450233706</v>
      </c>
      <c r="O281" s="143">
        <v>7.3563384598746699</v>
      </c>
      <c r="P281" s="143">
        <v>8.3431693325448908</v>
      </c>
      <c r="Q281" s="143">
        <v>10.012368688530801</v>
      </c>
      <c r="R281" s="143">
        <v>7.1268328223529904</v>
      </c>
    </row>
    <row r="282" spans="1:18" x14ac:dyDescent="0.25">
      <c r="A282" s="139" t="s">
        <v>264</v>
      </c>
      <c r="B282" s="142">
        <v>43924</v>
      </c>
      <c r="C282" s="143">
        <v>3239.3888999999999</v>
      </c>
      <c r="D282" s="143">
        <v>3239.3888999999999</v>
      </c>
      <c r="E282" s="139">
        <v>102012</v>
      </c>
      <c r="F282" s="143">
        <v>12.638686808960401</v>
      </c>
      <c r="G282" s="143">
        <v>7.4005233241759898</v>
      </c>
      <c r="H282" s="143">
        <v>8.5192925295294994</v>
      </c>
      <c r="I282" s="143">
        <v>11.821031615900401</v>
      </c>
      <c r="J282" s="143">
        <v>6.5641977750422997</v>
      </c>
      <c r="K282" s="143">
        <v>5.5099491257209303</v>
      </c>
      <c r="L282" s="143">
        <v>5.4443482753759502</v>
      </c>
      <c r="M282" s="143">
        <v>5.7091613521764799</v>
      </c>
      <c r="N282" s="143">
        <v>6.1159837801351902</v>
      </c>
      <c r="O282" s="143">
        <v>7.28117849356261</v>
      </c>
      <c r="P282" s="143">
        <v>8.2677995608826205</v>
      </c>
      <c r="Q282" s="143">
        <v>13.281959661560601</v>
      </c>
      <c r="R282" s="143">
        <v>7.0467475619488598</v>
      </c>
    </row>
    <row r="283" spans="1:18" x14ac:dyDescent="0.25">
      <c r="A283" s="139" t="s">
        <v>162</v>
      </c>
      <c r="B283" s="142">
        <v>43924</v>
      </c>
      <c r="C283" s="143">
        <v>1078.1688999999999</v>
      </c>
      <c r="D283" s="143">
        <v>1078.1688999999999</v>
      </c>
      <c r="E283" s="139">
        <v>145971</v>
      </c>
      <c r="F283" s="143">
        <v>2.2649526668057098</v>
      </c>
      <c r="G283" s="143">
        <v>1.90061754763863</v>
      </c>
      <c r="H283" s="143">
        <v>2.2517590148196298</v>
      </c>
      <c r="I283" s="143">
        <v>3.20625583832109</v>
      </c>
      <c r="J283" s="143">
        <v>4.4228833226009003</v>
      </c>
      <c r="K283" s="143">
        <v>4.9194713448129104</v>
      </c>
      <c r="L283" s="143">
        <v>5.22402278892298</v>
      </c>
      <c r="M283" s="143">
        <v>5.6651390832549504</v>
      </c>
      <c r="N283" s="143">
        <v>6.1176026124743599</v>
      </c>
      <c r="O283" s="143"/>
      <c r="P283" s="143"/>
      <c r="Q283" s="143">
        <v>6.4226117384839601</v>
      </c>
      <c r="R283" s="143"/>
    </row>
    <row r="284" spans="1:18" x14ac:dyDescent="0.25">
      <c r="A284" s="139" t="s">
        <v>265</v>
      </c>
      <c r="B284" s="142">
        <v>43924</v>
      </c>
      <c r="C284" s="143">
        <v>1077.1406999999999</v>
      </c>
      <c r="D284" s="143">
        <v>1077.1406999999999</v>
      </c>
      <c r="E284" s="139">
        <v>145968</v>
      </c>
      <c r="F284" s="143">
        <v>2.1823894927435199</v>
      </c>
      <c r="G284" s="143">
        <v>1.82108077885064</v>
      </c>
      <c r="H284" s="143">
        <v>2.1720294275904002</v>
      </c>
      <c r="I284" s="143">
        <v>3.1263402186138101</v>
      </c>
      <c r="J284" s="143">
        <v>4.3452977713377301</v>
      </c>
      <c r="K284" s="143">
        <v>4.8395334117150197</v>
      </c>
      <c r="L284" s="143">
        <v>5.14567266250467</v>
      </c>
      <c r="M284" s="143">
        <v>5.5843369198755699</v>
      </c>
      <c r="N284" s="143">
        <v>6.0347790375732302</v>
      </c>
      <c r="O284" s="143"/>
      <c r="P284" s="143"/>
      <c r="Q284" s="143">
        <v>6.3381259187722003</v>
      </c>
      <c r="R284" s="143"/>
    </row>
    <row r="285" spans="1:18" x14ac:dyDescent="0.25">
      <c r="A285" s="141" t="s">
        <v>389</v>
      </c>
      <c r="B285" s="141"/>
      <c r="C285" s="141"/>
      <c r="D285" s="141"/>
      <c r="E285" s="141"/>
      <c r="F285" s="141"/>
      <c r="G285" s="141"/>
      <c r="H285" s="141"/>
      <c r="I285" s="141"/>
      <c r="J285" s="141"/>
      <c r="K285" s="141"/>
      <c r="L285" s="141"/>
      <c r="M285" s="141"/>
      <c r="N285" s="141"/>
      <c r="O285" s="141"/>
      <c r="P285" s="141"/>
      <c r="Q285" s="141"/>
      <c r="R285" s="141"/>
    </row>
    <row r="286" spans="1:18" x14ac:dyDescent="0.25">
      <c r="A286" s="139" t="s">
        <v>379</v>
      </c>
      <c r="B286" s="142">
        <v>43924</v>
      </c>
      <c r="C286" s="143">
        <v>8.6300000000000008</v>
      </c>
      <c r="D286" s="143">
        <v>8.6300000000000008</v>
      </c>
      <c r="E286" s="139">
        <v>147928</v>
      </c>
      <c r="F286" s="143">
        <v>-311.78815489749098</v>
      </c>
      <c r="G286" s="143">
        <v>-551.80678466076597</v>
      </c>
      <c r="H286" s="143">
        <v>-285.55781567829803</v>
      </c>
      <c r="I286" s="143">
        <v>-61.9343891402713</v>
      </c>
      <c r="J286" s="143">
        <v>-167.366767139101</v>
      </c>
      <c r="K286" s="143"/>
      <c r="L286" s="143"/>
      <c r="M286" s="143"/>
      <c r="N286" s="143"/>
      <c r="O286" s="143"/>
      <c r="P286" s="143"/>
      <c r="Q286" s="143">
        <v>-98.049019607843107</v>
      </c>
      <c r="R286" s="143"/>
    </row>
    <row r="287" spans="1:18" x14ac:dyDescent="0.25">
      <c r="A287" s="139" t="s">
        <v>381</v>
      </c>
      <c r="B287" s="142">
        <v>43924</v>
      </c>
      <c r="C287" s="143">
        <v>8.61</v>
      </c>
      <c r="D287" s="143">
        <v>8.61</v>
      </c>
      <c r="E287" s="139">
        <v>147929</v>
      </c>
      <c r="F287" s="143">
        <v>-312.50000000000102</v>
      </c>
      <c r="G287" s="143">
        <v>-553.03030303030403</v>
      </c>
      <c r="H287" s="143">
        <v>-286.18472636035801</v>
      </c>
      <c r="I287" s="143">
        <v>-62.074829931973099</v>
      </c>
      <c r="J287" s="143">
        <v>-168.70486278286</v>
      </c>
      <c r="K287" s="143"/>
      <c r="L287" s="143"/>
      <c r="M287" s="143"/>
      <c r="N287" s="143"/>
      <c r="O287" s="143"/>
      <c r="P287" s="143"/>
      <c r="Q287" s="143">
        <v>-99.480392156862806</v>
      </c>
      <c r="R287" s="143"/>
    </row>
    <row r="288" spans="1:18" x14ac:dyDescent="0.25">
      <c r="A288" s="139" t="s">
        <v>49</v>
      </c>
      <c r="B288" s="142">
        <v>43924</v>
      </c>
      <c r="C288" s="143">
        <v>7.6</v>
      </c>
      <c r="D288" s="143">
        <v>7.6</v>
      </c>
      <c r="E288" s="139">
        <v>147372</v>
      </c>
      <c r="F288" s="143">
        <v>-422.23650385604299</v>
      </c>
      <c r="G288" s="143">
        <v>-651.51515151515105</v>
      </c>
      <c r="H288" s="143">
        <v>-235.821966977746</v>
      </c>
      <c r="I288" s="143">
        <v>-184.85853999301401</v>
      </c>
      <c r="J288" s="143">
        <v>-300.985750845155</v>
      </c>
      <c r="K288" s="143">
        <v>-115.672716796312</v>
      </c>
      <c r="L288" s="143">
        <v>-49.071905629282703</v>
      </c>
      <c r="M288" s="143"/>
      <c r="N288" s="143"/>
      <c r="O288" s="143"/>
      <c r="P288" s="143"/>
      <c r="Q288" s="143">
        <v>-32.932330827067702</v>
      </c>
      <c r="R288" s="143"/>
    </row>
    <row r="289" spans="1:18" x14ac:dyDescent="0.25">
      <c r="A289" s="139" t="s">
        <v>51</v>
      </c>
      <c r="B289" s="142">
        <v>43924</v>
      </c>
      <c r="C289" s="143">
        <v>7.57</v>
      </c>
      <c r="D289" s="143">
        <v>7.57</v>
      </c>
      <c r="E289" s="139">
        <v>147371</v>
      </c>
      <c r="F289" s="143">
        <v>-423.87096774193498</v>
      </c>
      <c r="G289" s="143">
        <v>-653.95833333333303</v>
      </c>
      <c r="H289" s="143">
        <v>-242.98308744152601</v>
      </c>
      <c r="I289" s="143">
        <v>-185.53900087642401</v>
      </c>
      <c r="J289" s="143">
        <v>-301.87274225236098</v>
      </c>
      <c r="K289" s="143">
        <v>-115.99855543517501</v>
      </c>
      <c r="L289" s="143">
        <v>-49.516770584053702</v>
      </c>
      <c r="M289" s="143"/>
      <c r="N289" s="143"/>
      <c r="O289" s="143"/>
      <c r="P289" s="143"/>
      <c r="Q289" s="143">
        <v>-33.343984962405997</v>
      </c>
      <c r="R289" s="143"/>
    </row>
    <row r="290" spans="1:18" x14ac:dyDescent="0.25">
      <c r="A290" s="139" t="s">
        <v>50</v>
      </c>
      <c r="B290" s="142">
        <v>43924</v>
      </c>
      <c r="C290" s="143">
        <v>80.386700000000005</v>
      </c>
      <c r="D290" s="143">
        <v>80.386700000000005</v>
      </c>
      <c r="E290" s="139">
        <v>119709</v>
      </c>
      <c r="F290" s="143">
        <v>-505.10674944874302</v>
      </c>
      <c r="G290" s="143">
        <v>-783.09022936196197</v>
      </c>
      <c r="H290" s="143">
        <v>-421.76947361474902</v>
      </c>
      <c r="I290" s="143">
        <v>-238.235410473488</v>
      </c>
      <c r="J290" s="143">
        <v>-345.295409058742</v>
      </c>
      <c r="K290" s="143">
        <v>-132.872242221779</v>
      </c>
      <c r="L290" s="143">
        <v>-56.973334571804202</v>
      </c>
      <c r="M290" s="143">
        <v>-39.503580981266502</v>
      </c>
      <c r="N290" s="143">
        <v>-26.6383279390983</v>
      </c>
      <c r="O290" s="143">
        <v>-3.1490499838244199</v>
      </c>
      <c r="P290" s="143">
        <v>0.83063057330957502</v>
      </c>
      <c r="Q290" s="143">
        <v>9.1868181178850197</v>
      </c>
      <c r="R290" s="143">
        <v>-8.7843028711053908</v>
      </c>
    </row>
    <row r="291" spans="1:18" x14ac:dyDescent="0.25">
      <c r="A291" s="139" t="s">
        <v>52</v>
      </c>
      <c r="B291" s="142">
        <v>43924</v>
      </c>
      <c r="C291" s="143">
        <v>76.072000000000003</v>
      </c>
      <c r="D291" s="143">
        <v>335.69443336141802</v>
      </c>
      <c r="E291" s="139">
        <v>104523</v>
      </c>
      <c r="F291" s="143">
        <v>-505.97255665814498</v>
      </c>
      <c r="G291" s="143">
        <v>-783.91812505892801</v>
      </c>
      <c r="H291" s="143">
        <v>-422.23375092074002</v>
      </c>
      <c r="I291" s="143">
        <v>-238.855446195827</v>
      </c>
      <c r="J291" s="143">
        <v>-345.83708561356502</v>
      </c>
      <c r="K291" s="143">
        <v>-133.40286617748299</v>
      </c>
      <c r="L291" s="143">
        <v>-57.542642607372898</v>
      </c>
      <c r="M291" s="143">
        <v>-40.060701898976397</v>
      </c>
      <c r="N291" s="143">
        <v>-27.168660905015699</v>
      </c>
      <c r="O291" s="143">
        <v>-3.9316743204614601</v>
      </c>
      <c r="P291" s="143">
        <v>-2.58326343864471E-2</v>
      </c>
      <c r="Q291" s="143">
        <v>111.257340362113</v>
      </c>
      <c r="R291" s="143">
        <v>-9.5114287865769995</v>
      </c>
    </row>
    <row r="292" spans="1:18" x14ac:dyDescent="0.25">
      <c r="A292" s="141" t="s">
        <v>390</v>
      </c>
      <c r="B292" s="141"/>
      <c r="C292" s="141"/>
      <c r="D292" s="141"/>
      <c r="E292" s="141"/>
      <c r="F292" s="141"/>
      <c r="G292" s="141"/>
      <c r="H292" s="141"/>
      <c r="I292" s="141"/>
      <c r="J292" s="141"/>
      <c r="K292" s="141"/>
      <c r="L292" s="141"/>
      <c r="M292" s="141"/>
      <c r="N292" s="141"/>
      <c r="O292" s="141"/>
      <c r="P292" s="141"/>
      <c r="Q292" s="141"/>
      <c r="R292" s="141"/>
    </row>
    <row r="293" spans="1:18" x14ac:dyDescent="0.25">
      <c r="A293" s="139" t="s">
        <v>30</v>
      </c>
      <c r="B293" s="142">
        <v>43924</v>
      </c>
      <c r="C293" s="143">
        <v>31.517499999999998</v>
      </c>
      <c r="D293" s="143">
        <v>31.517499999999998</v>
      </c>
      <c r="E293" s="139">
        <v>108167</v>
      </c>
      <c r="F293" s="143">
        <v>-88.452369675730196</v>
      </c>
      <c r="G293" s="143">
        <v>-289.60178818476601</v>
      </c>
      <c r="H293" s="143">
        <v>-6.3947134681257998</v>
      </c>
      <c r="I293" s="143">
        <v>-142.45049892083</v>
      </c>
      <c r="J293" s="143">
        <v>-317.80053793953198</v>
      </c>
      <c r="K293" s="143">
        <v>-133.135948643783</v>
      </c>
      <c r="L293" s="143">
        <v>-58.952335546566701</v>
      </c>
      <c r="M293" s="143">
        <v>-50.245751306890298</v>
      </c>
      <c r="N293" s="143">
        <v>-39.071608217269599</v>
      </c>
      <c r="O293" s="143">
        <v>-13.1215537314055</v>
      </c>
      <c r="P293" s="143">
        <v>-3.56625333359638</v>
      </c>
      <c r="Q293" s="143">
        <v>17.890404328018199</v>
      </c>
      <c r="R293" s="143">
        <v>-24.676975667012201</v>
      </c>
    </row>
    <row r="294" spans="1:18" x14ac:dyDescent="0.25">
      <c r="A294" s="139" t="s">
        <v>11</v>
      </c>
      <c r="B294" s="142">
        <v>43924</v>
      </c>
      <c r="C294" s="143">
        <v>33.804099999999998</v>
      </c>
      <c r="D294" s="143">
        <v>33.804099999999998</v>
      </c>
      <c r="E294" s="139">
        <v>119659</v>
      </c>
      <c r="F294" s="143">
        <v>-87.470449172579805</v>
      </c>
      <c r="G294" s="143">
        <v>-288.65685119295199</v>
      </c>
      <c r="H294" s="143">
        <v>-5.5470960698783998</v>
      </c>
      <c r="I294" s="143">
        <v>-141.77776481227599</v>
      </c>
      <c r="J294" s="143">
        <v>-317.27007495992001</v>
      </c>
      <c r="K294" s="143">
        <v>-132.54797064045499</v>
      </c>
      <c r="L294" s="143">
        <v>-58.228594082912402</v>
      </c>
      <c r="M294" s="143">
        <v>-49.570456862199997</v>
      </c>
      <c r="N294" s="143">
        <v>-38.384969839818503</v>
      </c>
      <c r="O294" s="143">
        <v>-12.3915668466848</v>
      </c>
      <c r="P294" s="143">
        <v>-2.6499504540204399</v>
      </c>
      <c r="Q294" s="143">
        <v>11.483416429689999</v>
      </c>
      <c r="R294" s="143">
        <v>-24.087830270376301</v>
      </c>
    </row>
    <row r="295" spans="1:18" x14ac:dyDescent="0.25">
      <c r="A295" s="139" t="s">
        <v>31</v>
      </c>
      <c r="B295" s="142">
        <v>43924</v>
      </c>
      <c r="C295" s="143">
        <v>187.3</v>
      </c>
      <c r="D295" s="143">
        <v>187.3</v>
      </c>
      <c r="E295" s="139">
        <v>101764</v>
      </c>
      <c r="F295" s="143">
        <v>-275.23558117033298</v>
      </c>
      <c r="G295" s="143">
        <v>-553.73768670597303</v>
      </c>
      <c r="H295" s="143">
        <v>-164.46299305658101</v>
      </c>
      <c r="I295" s="143">
        <v>-141.83733227938501</v>
      </c>
      <c r="J295" s="143">
        <v>-351.68455238360298</v>
      </c>
      <c r="K295" s="143">
        <v>-140.67305820953499</v>
      </c>
      <c r="L295" s="143">
        <v>-62.023355564762497</v>
      </c>
      <c r="M295" s="143">
        <v>-47.6191812993629</v>
      </c>
      <c r="N295" s="143">
        <v>-37.440148960562396</v>
      </c>
      <c r="O295" s="143">
        <v>-8.4816414797864095</v>
      </c>
      <c r="P295" s="143">
        <v>-1.4661758342995901</v>
      </c>
      <c r="Q295" s="143">
        <v>67.707156308851197</v>
      </c>
      <c r="R295" s="143">
        <v>-17.686898878828899</v>
      </c>
    </row>
    <row r="296" spans="1:18" x14ac:dyDescent="0.25">
      <c r="A296" s="139" t="s">
        <v>12</v>
      </c>
      <c r="B296" s="142">
        <v>43924</v>
      </c>
      <c r="C296" s="143">
        <v>199.559</v>
      </c>
      <c r="D296" s="143">
        <v>199.559</v>
      </c>
      <c r="E296" s="139">
        <v>118935</v>
      </c>
      <c r="F296" s="143">
        <v>-273.57524334142897</v>
      </c>
      <c r="G296" s="143">
        <v>-552.31867488802504</v>
      </c>
      <c r="H296" s="143">
        <v>-163.15762100087699</v>
      </c>
      <c r="I296" s="143">
        <v>-140.618312121754</v>
      </c>
      <c r="J296" s="143">
        <v>-350.95214051490399</v>
      </c>
      <c r="K296" s="143">
        <v>-140.100806653891</v>
      </c>
      <c r="L296" s="143">
        <v>-61.439802233756801</v>
      </c>
      <c r="M296" s="143">
        <v>-47.069233815499402</v>
      </c>
      <c r="N296" s="143">
        <v>-36.8736441505024</v>
      </c>
      <c r="O296" s="143">
        <v>-7.6417963542909897</v>
      </c>
      <c r="P296" s="143">
        <v>-0.44735026776829201</v>
      </c>
      <c r="Q296" s="143">
        <v>9.7633463341810298</v>
      </c>
      <c r="R296" s="143">
        <v>-16.939195215070299</v>
      </c>
    </row>
    <row r="297" spans="1:18" x14ac:dyDescent="0.25">
      <c r="A297" s="139" t="s">
        <v>32</v>
      </c>
      <c r="B297" s="142">
        <v>43924</v>
      </c>
      <c r="C297" s="143">
        <v>102.46</v>
      </c>
      <c r="D297" s="143">
        <v>102.46</v>
      </c>
      <c r="E297" s="139">
        <v>102594</v>
      </c>
      <c r="F297" s="143">
        <v>-8.9015705784815395</v>
      </c>
      <c r="G297" s="143">
        <v>-375.17341404969198</v>
      </c>
      <c r="H297" s="143">
        <v>-73.7515635523919</v>
      </c>
      <c r="I297" s="143">
        <v>-125.69504346095199</v>
      </c>
      <c r="J297" s="143">
        <v>-265.21983047746801</v>
      </c>
      <c r="K297" s="143">
        <v>-114.551743055438</v>
      </c>
      <c r="L297" s="143">
        <v>-50.676535831018001</v>
      </c>
      <c r="M297" s="143">
        <v>-40.541559850128202</v>
      </c>
      <c r="N297" s="143">
        <v>-29.783552843950201</v>
      </c>
      <c r="O297" s="143">
        <v>-7.4547479537327703</v>
      </c>
      <c r="P297" s="143">
        <v>-2.3263376323532401</v>
      </c>
      <c r="Q297" s="143">
        <v>59.113504992117697</v>
      </c>
      <c r="R297" s="143">
        <v>-13.6916643563218</v>
      </c>
    </row>
    <row r="298" spans="1:18" x14ac:dyDescent="0.25">
      <c r="A298" s="139" t="s">
        <v>13</v>
      </c>
      <c r="B298" s="142">
        <v>43924</v>
      </c>
      <c r="C298" s="143">
        <v>109.41</v>
      </c>
      <c r="D298" s="143">
        <v>109.41</v>
      </c>
      <c r="E298" s="139">
        <v>120323</v>
      </c>
      <c r="F298" s="143">
        <v>-8.3363785857840096</v>
      </c>
      <c r="G298" s="143">
        <v>-375.055363628311</v>
      </c>
      <c r="H298" s="143">
        <v>-73.764899724532498</v>
      </c>
      <c r="I298" s="143">
        <v>-125.219077450871</v>
      </c>
      <c r="J298" s="143">
        <v>-264.82760354299398</v>
      </c>
      <c r="K298" s="143">
        <v>-114.180099077124</v>
      </c>
      <c r="L298" s="143">
        <v>-50.303028265831202</v>
      </c>
      <c r="M298" s="143">
        <v>-40.167575429223703</v>
      </c>
      <c r="N298" s="143">
        <v>-29.396064615707601</v>
      </c>
      <c r="O298" s="143">
        <v>-6.8131163982838396</v>
      </c>
      <c r="P298" s="143">
        <v>-1.44804261891049</v>
      </c>
      <c r="Q298" s="143">
        <v>12.1953162825705</v>
      </c>
      <c r="R298" s="143">
        <v>-13.175788020325699</v>
      </c>
    </row>
    <row r="299" spans="1:18" x14ac:dyDescent="0.25">
      <c r="A299" s="139" t="s">
        <v>14</v>
      </c>
      <c r="B299" s="142">
        <v>43924</v>
      </c>
      <c r="C299" s="143">
        <v>7.51</v>
      </c>
      <c r="D299" s="143">
        <v>7.51</v>
      </c>
      <c r="E299" s="139">
        <v>144455</v>
      </c>
      <c r="F299" s="143">
        <v>-263.45144356955501</v>
      </c>
      <c r="G299" s="143">
        <v>-391.96735395189</v>
      </c>
      <c r="H299" s="143">
        <v>-122.05090098458101</v>
      </c>
      <c r="I299" s="143">
        <v>-222.28989037758899</v>
      </c>
      <c r="J299" s="143">
        <v>-330.44432085032798</v>
      </c>
      <c r="K299" s="143">
        <v>-121.14976101965</v>
      </c>
      <c r="L299" s="143">
        <v>-52.4568713567893</v>
      </c>
      <c r="M299" s="143">
        <v>-40.089557282865798</v>
      </c>
      <c r="N299" s="143">
        <v>-29.004576954235599</v>
      </c>
      <c r="O299" s="143"/>
      <c r="P299" s="143"/>
      <c r="Q299" s="143">
        <v>-15.352195945945899</v>
      </c>
      <c r="R299" s="143"/>
    </row>
    <row r="300" spans="1:18" x14ac:dyDescent="0.25">
      <c r="A300" s="139" t="s">
        <v>33</v>
      </c>
      <c r="B300" s="142">
        <v>43924</v>
      </c>
      <c r="C300" s="143">
        <v>7.31</v>
      </c>
      <c r="D300" s="143">
        <v>7.31</v>
      </c>
      <c r="E300" s="139">
        <v>144453</v>
      </c>
      <c r="F300" s="143">
        <v>-270.55256064690201</v>
      </c>
      <c r="G300" s="143">
        <v>-402.336860670193</v>
      </c>
      <c r="H300" s="143">
        <v>-118.506493506494</v>
      </c>
      <c r="I300" s="143">
        <v>-224.86607142857201</v>
      </c>
      <c r="J300" s="143">
        <v>-331.11301424176099</v>
      </c>
      <c r="K300" s="143">
        <v>-121.85766614338</v>
      </c>
      <c r="L300" s="143">
        <v>-53.067461101235601</v>
      </c>
      <c r="M300" s="143">
        <v>-40.8488292011019</v>
      </c>
      <c r="N300" s="143">
        <v>-29.898928040533502</v>
      </c>
      <c r="O300" s="143"/>
      <c r="P300" s="143"/>
      <c r="Q300" s="143">
        <v>-16.585304054054099</v>
      </c>
      <c r="R300" s="143"/>
    </row>
    <row r="301" spans="1:18" x14ac:dyDescent="0.25">
      <c r="A301" s="139" t="s">
        <v>15</v>
      </c>
      <c r="B301" s="142">
        <v>43924</v>
      </c>
      <c r="C301" s="143">
        <v>30.67</v>
      </c>
      <c r="D301" s="143">
        <v>30.67</v>
      </c>
      <c r="E301" s="139">
        <v>118481</v>
      </c>
      <c r="F301" s="143">
        <v>-407.23621294230099</v>
      </c>
      <c r="G301" s="143">
        <v>-527.50051985859898</v>
      </c>
      <c r="H301" s="143">
        <v>-205.76260569996799</v>
      </c>
      <c r="I301" s="143">
        <v>-338.09996756931997</v>
      </c>
      <c r="J301" s="143">
        <v>-450.099080661404</v>
      </c>
      <c r="K301" s="143">
        <v>-162.41626049542199</v>
      </c>
      <c r="L301" s="143">
        <v>-72.1701470611644</v>
      </c>
      <c r="M301" s="143">
        <v>-57.119073348642402</v>
      </c>
      <c r="N301" s="143">
        <v>-43.830938628447299</v>
      </c>
      <c r="O301" s="143">
        <v>-11.1918111778033</v>
      </c>
      <c r="P301" s="143">
        <v>-3.8284489732960498</v>
      </c>
      <c r="Q301" s="143">
        <v>5.5255624590238197</v>
      </c>
      <c r="R301" s="143">
        <v>-23.734170868521801</v>
      </c>
    </row>
    <row r="302" spans="1:18" x14ac:dyDescent="0.25">
      <c r="A302" s="139" t="s">
        <v>34</v>
      </c>
      <c r="B302" s="142">
        <v>43924</v>
      </c>
      <c r="C302" s="143">
        <v>28.64</v>
      </c>
      <c r="D302" s="143">
        <v>28.64</v>
      </c>
      <c r="E302" s="139">
        <v>108909</v>
      </c>
      <c r="F302" s="143">
        <v>-411.09215017064798</v>
      </c>
      <c r="G302" s="143">
        <v>-532.16471897607096</v>
      </c>
      <c r="H302" s="143">
        <v>-206.33323752036</v>
      </c>
      <c r="I302" s="143">
        <v>-338.96024995660503</v>
      </c>
      <c r="J302" s="143">
        <v>-450.82400205739901</v>
      </c>
      <c r="K302" s="143">
        <v>-163.06590218732799</v>
      </c>
      <c r="L302" s="143">
        <v>-72.821990689425803</v>
      </c>
      <c r="M302" s="143">
        <v>-57.721173853770502</v>
      </c>
      <c r="N302" s="143">
        <v>-44.438838221325199</v>
      </c>
      <c r="O302" s="143">
        <v>-11.923311786510601</v>
      </c>
      <c r="P302" s="143">
        <v>-4.6151386143115403</v>
      </c>
      <c r="Q302" s="143">
        <v>15.427664399093</v>
      </c>
      <c r="R302" s="143">
        <v>-24.3113844536526</v>
      </c>
    </row>
    <row r="303" spans="1:18" x14ac:dyDescent="0.25">
      <c r="A303" s="139" t="s">
        <v>16</v>
      </c>
      <c r="B303" s="142">
        <v>43924</v>
      </c>
      <c r="C303" s="143">
        <v>9.1358999999999995</v>
      </c>
      <c r="D303" s="143">
        <v>9.1358999999999995</v>
      </c>
      <c r="E303" s="139">
        <v>135341</v>
      </c>
      <c r="F303" s="143">
        <v>-378.712685567287</v>
      </c>
      <c r="G303" s="143">
        <v>-532.06959956177502</v>
      </c>
      <c r="H303" s="143">
        <v>-192.97309099670301</v>
      </c>
      <c r="I303" s="143">
        <v>-99.816608819619404</v>
      </c>
      <c r="J303" s="143">
        <v>-303.12562433568098</v>
      </c>
      <c r="K303" s="143">
        <v>-115.37797490343701</v>
      </c>
      <c r="L303" s="143">
        <v>-48.131681019675803</v>
      </c>
      <c r="M303" s="143">
        <v>-37.490505536027598</v>
      </c>
      <c r="N303" s="143">
        <v>-27.803045744402102</v>
      </c>
      <c r="O303" s="143">
        <v>-10.3977135317161</v>
      </c>
      <c r="P303" s="143"/>
      <c r="Q303" s="143">
        <v>-1.8886017964071899</v>
      </c>
      <c r="R303" s="143">
        <v>-17.589432484582701</v>
      </c>
    </row>
    <row r="304" spans="1:18" x14ac:dyDescent="0.25">
      <c r="A304" s="139" t="s">
        <v>35</v>
      </c>
      <c r="B304" s="142">
        <v>43924</v>
      </c>
      <c r="C304" s="143">
        <v>8.3890999999999991</v>
      </c>
      <c r="D304" s="143">
        <v>8.3890999999999991</v>
      </c>
      <c r="E304" s="139">
        <v>135343</v>
      </c>
      <c r="F304" s="143">
        <v>-380.43465574191799</v>
      </c>
      <c r="G304" s="143">
        <v>-533.86292231302195</v>
      </c>
      <c r="H304" s="143">
        <v>-194.70176962861601</v>
      </c>
      <c r="I304" s="143">
        <v>-101.519974469339</v>
      </c>
      <c r="J304" s="143">
        <v>-304.44095420259799</v>
      </c>
      <c r="K304" s="143">
        <v>-116.52499409387801</v>
      </c>
      <c r="L304" s="143">
        <v>-49.259593620774702</v>
      </c>
      <c r="M304" s="143">
        <v>-38.569531943681</v>
      </c>
      <c r="N304" s="143">
        <v>-28.847977618938199</v>
      </c>
      <c r="O304" s="143">
        <v>-11.4762381671989</v>
      </c>
      <c r="P304" s="143"/>
      <c r="Q304" s="143">
        <v>-3.5208293413173699</v>
      </c>
      <c r="R304" s="143">
        <v>-18.479813507619799</v>
      </c>
    </row>
    <row r="305" spans="1:18" x14ac:dyDescent="0.25">
      <c r="A305" s="139" t="s">
        <v>36</v>
      </c>
      <c r="B305" s="142">
        <v>43924</v>
      </c>
      <c r="C305" s="143">
        <v>22.721599999999999</v>
      </c>
      <c r="D305" s="143">
        <v>183.252817118358</v>
      </c>
      <c r="E305" s="139">
        <v>100254</v>
      </c>
      <c r="F305" s="143">
        <v>-432.85095558916402</v>
      </c>
      <c r="G305" s="143">
        <v>-625.13899152342401</v>
      </c>
      <c r="H305" s="143">
        <v>-351.63957927423399</v>
      </c>
      <c r="I305" s="143">
        <v>-287.50462899254097</v>
      </c>
      <c r="J305" s="143">
        <v>-362.95318848298098</v>
      </c>
      <c r="K305" s="143">
        <v>-130.99482057962899</v>
      </c>
      <c r="L305" s="143">
        <v>-58.282422671064097</v>
      </c>
      <c r="M305" s="143">
        <v>-39.345139270081098</v>
      </c>
      <c r="N305" s="143">
        <v>-29.769908319329598</v>
      </c>
      <c r="O305" s="143">
        <v>-6.1746009623149396</v>
      </c>
      <c r="P305" s="143">
        <v>0.85367861494874098</v>
      </c>
      <c r="Q305" s="143">
        <v>75.814984112457296</v>
      </c>
      <c r="R305" s="143">
        <v>-14.1030351416375</v>
      </c>
    </row>
    <row r="306" spans="1:18" x14ac:dyDescent="0.25">
      <c r="A306" s="139" t="s">
        <v>17</v>
      </c>
      <c r="B306" s="142">
        <v>43924</v>
      </c>
      <c r="C306" s="143">
        <v>24.387699999999999</v>
      </c>
      <c r="D306" s="143">
        <v>24.387699999999999</v>
      </c>
      <c r="E306" s="139">
        <v>120486</v>
      </c>
      <c r="F306" s="143">
        <v>-432.15455258775199</v>
      </c>
      <c r="G306" s="143">
        <v>-624.491063463415</v>
      </c>
      <c r="H306" s="143">
        <v>-351.02903254004701</v>
      </c>
      <c r="I306" s="143">
        <v>-286.92033603632501</v>
      </c>
      <c r="J306" s="143">
        <v>-362.500847966496</v>
      </c>
      <c r="K306" s="143">
        <v>-130.55687916294301</v>
      </c>
      <c r="L306" s="143">
        <v>-57.822673193882999</v>
      </c>
      <c r="M306" s="143">
        <v>-38.887390165351597</v>
      </c>
      <c r="N306" s="143">
        <v>-29.313384855165701</v>
      </c>
      <c r="O306" s="143">
        <v>-5.6403408187295803</v>
      </c>
      <c r="P306" s="143">
        <v>2.08074622961907</v>
      </c>
      <c r="Q306" s="143">
        <v>9.4195739779935703</v>
      </c>
      <c r="R306" s="143">
        <v>-13.6340676045983</v>
      </c>
    </row>
    <row r="307" spans="1:18" x14ac:dyDescent="0.25">
      <c r="A307" s="139" t="s">
        <v>18</v>
      </c>
      <c r="B307" s="142">
        <v>43924</v>
      </c>
      <c r="C307" s="143">
        <v>24.972000000000001</v>
      </c>
      <c r="D307" s="143">
        <v>24.972000000000001</v>
      </c>
      <c r="E307" s="139">
        <v>119404</v>
      </c>
      <c r="F307" s="143">
        <v>-400.28199906000202</v>
      </c>
      <c r="G307" s="143">
        <v>-598.51253934409499</v>
      </c>
      <c r="H307" s="143">
        <v>-290.810731976081</v>
      </c>
      <c r="I307" s="143">
        <v>-255.31785882000801</v>
      </c>
      <c r="J307" s="143">
        <v>-383.59349212556299</v>
      </c>
      <c r="K307" s="143">
        <v>-141.46279351836901</v>
      </c>
      <c r="L307" s="143">
        <v>-59.666453645310703</v>
      </c>
      <c r="M307" s="143">
        <v>-46.632788480157203</v>
      </c>
      <c r="N307" s="143">
        <v>-33.965565257041298</v>
      </c>
      <c r="O307" s="143">
        <v>-8.5222131839259507</v>
      </c>
      <c r="P307" s="143">
        <v>0.43857220196674901</v>
      </c>
      <c r="Q307" s="143">
        <v>14.2433513303427</v>
      </c>
      <c r="R307" s="143">
        <v>-17.257091785250999</v>
      </c>
    </row>
    <row r="308" spans="1:18" x14ac:dyDescent="0.25">
      <c r="A308" s="139" t="s">
        <v>37</v>
      </c>
      <c r="B308" s="142">
        <v>43924</v>
      </c>
      <c r="C308" s="143">
        <v>23.538</v>
      </c>
      <c r="D308" s="143">
        <v>23.538</v>
      </c>
      <c r="E308" s="139">
        <v>118102</v>
      </c>
      <c r="F308" s="143">
        <v>-401.88216719295502</v>
      </c>
      <c r="G308" s="143">
        <v>-599.53685004173599</v>
      </c>
      <c r="H308" s="143">
        <v>-291.93642645154603</v>
      </c>
      <c r="I308" s="143">
        <v>-256.27982575193698</v>
      </c>
      <c r="J308" s="143">
        <v>-384.31905795817102</v>
      </c>
      <c r="K308" s="143">
        <v>-142.120271718406</v>
      </c>
      <c r="L308" s="143">
        <v>-60.354333965899102</v>
      </c>
      <c r="M308" s="143">
        <v>-47.268002397252602</v>
      </c>
      <c r="N308" s="143">
        <v>-34.5998760739487</v>
      </c>
      <c r="O308" s="143">
        <v>-9.1960179616322009</v>
      </c>
      <c r="P308" s="143">
        <v>-0.44107729346904501</v>
      </c>
      <c r="Q308" s="143">
        <v>13.2192883895131</v>
      </c>
      <c r="R308" s="143">
        <v>-17.871533069089502</v>
      </c>
    </row>
    <row r="309" spans="1:18" x14ac:dyDescent="0.25">
      <c r="A309" s="139" t="s">
        <v>38</v>
      </c>
      <c r="B309" s="142">
        <v>43924</v>
      </c>
      <c r="C309" s="143">
        <v>50.484200000000001</v>
      </c>
      <c r="D309" s="143">
        <v>50.484200000000001</v>
      </c>
      <c r="E309" s="139">
        <v>103085</v>
      </c>
      <c r="F309" s="143">
        <v>-278.34524178745801</v>
      </c>
      <c r="G309" s="143">
        <v>-554.38950058985301</v>
      </c>
      <c r="H309" s="143">
        <v>-260.820254367779</v>
      </c>
      <c r="I309" s="143">
        <v>-227.92500067786801</v>
      </c>
      <c r="J309" s="143">
        <v>-350.187522665367</v>
      </c>
      <c r="K309" s="143">
        <v>-134.45667686969799</v>
      </c>
      <c r="L309" s="143">
        <v>-58.417130364967697</v>
      </c>
      <c r="M309" s="143">
        <v>-44.0756015779235</v>
      </c>
      <c r="N309" s="143">
        <v>-31.950207485667999</v>
      </c>
      <c r="O309" s="143">
        <v>-6.1307711253414503</v>
      </c>
      <c r="P309" s="143">
        <v>-0.93669589419230104</v>
      </c>
      <c r="Q309" s="143">
        <v>27.298601514871599</v>
      </c>
      <c r="R309" s="143">
        <v>-15.122833742237001</v>
      </c>
    </row>
    <row r="310" spans="1:18" x14ac:dyDescent="0.25">
      <c r="A310" s="139" t="s">
        <v>19</v>
      </c>
      <c r="B310" s="142">
        <v>43924</v>
      </c>
      <c r="C310" s="143">
        <v>53.297499999999999</v>
      </c>
      <c r="D310" s="143">
        <v>53.297499999999999</v>
      </c>
      <c r="E310" s="139">
        <v>118784</v>
      </c>
      <c r="F310" s="143">
        <v>-277.78989048673998</v>
      </c>
      <c r="G310" s="143">
        <v>-553.78399723491304</v>
      </c>
      <c r="H310" s="143">
        <v>-260.04036519679602</v>
      </c>
      <c r="I310" s="143">
        <v>-227.10551029356799</v>
      </c>
      <c r="J310" s="143">
        <v>-349.53557049973102</v>
      </c>
      <c r="K310" s="143">
        <v>-133.90167035049299</v>
      </c>
      <c r="L310" s="143">
        <v>-57.910915756691701</v>
      </c>
      <c r="M310" s="143">
        <v>-43.623124148198897</v>
      </c>
      <c r="N310" s="143">
        <v>-31.502697731381701</v>
      </c>
      <c r="O310" s="143">
        <v>-5.5395040138010403</v>
      </c>
      <c r="P310" s="143">
        <v>-0.206804656272778</v>
      </c>
      <c r="Q310" s="143">
        <v>7.6144065533130103</v>
      </c>
      <c r="R310" s="143">
        <v>-14.6544184464137</v>
      </c>
    </row>
    <row r="311" spans="1:18" x14ac:dyDescent="0.25">
      <c r="A311" s="139" t="s">
        <v>20</v>
      </c>
      <c r="B311" s="142">
        <v>43924</v>
      </c>
      <c r="C311" s="143">
        <v>35.25</v>
      </c>
      <c r="D311" s="143">
        <v>35.25</v>
      </c>
      <c r="E311" s="139">
        <v>103490</v>
      </c>
      <c r="F311" s="143">
        <v>-365.30442035029102</v>
      </c>
      <c r="G311" s="143">
        <v>-553.47955591659797</v>
      </c>
      <c r="H311" s="143">
        <v>-264.01446654611198</v>
      </c>
      <c r="I311" s="143">
        <v>-206.36475593372199</v>
      </c>
      <c r="J311" s="143">
        <v>-332.46755805400898</v>
      </c>
      <c r="K311" s="143">
        <v>-139.89926570750501</v>
      </c>
      <c r="L311" s="143">
        <v>-60.478701054334799</v>
      </c>
      <c r="M311" s="143">
        <v>-49.239828693790201</v>
      </c>
      <c r="N311" s="143">
        <v>-36.974743602499501</v>
      </c>
      <c r="O311" s="143">
        <v>-9.1778083289081707</v>
      </c>
      <c r="P311" s="143">
        <v>-1.70831799818318</v>
      </c>
      <c r="Q311" s="143">
        <v>17.947906523855899</v>
      </c>
      <c r="R311" s="143">
        <v>-15.827959406163901</v>
      </c>
    </row>
    <row r="312" spans="1:18" x14ac:dyDescent="0.25">
      <c r="A312" s="139" t="s">
        <v>39</v>
      </c>
      <c r="B312" s="142">
        <v>43924</v>
      </c>
      <c r="C312" s="143">
        <v>34.94</v>
      </c>
      <c r="D312" s="143">
        <v>34.94</v>
      </c>
      <c r="E312" s="139">
        <v>141068</v>
      </c>
      <c r="F312" s="143">
        <v>-368.48008973639799</v>
      </c>
      <c r="G312" s="143">
        <v>-554.99408176272505</v>
      </c>
      <c r="H312" s="143">
        <v>-264.89308029650402</v>
      </c>
      <c r="I312" s="143">
        <v>-207.41758241758299</v>
      </c>
      <c r="J312" s="143">
        <v>-332.84878908086699</v>
      </c>
      <c r="K312" s="143">
        <v>-140.22035299027101</v>
      </c>
      <c r="L312" s="143">
        <v>-60.851580873882199</v>
      </c>
      <c r="M312" s="143">
        <v>-49.558497456632303</v>
      </c>
      <c r="N312" s="143">
        <v>-37.303745646134203</v>
      </c>
      <c r="O312" s="143">
        <v>-9.3899724289798705</v>
      </c>
      <c r="P312" s="143">
        <v>-1.9596490320859701</v>
      </c>
      <c r="Q312" s="143">
        <v>17.051098928161402</v>
      </c>
      <c r="R312" s="143">
        <v>-16.068826418332801</v>
      </c>
    </row>
    <row r="313" spans="1:18" x14ac:dyDescent="0.25">
      <c r="A313" s="139" t="s">
        <v>40</v>
      </c>
      <c r="B313" s="142">
        <v>43924</v>
      </c>
      <c r="C313" s="143">
        <v>94.1357</v>
      </c>
      <c r="D313" s="143">
        <v>94.1357</v>
      </c>
      <c r="E313" s="139">
        <v>101672</v>
      </c>
      <c r="F313" s="143">
        <v>-215.792009623974</v>
      </c>
      <c r="G313" s="143">
        <v>-512.33608753756505</v>
      </c>
      <c r="H313" s="143">
        <v>-206.51737308354799</v>
      </c>
      <c r="I313" s="143">
        <v>-167.057812341545</v>
      </c>
      <c r="J313" s="143">
        <v>-315.10527628483902</v>
      </c>
      <c r="K313" s="143">
        <v>-129.423254846964</v>
      </c>
      <c r="L313" s="143">
        <v>-56.608257857937197</v>
      </c>
      <c r="M313" s="143">
        <v>-40.937860978281201</v>
      </c>
      <c r="N313" s="143">
        <v>-30.222671658569801</v>
      </c>
      <c r="O313" s="143">
        <v>-6.7425597169155003</v>
      </c>
      <c r="P313" s="143">
        <v>0.64141472826673096</v>
      </c>
      <c r="Q313" s="143">
        <v>53.342939899253103</v>
      </c>
      <c r="R313" s="143">
        <v>-15.6407261386285</v>
      </c>
    </row>
    <row r="314" spans="1:18" x14ac:dyDescent="0.25">
      <c r="A314" s="139" t="s">
        <v>21</v>
      </c>
      <c r="B314" s="142">
        <v>43924</v>
      </c>
      <c r="C314" s="143">
        <v>100.3107</v>
      </c>
      <c r="D314" s="143">
        <v>100.3107</v>
      </c>
      <c r="E314" s="139">
        <v>119231</v>
      </c>
      <c r="F314" s="143">
        <v>-214.354959316433</v>
      </c>
      <c r="G314" s="143">
        <v>-510.97160171473399</v>
      </c>
      <c r="H314" s="143">
        <v>-205.047258405051</v>
      </c>
      <c r="I314" s="143">
        <v>-165.62119777206701</v>
      </c>
      <c r="J314" s="143">
        <v>-313.98784818451497</v>
      </c>
      <c r="K314" s="143">
        <v>-128.30812613953699</v>
      </c>
      <c r="L314" s="143">
        <v>-55.479084999919699</v>
      </c>
      <c r="M314" s="143">
        <v>-39.865228136332398</v>
      </c>
      <c r="N314" s="143">
        <v>-29.163956389056501</v>
      </c>
      <c r="O314" s="143">
        <v>-5.7197033776272903</v>
      </c>
      <c r="P314" s="143">
        <v>1.7206332865598799</v>
      </c>
      <c r="Q314" s="143">
        <v>13.4662469250441</v>
      </c>
      <c r="R314" s="143">
        <v>-14.663273391493799</v>
      </c>
    </row>
    <row r="315" spans="1:18" x14ac:dyDescent="0.25">
      <c r="A315" s="139" t="s">
        <v>22</v>
      </c>
      <c r="B315" s="142">
        <v>43924</v>
      </c>
      <c r="C315" s="143">
        <v>7.6393000000000004</v>
      </c>
      <c r="D315" s="143">
        <v>7.6393000000000004</v>
      </c>
      <c r="E315" s="139">
        <v>143835</v>
      </c>
      <c r="F315" s="143">
        <v>-225.562062857954</v>
      </c>
      <c r="G315" s="143">
        <v>-485.92661480522497</v>
      </c>
      <c r="H315" s="143">
        <v>-173.85790931243099</v>
      </c>
      <c r="I315" s="143">
        <v>-149.529250626226</v>
      </c>
      <c r="J315" s="143">
        <v>-304.09207265260397</v>
      </c>
      <c r="K315" s="143">
        <v>-116.234556600292</v>
      </c>
      <c r="L315" s="143">
        <v>-50.031600874471302</v>
      </c>
      <c r="M315" s="143">
        <v>-33.150208691382304</v>
      </c>
      <c r="N315" s="143">
        <v>-23.079550759813301</v>
      </c>
      <c r="O315" s="143"/>
      <c r="P315" s="143"/>
      <c r="Q315" s="143">
        <v>-13.6770714285714</v>
      </c>
      <c r="R315" s="143"/>
    </row>
    <row r="316" spans="1:18" x14ac:dyDescent="0.25">
      <c r="A316" s="139" t="s">
        <v>41</v>
      </c>
      <c r="B316" s="142">
        <v>43924</v>
      </c>
      <c r="C316" s="143">
        <v>7.4252000000000002</v>
      </c>
      <c r="D316" s="143">
        <v>7.4252000000000002</v>
      </c>
      <c r="E316" s="139">
        <v>143837</v>
      </c>
      <c r="F316" s="143">
        <v>-226.47137061914</v>
      </c>
      <c r="G316" s="143">
        <v>-486.99384599472501</v>
      </c>
      <c r="H316" s="143">
        <v>-176.078069782444</v>
      </c>
      <c r="I316" s="143">
        <v>-151.40809336546999</v>
      </c>
      <c r="J316" s="143">
        <v>-305.281231124496</v>
      </c>
      <c r="K316" s="143">
        <v>-117.135212686361</v>
      </c>
      <c r="L316" s="143">
        <v>-50.921587209515202</v>
      </c>
      <c r="M316" s="143">
        <v>-34.051273182387099</v>
      </c>
      <c r="N316" s="143">
        <v>-24.050612764602899</v>
      </c>
      <c r="O316" s="143"/>
      <c r="P316" s="143"/>
      <c r="Q316" s="143">
        <v>-14.9174920634921</v>
      </c>
      <c r="R316" s="143"/>
    </row>
    <row r="317" spans="1:18" x14ac:dyDescent="0.25">
      <c r="A317" s="139" t="s">
        <v>23</v>
      </c>
      <c r="B317" s="142">
        <v>43924</v>
      </c>
      <c r="C317" s="143">
        <v>7.5452000000000004</v>
      </c>
      <c r="D317" s="143">
        <v>7.5452000000000004</v>
      </c>
      <c r="E317" s="139">
        <v>144213</v>
      </c>
      <c r="F317" s="143">
        <v>-207.087449880761</v>
      </c>
      <c r="G317" s="143">
        <v>-461.82109508812698</v>
      </c>
      <c r="H317" s="143">
        <v>-160.419981318667</v>
      </c>
      <c r="I317" s="143">
        <v>-128.88566533245</v>
      </c>
      <c r="J317" s="143">
        <v>-288.64184111976999</v>
      </c>
      <c r="K317" s="143">
        <v>-110.87743266151</v>
      </c>
      <c r="L317" s="143">
        <v>-47.570610177201303</v>
      </c>
      <c r="M317" s="143">
        <v>-31.242289125548101</v>
      </c>
      <c r="N317" s="143">
        <v>-21.573632006828898</v>
      </c>
      <c r="O317" s="143"/>
      <c r="P317" s="143"/>
      <c r="Q317" s="143">
        <v>-14.7126765188834</v>
      </c>
      <c r="R317" s="143"/>
    </row>
    <row r="318" spans="1:18" x14ac:dyDescent="0.25">
      <c r="A318" s="139" t="s">
        <v>42</v>
      </c>
      <c r="B318" s="142">
        <v>43924</v>
      </c>
      <c r="C318" s="143">
        <v>7.3243</v>
      </c>
      <c r="D318" s="143">
        <v>7.3243</v>
      </c>
      <c r="E318" s="139">
        <v>144212</v>
      </c>
      <c r="F318" s="143">
        <v>-208.14774322427499</v>
      </c>
      <c r="G318" s="143">
        <v>-462.92137290955202</v>
      </c>
      <c r="H318" s="143">
        <v>-162.56708238850999</v>
      </c>
      <c r="I318" s="143">
        <v>-130.745965874354</v>
      </c>
      <c r="J318" s="143">
        <v>-289.84382755459802</v>
      </c>
      <c r="K318" s="143">
        <v>-111.791827257877</v>
      </c>
      <c r="L318" s="143">
        <v>-48.469876453348803</v>
      </c>
      <c r="M318" s="143">
        <v>-32.198393941274098</v>
      </c>
      <c r="N318" s="143">
        <v>-22.612246275476299</v>
      </c>
      <c r="O318" s="143"/>
      <c r="P318" s="143"/>
      <c r="Q318" s="143">
        <v>-16.036625615763501</v>
      </c>
      <c r="R318" s="143"/>
    </row>
    <row r="319" spans="1:18" x14ac:dyDescent="0.25">
      <c r="A319" s="139" t="s">
        <v>43</v>
      </c>
      <c r="B319" s="142">
        <v>43924</v>
      </c>
      <c r="C319" s="143">
        <v>154.03909999999999</v>
      </c>
      <c r="D319" s="143">
        <v>154.03909999999999</v>
      </c>
      <c r="E319" s="139">
        <v>100496</v>
      </c>
      <c r="F319" s="143">
        <v>-221.599410001124</v>
      </c>
      <c r="G319" s="143">
        <v>-503.46498556731501</v>
      </c>
      <c r="H319" s="143">
        <v>-162.44116737442801</v>
      </c>
      <c r="I319" s="143">
        <v>-195.24232782625</v>
      </c>
      <c r="J319" s="143">
        <v>-360.78349633146001</v>
      </c>
      <c r="K319" s="143">
        <v>-150.43124935615799</v>
      </c>
      <c r="L319" s="143">
        <v>-63.909631194520898</v>
      </c>
      <c r="M319" s="143">
        <v>-51.376922614196502</v>
      </c>
      <c r="N319" s="143">
        <v>-40.498004930029801</v>
      </c>
      <c r="O319" s="143">
        <v>-11.279711496613499</v>
      </c>
      <c r="P319" s="143">
        <v>-3.4017627679911402</v>
      </c>
      <c r="Q319" s="143">
        <v>39.069514956993302</v>
      </c>
      <c r="R319" s="143">
        <v>-20.562384538276</v>
      </c>
    </row>
    <row r="320" spans="1:18" x14ac:dyDescent="0.25">
      <c r="A320" s="139" t="s">
        <v>24</v>
      </c>
      <c r="B320" s="142">
        <v>43924</v>
      </c>
      <c r="C320" s="143">
        <v>162.3073</v>
      </c>
      <c r="D320" s="143">
        <v>162.3073</v>
      </c>
      <c r="E320" s="139">
        <v>118494</v>
      </c>
      <c r="F320" s="143">
        <v>-220.619483192872</v>
      </c>
      <c r="G320" s="143">
        <v>-502.416935619789</v>
      </c>
      <c r="H320" s="143">
        <v>-161.41680201759399</v>
      </c>
      <c r="I320" s="143">
        <v>-194.24238793150701</v>
      </c>
      <c r="J320" s="143">
        <v>-360.06039267337599</v>
      </c>
      <c r="K320" s="143">
        <v>-149.801406727585</v>
      </c>
      <c r="L320" s="143">
        <v>-63.2346293835026</v>
      </c>
      <c r="M320" s="143">
        <v>-50.8109933880325</v>
      </c>
      <c r="N320" s="143">
        <v>-39.968168487228198</v>
      </c>
      <c r="O320" s="143">
        <v>-10.737396867101401</v>
      </c>
      <c r="P320" s="143">
        <v>-2.7502510397608102</v>
      </c>
      <c r="Q320" s="143">
        <v>3.9806896997131598</v>
      </c>
      <c r="R320" s="143">
        <v>-20.070601232923099</v>
      </c>
    </row>
    <row r="321" spans="1:18" x14ac:dyDescent="0.25">
      <c r="A321" s="139" t="s">
        <v>25</v>
      </c>
      <c r="B321" s="142">
        <v>43924</v>
      </c>
      <c r="C321" s="143">
        <v>7.51</v>
      </c>
      <c r="D321" s="143">
        <v>7.51</v>
      </c>
      <c r="E321" s="139">
        <v>145473</v>
      </c>
      <c r="F321" s="143">
        <v>-144.649933949803</v>
      </c>
      <c r="G321" s="143">
        <v>-482.31031543052097</v>
      </c>
      <c r="H321" s="143">
        <v>-174.480603052032</v>
      </c>
      <c r="I321" s="143">
        <v>-134.965728715729</v>
      </c>
      <c r="J321" s="143">
        <v>-303.66250159377802</v>
      </c>
      <c r="K321" s="143">
        <v>-126.508860328368</v>
      </c>
      <c r="L321" s="143">
        <v>-51.000016247217701</v>
      </c>
      <c r="M321" s="143">
        <v>-40.432659932659902</v>
      </c>
      <c r="N321" s="143">
        <v>-29.403011878190799</v>
      </c>
      <c r="O321" s="143"/>
      <c r="P321" s="143"/>
      <c r="Q321" s="143">
        <v>-18.739175257732001</v>
      </c>
      <c r="R321" s="143"/>
    </row>
    <row r="322" spans="1:18" x14ac:dyDescent="0.25">
      <c r="A322" s="139" t="s">
        <v>44</v>
      </c>
      <c r="B322" s="142">
        <v>43924</v>
      </c>
      <c r="C322" s="143">
        <v>7.42</v>
      </c>
      <c r="D322" s="143">
        <v>7.42</v>
      </c>
      <c r="E322" s="139">
        <v>145471</v>
      </c>
      <c r="F322" s="143">
        <v>-146.39037433155099</v>
      </c>
      <c r="G322" s="143">
        <v>-472.79792746113998</v>
      </c>
      <c r="H322" s="143">
        <v>-176.525297619047</v>
      </c>
      <c r="I322" s="143">
        <v>-136.51705893085199</v>
      </c>
      <c r="J322" s="143">
        <v>-303.77419354838702</v>
      </c>
      <c r="K322" s="143">
        <v>-127.05158561512199</v>
      </c>
      <c r="L322" s="143">
        <v>-51.606863082272902</v>
      </c>
      <c r="M322" s="143">
        <v>-41.029287286270502</v>
      </c>
      <c r="N322" s="143">
        <v>-29.983828020786699</v>
      </c>
      <c r="O322" s="143"/>
      <c r="P322" s="143"/>
      <c r="Q322" s="143">
        <v>-19.416494845360798</v>
      </c>
      <c r="R322" s="143"/>
    </row>
    <row r="323" spans="1:18" x14ac:dyDescent="0.25">
      <c r="A323" s="139" t="s">
        <v>26</v>
      </c>
      <c r="B323" s="142">
        <v>43924</v>
      </c>
      <c r="C323" s="143">
        <v>47.161000000000001</v>
      </c>
      <c r="D323" s="143">
        <v>47.161000000000001</v>
      </c>
      <c r="E323" s="139">
        <v>120751</v>
      </c>
      <c r="F323" s="143">
        <v>-273.56684705307299</v>
      </c>
      <c r="G323" s="143">
        <v>-597.62311850937795</v>
      </c>
      <c r="H323" s="143">
        <v>-233.02429837740701</v>
      </c>
      <c r="I323" s="143">
        <v>-212.73525368909901</v>
      </c>
      <c r="J323" s="143">
        <v>-344.24445629102098</v>
      </c>
      <c r="K323" s="143">
        <v>-124.249217523882</v>
      </c>
      <c r="L323" s="143">
        <v>-48.6144984422154</v>
      </c>
      <c r="M323" s="143">
        <v>-36.075271005772301</v>
      </c>
      <c r="N323" s="143">
        <v>-26.7937961701215</v>
      </c>
      <c r="O323" s="143">
        <v>-3.8426253609286198</v>
      </c>
      <c r="P323" s="143">
        <v>-1.34929221176604</v>
      </c>
      <c r="Q323" s="143">
        <v>6.3084258560723701</v>
      </c>
      <c r="R323" s="143">
        <v>-10.7582415276459</v>
      </c>
    </row>
    <row r="324" spans="1:18" x14ac:dyDescent="0.25">
      <c r="A324" s="139" t="s">
        <v>45</v>
      </c>
      <c r="B324" s="142">
        <v>43924</v>
      </c>
      <c r="C324" s="143">
        <v>44.721800000000002</v>
      </c>
      <c r="D324" s="143">
        <v>44.721800000000002</v>
      </c>
      <c r="E324" s="139">
        <v>103098</v>
      </c>
      <c r="F324" s="143">
        <v>-274.089446454805</v>
      </c>
      <c r="G324" s="143">
        <v>-598.14014371133499</v>
      </c>
      <c r="H324" s="143">
        <v>-233.64203529710699</v>
      </c>
      <c r="I324" s="143">
        <v>-213.33081195514501</v>
      </c>
      <c r="J324" s="143">
        <v>-344.72153330050202</v>
      </c>
      <c r="K324" s="143">
        <v>-124.70780837414</v>
      </c>
      <c r="L324" s="143">
        <v>-49.087548110845901</v>
      </c>
      <c r="M324" s="143">
        <v>-36.527227259982901</v>
      </c>
      <c r="N324" s="143">
        <v>-27.255282543582201</v>
      </c>
      <c r="O324" s="143">
        <v>-4.47046272637676</v>
      </c>
      <c r="P324" s="143">
        <v>-2.0095710687108101</v>
      </c>
      <c r="Q324" s="143">
        <v>23.596084528020899</v>
      </c>
      <c r="R324" s="143">
        <v>-11.292764759936899</v>
      </c>
    </row>
    <row r="325" spans="1:18" x14ac:dyDescent="0.25">
      <c r="A325" s="135"/>
      <c r="B325" s="137"/>
      <c r="C325" s="138"/>
      <c r="D325" s="138"/>
      <c r="E325" s="135"/>
      <c r="F325" s="138"/>
      <c r="G325" s="138"/>
      <c r="H325" s="138"/>
      <c r="I325" s="138"/>
      <c r="J325" s="138"/>
      <c r="K325" s="138"/>
      <c r="L325" s="138"/>
      <c r="M325" s="138"/>
      <c r="N325" s="138"/>
      <c r="O325" s="138"/>
      <c r="P325" s="138"/>
      <c r="Q325" s="138"/>
      <c r="R325" s="138"/>
    </row>
    <row r="326" spans="1:18" x14ac:dyDescent="0.25">
      <c r="A326" s="105"/>
      <c r="B326" s="106"/>
      <c r="C326" s="107"/>
      <c r="D326" s="107"/>
      <c r="E326" s="105"/>
      <c r="F326" s="107"/>
      <c r="G326" s="107"/>
      <c r="H326" s="107"/>
      <c r="I326" s="107"/>
      <c r="J326" s="107"/>
      <c r="K326" s="107"/>
      <c r="L326" s="107"/>
      <c r="M326" s="107"/>
      <c r="N326" s="107"/>
      <c r="O326" s="107"/>
      <c r="P326" s="107"/>
      <c r="Q326" s="107"/>
      <c r="R326" s="107"/>
    </row>
    <row r="327" spans="1:18" x14ac:dyDescent="0.25">
      <c r="A327" s="105"/>
      <c r="B327" s="106"/>
      <c r="C327" s="107"/>
      <c r="D327" s="107"/>
      <c r="E327" s="105"/>
      <c r="F327" s="107"/>
      <c r="G327" s="107"/>
      <c r="H327" s="107"/>
      <c r="I327" s="107"/>
      <c r="J327" s="107"/>
      <c r="K327" s="107"/>
      <c r="L327" s="107"/>
      <c r="M327" s="107"/>
      <c r="N327" s="107"/>
      <c r="O327" s="107"/>
      <c r="P327" s="107"/>
      <c r="Q327" s="107"/>
      <c r="R327" s="107"/>
    </row>
    <row r="328" spans="1:18" x14ac:dyDescent="0.25">
      <c r="A328" s="105"/>
      <c r="B328" s="106"/>
      <c r="C328" s="107"/>
      <c r="D328" s="107"/>
      <c r="E328" s="105"/>
      <c r="F328" s="107"/>
      <c r="G328" s="107"/>
      <c r="H328" s="107"/>
      <c r="I328" s="107"/>
      <c r="J328" s="107"/>
      <c r="K328" s="107"/>
      <c r="L328" s="107"/>
      <c r="M328" s="107"/>
      <c r="N328" s="107"/>
      <c r="O328" s="107"/>
      <c r="P328" s="107"/>
      <c r="Q328" s="107"/>
      <c r="R328" s="107"/>
    </row>
  </sheetData>
  <mergeCells count="2">
    <mergeCell ref="A4:E4"/>
    <mergeCell ref="F4:R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1" customWidth="1"/>
    <col min="2" max="16384" width="9.140625" style="101"/>
  </cols>
  <sheetData>
    <row r="1" spans="2:15" ht="15.75" thickBot="1" x14ac:dyDescent="0.3"/>
    <row r="2" spans="2:15" ht="15" customHeight="1" x14ac:dyDescent="0.25">
      <c r="B2" s="126" t="s">
        <v>349</v>
      </c>
      <c r="C2" s="127"/>
      <c r="D2" s="127"/>
      <c r="E2" s="128"/>
    </row>
    <row r="3" spans="2:15" ht="15.75" customHeight="1" thickBot="1" x14ac:dyDescent="0.3">
      <c r="B3" s="129"/>
      <c r="C3" s="130"/>
      <c r="D3" s="130"/>
      <c r="E3" s="131"/>
    </row>
    <row r="5" spans="2:15" x14ac:dyDescent="0.25">
      <c r="B5" s="132" t="s">
        <v>401</v>
      </c>
      <c r="C5" s="132"/>
      <c r="D5" s="132"/>
      <c r="E5" s="132"/>
      <c r="F5" s="132"/>
      <c r="G5" s="132"/>
      <c r="H5" s="132"/>
      <c r="I5" s="132"/>
      <c r="J5" s="132"/>
      <c r="K5" s="132"/>
      <c r="L5" s="132"/>
      <c r="M5" s="132"/>
      <c r="N5" s="132"/>
    </row>
    <row r="7" spans="2:15" ht="15" customHeight="1" x14ac:dyDescent="0.25">
      <c r="B7" s="133" t="s">
        <v>402</v>
      </c>
      <c r="C7" s="133"/>
      <c r="D7" s="133"/>
      <c r="E7" s="133"/>
      <c r="F7" s="133"/>
      <c r="G7" s="133"/>
      <c r="H7" s="133"/>
      <c r="I7" s="133"/>
      <c r="J7" s="133"/>
      <c r="K7" s="133"/>
      <c r="L7" s="133"/>
      <c r="M7" s="133"/>
      <c r="N7" s="133"/>
      <c r="O7" s="133"/>
    </row>
    <row r="8" spans="2:15" x14ac:dyDescent="0.25">
      <c r="B8" s="133"/>
      <c r="C8" s="133"/>
      <c r="D8" s="133"/>
      <c r="E8" s="133"/>
      <c r="F8" s="133"/>
      <c r="G8" s="133"/>
      <c r="H8" s="133"/>
      <c r="I8" s="133"/>
      <c r="J8" s="133"/>
      <c r="K8" s="133"/>
      <c r="L8" s="133"/>
      <c r="M8" s="133"/>
      <c r="N8" s="133"/>
      <c r="O8" s="133"/>
    </row>
    <row r="9" spans="2:15" x14ac:dyDescent="0.25">
      <c r="B9" s="133"/>
      <c r="C9" s="133"/>
      <c r="D9" s="133"/>
      <c r="E9" s="133"/>
      <c r="F9" s="133"/>
      <c r="G9" s="133"/>
      <c r="H9" s="133"/>
      <c r="I9" s="133"/>
      <c r="J9" s="133"/>
      <c r="K9" s="133"/>
      <c r="L9" s="133"/>
      <c r="M9" s="133"/>
      <c r="N9" s="133"/>
      <c r="O9" s="133"/>
    </row>
    <row r="10" spans="2:15" x14ac:dyDescent="0.25">
      <c r="B10" s="133"/>
      <c r="C10" s="133"/>
      <c r="D10" s="133"/>
      <c r="E10" s="133"/>
      <c r="F10" s="133"/>
      <c r="G10" s="133"/>
      <c r="H10" s="133"/>
      <c r="I10" s="133"/>
      <c r="J10" s="133"/>
      <c r="K10" s="133"/>
      <c r="L10" s="133"/>
      <c r="M10" s="133"/>
      <c r="N10" s="133"/>
      <c r="O10" s="133"/>
    </row>
    <row r="11" spans="2:15" x14ac:dyDescent="0.25">
      <c r="B11" s="133"/>
      <c r="C11" s="133"/>
      <c r="D11" s="133"/>
      <c r="E11" s="133"/>
      <c r="F11" s="133"/>
      <c r="G11" s="133"/>
      <c r="H11" s="133"/>
      <c r="I11" s="133"/>
      <c r="J11" s="133"/>
      <c r="K11" s="133"/>
      <c r="L11" s="133"/>
      <c r="M11" s="133"/>
      <c r="N11" s="133"/>
      <c r="O11" s="133"/>
    </row>
    <row r="12" spans="2:15" x14ac:dyDescent="0.25">
      <c r="B12" s="133"/>
      <c r="C12" s="133"/>
      <c r="D12" s="133"/>
      <c r="E12" s="133"/>
      <c r="F12" s="133"/>
      <c r="G12" s="133"/>
      <c r="H12" s="133"/>
      <c r="I12" s="133"/>
      <c r="J12" s="133"/>
      <c r="K12" s="133"/>
      <c r="L12" s="133"/>
      <c r="M12" s="133"/>
      <c r="N12" s="133"/>
      <c r="O12" s="133"/>
    </row>
    <row r="13" spans="2:15" x14ac:dyDescent="0.25">
      <c r="B13" s="133"/>
      <c r="C13" s="133"/>
      <c r="D13" s="133"/>
      <c r="E13" s="133"/>
      <c r="F13" s="133"/>
      <c r="G13" s="133"/>
      <c r="H13" s="133"/>
      <c r="I13" s="133"/>
      <c r="J13" s="133"/>
      <c r="K13" s="133"/>
      <c r="L13" s="133"/>
      <c r="M13" s="133"/>
      <c r="N13" s="133"/>
      <c r="O13" s="133"/>
    </row>
    <row r="14" spans="2:15" x14ac:dyDescent="0.25">
      <c r="B14" s="133"/>
      <c r="C14" s="133"/>
      <c r="D14" s="133"/>
      <c r="E14" s="133"/>
      <c r="F14" s="133"/>
      <c r="G14" s="133"/>
      <c r="H14" s="133"/>
      <c r="I14" s="133"/>
      <c r="J14" s="133"/>
      <c r="K14" s="133"/>
      <c r="L14" s="133"/>
      <c r="M14" s="133"/>
      <c r="N14" s="133"/>
      <c r="O14" s="133"/>
    </row>
    <row r="15" spans="2:15" x14ac:dyDescent="0.25">
      <c r="B15" s="133"/>
      <c r="C15" s="133"/>
      <c r="D15" s="133"/>
      <c r="E15" s="133"/>
      <c r="F15" s="133"/>
      <c r="G15" s="133"/>
      <c r="H15" s="133"/>
      <c r="I15" s="133"/>
      <c r="J15" s="133"/>
      <c r="K15" s="133"/>
      <c r="L15" s="133"/>
      <c r="M15" s="133"/>
      <c r="N15" s="133"/>
      <c r="O15" s="133"/>
    </row>
    <row r="16" spans="2:15" x14ac:dyDescent="0.25">
      <c r="B16" s="133"/>
      <c r="C16" s="133"/>
      <c r="D16" s="133"/>
      <c r="E16" s="133"/>
      <c r="F16" s="133"/>
      <c r="G16" s="133"/>
      <c r="H16" s="133"/>
      <c r="I16" s="133"/>
      <c r="J16" s="133"/>
      <c r="K16" s="133"/>
      <c r="L16" s="133"/>
      <c r="M16" s="133"/>
      <c r="N16" s="133"/>
      <c r="O16" s="133"/>
    </row>
    <row r="17" spans="2:15" x14ac:dyDescent="0.25">
      <c r="B17" s="133"/>
      <c r="C17" s="133"/>
      <c r="D17" s="133"/>
      <c r="E17" s="133"/>
      <c r="F17" s="133"/>
      <c r="G17" s="133"/>
      <c r="H17" s="133"/>
      <c r="I17" s="133"/>
      <c r="J17" s="133"/>
      <c r="K17" s="133"/>
      <c r="L17" s="133"/>
      <c r="M17" s="133"/>
      <c r="N17" s="133"/>
      <c r="O17" s="133"/>
    </row>
    <row r="18" spans="2:15" x14ac:dyDescent="0.25">
      <c r="B18" s="133"/>
      <c r="C18" s="133"/>
      <c r="D18" s="133"/>
      <c r="E18" s="133"/>
      <c r="F18" s="133"/>
      <c r="G18" s="133"/>
      <c r="H18" s="133"/>
      <c r="I18" s="133"/>
      <c r="J18" s="133"/>
      <c r="K18" s="133"/>
      <c r="L18" s="133"/>
      <c r="M18" s="133"/>
      <c r="N18" s="133"/>
      <c r="O18" s="133"/>
    </row>
    <row r="19" spans="2:15" x14ac:dyDescent="0.25">
      <c r="B19" s="133"/>
      <c r="C19" s="133"/>
      <c r="D19" s="133"/>
      <c r="E19" s="133"/>
      <c r="F19" s="133"/>
      <c r="G19" s="133"/>
      <c r="H19" s="133"/>
      <c r="I19" s="133"/>
      <c r="J19" s="133"/>
      <c r="K19" s="133"/>
      <c r="L19" s="133"/>
      <c r="M19" s="133"/>
      <c r="N19" s="133"/>
      <c r="O19" s="133"/>
    </row>
    <row r="20" spans="2:15" x14ac:dyDescent="0.25">
      <c r="B20" s="133"/>
      <c r="C20" s="133"/>
      <c r="D20" s="133"/>
      <c r="E20" s="133"/>
      <c r="F20" s="133"/>
      <c r="G20" s="133"/>
      <c r="H20" s="133"/>
      <c r="I20" s="133"/>
      <c r="J20" s="133"/>
      <c r="K20" s="133"/>
      <c r="L20" s="133"/>
      <c r="M20" s="133"/>
      <c r="N20" s="133"/>
      <c r="O20" s="133"/>
    </row>
    <row r="21" spans="2:15" x14ac:dyDescent="0.25">
      <c r="B21" s="102"/>
      <c r="C21" s="102"/>
      <c r="D21" s="102"/>
      <c r="E21" s="102"/>
      <c r="F21" s="102"/>
      <c r="G21" s="102"/>
      <c r="H21" s="102"/>
      <c r="I21" s="102"/>
      <c r="J21" s="102"/>
      <c r="K21" s="102"/>
      <c r="L21" s="102"/>
      <c r="M21" s="102"/>
      <c r="N21" s="102"/>
      <c r="O21" s="102"/>
    </row>
    <row r="22" spans="2:15" ht="15" customHeight="1" x14ac:dyDescent="0.25">
      <c r="B22" s="134" t="s">
        <v>403</v>
      </c>
      <c r="C22" s="134"/>
      <c r="D22" s="134"/>
      <c r="E22" s="134"/>
      <c r="F22" s="134"/>
      <c r="G22" s="134"/>
      <c r="H22" s="134"/>
      <c r="I22" s="134"/>
      <c r="J22" s="134"/>
      <c r="K22" s="134"/>
      <c r="L22" s="134"/>
      <c r="M22" s="134"/>
      <c r="N22" s="134"/>
      <c r="O22" s="134"/>
    </row>
    <row r="23" spans="2:15" x14ac:dyDescent="0.25">
      <c r="B23" s="134"/>
      <c r="C23" s="134"/>
      <c r="D23" s="134"/>
      <c r="E23" s="134"/>
      <c r="F23" s="134"/>
      <c r="G23" s="134"/>
      <c r="H23" s="134"/>
      <c r="I23" s="134"/>
      <c r="J23" s="134"/>
      <c r="K23" s="134"/>
      <c r="L23" s="134"/>
      <c r="M23" s="134"/>
      <c r="N23" s="134"/>
      <c r="O23" s="134"/>
    </row>
    <row r="24" spans="2:15" x14ac:dyDescent="0.25">
      <c r="B24" s="134"/>
      <c r="C24" s="134"/>
      <c r="D24" s="134"/>
      <c r="E24" s="134"/>
      <c r="F24" s="134"/>
      <c r="G24" s="134"/>
      <c r="H24" s="134"/>
      <c r="I24" s="134"/>
      <c r="J24" s="134"/>
      <c r="K24" s="134"/>
      <c r="L24" s="134"/>
      <c r="M24" s="134"/>
      <c r="N24" s="134"/>
      <c r="O24" s="134"/>
    </row>
    <row r="25" spans="2:15" x14ac:dyDescent="0.25">
      <c r="B25" s="102"/>
      <c r="C25" s="102"/>
      <c r="D25" s="102"/>
      <c r="E25" s="102"/>
      <c r="F25" s="102"/>
      <c r="G25" s="102"/>
      <c r="H25" s="102"/>
      <c r="I25" s="102"/>
      <c r="J25" s="102"/>
      <c r="K25" s="102"/>
      <c r="L25" s="102"/>
      <c r="M25" s="102"/>
      <c r="N25" s="102"/>
      <c r="O25" s="102"/>
    </row>
  </sheetData>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sheetView>
  </sheetViews>
  <sheetFormatPr defaultRowHeight="15" x14ac:dyDescent="0.25"/>
  <cols>
    <col min="1" max="1" width="49.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17" t="s">
        <v>349</v>
      </c>
    </row>
    <row r="3" spans="1:19" ht="15.75" thickBot="1" x14ac:dyDescent="0.3">
      <c r="A3" s="118"/>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15" t="s">
        <v>8</v>
      </c>
      <c r="C5" s="115" t="s">
        <v>9</v>
      </c>
      <c r="D5" s="121" t="s">
        <v>1</v>
      </c>
      <c r="E5" s="121"/>
      <c r="F5" s="121" t="s">
        <v>2</v>
      </c>
      <c r="G5" s="121"/>
      <c r="H5" s="121" t="s">
        <v>3</v>
      </c>
      <c r="I5" s="121"/>
      <c r="J5" s="121" t="s">
        <v>4</v>
      </c>
      <c r="K5" s="121"/>
      <c r="L5" s="121" t="s">
        <v>385</v>
      </c>
      <c r="M5" s="121"/>
      <c r="N5" s="121" t="s">
        <v>5</v>
      </c>
      <c r="O5" s="121"/>
      <c r="P5" s="121" t="s">
        <v>6</v>
      </c>
      <c r="Q5" s="121"/>
      <c r="R5" s="119" t="s">
        <v>46</v>
      </c>
      <c r="S5" s="120"/>
    </row>
    <row r="6" spans="1:19" s="13" customFormat="1" x14ac:dyDescent="0.25">
      <c r="A6" s="18" t="s">
        <v>7</v>
      </c>
      <c r="B6" s="116"/>
      <c r="C6" s="11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Data'!$A$7:$R$328,2,0)</f>
        <v>43924</v>
      </c>
      <c r="C8" s="69">
        <f>VLOOKUP($A8,'Return Data'!$A$7:$R$328,3,0)</f>
        <v>33.804099999999998</v>
      </c>
      <c r="D8" s="69">
        <f>VLOOKUP($A8,'Return Data'!$A$7:$R$328,11,0)</f>
        <v>-132.54797064045499</v>
      </c>
      <c r="E8" s="70">
        <f>RANK(D8,D$8:D$23,0)</f>
        <v>10</v>
      </c>
      <c r="F8" s="69">
        <f>VLOOKUP($A8,'Return Data'!$A$7:$R$328,12,0)</f>
        <v>-58.228594082912402</v>
      </c>
      <c r="G8" s="70">
        <f>RANK(F8,F$8:F$23,0)</f>
        <v>11</v>
      </c>
      <c r="H8" s="69">
        <f>VLOOKUP($A8,'Return Data'!$A$7:$R$328,13,0)</f>
        <v>-49.570456862199997</v>
      </c>
      <c r="I8" s="70">
        <f>RANK(H8,H$8:H$23,0)</f>
        <v>14</v>
      </c>
      <c r="J8" s="69">
        <f>VLOOKUP($A8,'Return Data'!$A$7:$R$328,14,0)</f>
        <v>-38.384969839818503</v>
      </c>
      <c r="K8" s="70">
        <f>RANK(J8,J$8:J$23,0)</f>
        <v>14</v>
      </c>
      <c r="L8" s="69">
        <f>VLOOKUP($A8,'Return Data'!$A$7:$R$328,18,0)</f>
        <v>-24.087830270376301</v>
      </c>
      <c r="M8" s="70">
        <f>RANK(L8,L$8:L$23,0)</f>
        <v>12</v>
      </c>
      <c r="N8" s="69">
        <f>VLOOKUP($A8,'Return Data'!$A$7:$R$328,15,0)</f>
        <v>-12.3915668466848</v>
      </c>
      <c r="O8" s="70">
        <f>RANK(N8,N$8:N$23,0)</f>
        <v>12</v>
      </c>
      <c r="P8" s="69">
        <f>VLOOKUP($A8,'Return Data'!$A$7:$R$328,16,0)</f>
        <v>-2.6499504540204399</v>
      </c>
      <c r="Q8" s="70">
        <f>RANK(P8,P$8:P$23,0)</f>
        <v>9</v>
      </c>
      <c r="R8" s="69">
        <f>VLOOKUP($A8,'Return Data'!$A$7:$R$328,17,0)</f>
        <v>11.483416429689999</v>
      </c>
      <c r="S8" s="71">
        <f>RANK(R8,R$8:R$23,0)</f>
        <v>5</v>
      </c>
    </row>
    <row r="9" spans="1:19" s="72" customFormat="1" x14ac:dyDescent="0.25">
      <c r="A9" s="67" t="s">
        <v>12</v>
      </c>
      <c r="B9" s="68">
        <f>VLOOKUP($A9,'Return Data'!$A$7:$R$328,2,0)</f>
        <v>43924</v>
      </c>
      <c r="C9" s="69">
        <f>VLOOKUP($A9,'Return Data'!$A$7:$R$328,3,0)</f>
        <v>199.559</v>
      </c>
      <c r="D9" s="69">
        <f>VLOOKUP($A9,'Return Data'!$A$7:$R$328,11,0)</f>
        <v>-140.100806653891</v>
      </c>
      <c r="E9" s="70">
        <f t="shared" ref="E9:E23" si="0">RANK(D9,D$8:D$23,0)</f>
        <v>13</v>
      </c>
      <c r="F9" s="69">
        <f>VLOOKUP($A9,'Return Data'!$A$7:$R$328,12,0)</f>
        <v>-61.439802233756801</v>
      </c>
      <c r="G9" s="70">
        <f t="shared" ref="G9:I9" si="1">RANK(F9,F$8:F$23,0)</f>
        <v>14</v>
      </c>
      <c r="H9" s="69">
        <f>VLOOKUP($A9,'Return Data'!$A$7:$R$328,13,0)</f>
        <v>-47.069233815499402</v>
      </c>
      <c r="I9" s="70">
        <f t="shared" si="1"/>
        <v>12</v>
      </c>
      <c r="J9" s="69">
        <f>VLOOKUP($A9,'Return Data'!$A$7:$R$328,14,0)</f>
        <v>-36.8736441505024</v>
      </c>
      <c r="K9" s="70">
        <f t="shared" ref="K9" si="2">RANK(J9,J$8:J$23,0)</f>
        <v>12</v>
      </c>
      <c r="L9" s="69">
        <f>VLOOKUP($A9,'Return Data'!$A$7:$R$328,18,0)</f>
        <v>-16.939195215070299</v>
      </c>
      <c r="M9" s="70">
        <f t="shared" ref="M9" si="3">RANK(L9,L$8:L$23,0)</f>
        <v>7</v>
      </c>
      <c r="N9" s="69">
        <f>VLOOKUP($A9,'Return Data'!$A$7:$R$328,15,0)</f>
        <v>-7.6417963542909897</v>
      </c>
      <c r="O9" s="70">
        <f t="shared" ref="O9:O23" si="4">RANK(N9,N$8:N$23,0)</f>
        <v>6</v>
      </c>
      <c r="P9" s="69">
        <f>VLOOKUP($A9,'Return Data'!$A$7:$R$328,16,0)</f>
        <v>-0.44735026776829201</v>
      </c>
      <c r="Q9" s="70">
        <f t="shared" ref="Q9:S23" si="5">RANK(P9,P$8:P$23,0)</f>
        <v>5</v>
      </c>
      <c r="R9" s="69">
        <f>VLOOKUP($A9,'Return Data'!$A$7:$R$328,17,0)</f>
        <v>9.7633463341810298</v>
      </c>
      <c r="S9" s="71">
        <f t="shared" si="5"/>
        <v>6</v>
      </c>
    </row>
    <row r="10" spans="1:19" s="72" customFormat="1" x14ac:dyDescent="0.25">
      <c r="A10" s="67" t="s">
        <v>13</v>
      </c>
      <c r="B10" s="68">
        <f>VLOOKUP($A10,'Return Data'!$A$7:$R$328,2,0)</f>
        <v>43924</v>
      </c>
      <c r="C10" s="69">
        <f>VLOOKUP($A10,'Return Data'!$A$7:$R$328,3,0)</f>
        <v>109.41</v>
      </c>
      <c r="D10" s="69">
        <f>VLOOKUP($A10,'Return Data'!$A$7:$R$328,11,0)</f>
        <v>-114.180099077124</v>
      </c>
      <c r="E10" s="70">
        <f t="shared" si="0"/>
        <v>2</v>
      </c>
      <c r="F10" s="69">
        <f>VLOOKUP($A10,'Return Data'!$A$7:$R$328,12,0)</f>
        <v>-50.303028265831202</v>
      </c>
      <c r="G10" s="70">
        <f t="shared" ref="G10:I10" si="6">RANK(F10,F$8:F$23,0)</f>
        <v>5</v>
      </c>
      <c r="H10" s="69">
        <f>VLOOKUP($A10,'Return Data'!$A$7:$R$328,13,0)</f>
        <v>-40.167575429223703</v>
      </c>
      <c r="I10" s="70">
        <f t="shared" si="6"/>
        <v>8</v>
      </c>
      <c r="J10" s="69">
        <f>VLOOKUP($A10,'Return Data'!$A$7:$R$328,14,0)</f>
        <v>-29.396064615707601</v>
      </c>
      <c r="K10" s="70">
        <f t="shared" ref="K10" si="7">RANK(J10,J$8:J$23,0)</f>
        <v>8</v>
      </c>
      <c r="L10" s="69">
        <f>VLOOKUP($A10,'Return Data'!$A$7:$R$328,18,0)</f>
        <v>-13.175788020325699</v>
      </c>
      <c r="M10" s="70">
        <f t="shared" ref="M10" si="8">RANK(L10,L$8:L$23,0)</f>
        <v>2</v>
      </c>
      <c r="N10" s="69">
        <f>VLOOKUP($A10,'Return Data'!$A$7:$R$328,15,0)</f>
        <v>-6.8131163982838396</v>
      </c>
      <c r="O10" s="70">
        <f t="shared" si="4"/>
        <v>5</v>
      </c>
      <c r="P10" s="69">
        <f>VLOOKUP($A10,'Return Data'!$A$7:$R$328,16,0)</f>
        <v>-1.44804261891049</v>
      </c>
      <c r="Q10" s="70">
        <f t="shared" si="5"/>
        <v>7</v>
      </c>
      <c r="R10" s="69">
        <f>VLOOKUP($A10,'Return Data'!$A$7:$R$328,17,0)</f>
        <v>12.1953162825705</v>
      </c>
      <c r="S10" s="71">
        <f t="shared" si="5"/>
        <v>4</v>
      </c>
    </row>
    <row r="11" spans="1:19" s="72" customFormat="1" x14ac:dyDescent="0.25">
      <c r="A11" s="67" t="s">
        <v>14</v>
      </c>
      <c r="B11" s="68">
        <f>VLOOKUP($A11,'Return Data'!$A$7:$R$328,2,0)</f>
        <v>43924</v>
      </c>
      <c r="C11" s="69">
        <f>VLOOKUP($A11,'Return Data'!$A$7:$R$328,3,0)</f>
        <v>7.51</v>
      </c>
      <c r="D11" s="69">
        <f>VLOOKUP($A11,'Return Data'!$A$7:$R$328,11,0)</f>
        <v>-121.14976101965</v>
      </c>
      <c r="E11" s="70">
        <f t="shared" si="0"/>
        <v>5</v>
      </c>
      <c r="F11" s="69">
        <f>VLOOKUP($A11,'Return Data'!$A$7:$R$328,12,0)</f>
        <v>-52.4568713567893</v>
      </c>
      <c r="G11" s="70">
        <f t="shared" ref="G11:I11" si="9">RANK(F11,F$8:F$23,0)</f>
        <v>7</v>
      </c>
      <c r="H11" s="69">
        <f>VLOOKUP($A11,'Return Data'!$A$7:$R$328,13,0)</f>
        <v>-40.089557282865798</v>
      </c>
      <c r="I11" s="70">
        <f t="shared" si="9"/>
        <v>7</v>
      </c>
      <c r="J11" s="69">
        <f>VLOOKUP($A11,'Return Data'!$A$7:$R$328,14,0)</f>
        <v>-29.004576954235599</v>
      </c>
      <c r="K11" s="70">
        <f t="shared" ref="K11" si="10">RANK(J11,J$8:J$23,0)</f>
        <v>5</v>
      </c>
      <c r="L11" s="69"/>
      <c r="M11" s="70"/>
      <c r="N11" s="69"/>
      <c r="O11" s="70"/>
      <c r="P11" s="69"/>
      <c r="Q11" s="70"/>
      <c r="R11" s="69">
        <f>VLOOKUP($A11,'Return Data'!$A$7:$R$328,17,0)</f>
        <v>-15.352195945945899</v>
      </c>
      <c r="S11" s="71">
        <f t="shared" si="5"/>
        <v>15</v>
      </c>
    </row>
    <row r="12" spans="1:19" s="72" customFormat="1" x14ac:dyDescent="0.25">
      <c r="A12" s="67" t="s">
        <v>15</v>
      </c>
      <c r="B12" s="68">
        <f>VLOOKUP($A12,'Return Data'!$A$7:$R$328,2,0)</f>
        <v>43924</v>
      </c>
      <c r="C12" s="69">
        <f>VLOOKUP($A12,'Return Data'!$A$7:$R$328,3,0)</f>
        <v>30.67</v>
      </c>
      <c r="D12" s="69">
        <f>VLOOKUP($A12,'Return Data'!$A$7:$R$328,11,0)</f>
        <v>-162.41626049542199</v>
      </c>
      <c r="E12" s="70">
        <f t="shared" si="0"/>
        <v>16</v>
      </c>
      <c r="F12" s="69">
        <f>VLOOKUP($A12,'Return Data'!$A$7:$R$328,12,0)</f>
        <v>-72.1701470611644</v>
      </c>
      <c r="G12" s="70">
        <f t="shared" ref="G12:I12" si="11">RANK(F12,F$8:F$23,0)</f>
        <v>16</v>
      </c>
      <c r="H12" s="69">
        <f>VLOOKUP($A12,'Return Data'!$A$7:$R$328,13,0)</f>
        <v>-57.119073348642402</v>
      </c>
      <c r="I12" s="70">
        <f t="shared" si="11"/>
        <v>16</v>
      </c>
      <c r="J12" s="69">
        <f>VLOOKUP($A12,'Return Data'!$A$7:$R$328,14,0)</f>
        <v>-43.830938628447299</v>
      </c>
      <c r="K12" s="70">
        <f t="shared" ref="K12" si="12">RANK(J12,J$8:J$23,0)</f>
        <v>16</v>
      </c>
      <c r="L12" s="69">
        <f>VLOOKUP($A12,'Return Data'!$A$7:$R$328,18,0)</f>
        <v>-23.734170868521801</v>
      </c>
      <c r="M12" s="70">
        <f t="shared" ref="M12" si="13">RANK(L12,L$8:L$23,0)</f>
        <v>11</v>
      </c>
      <c r="N12" s="69">
        <f>VLOOKUP($A12,'Return Data'!$A$7:$R$328,15,0)</f>
        <v>-11.1918111778033</v>
      </c>
      <c r="O12" s="70">
        <f t="shared" si="4"/>
        <v>11</v>
      </c>
      <c r="P12" s="69">
        <f>VLOOKUP($A12,'Return Data'!$A$7:$R$328,16,0)</f>
        <v>-3.8284489732960498</v>
      </c>
      <c r="Q12" s="70">
        <f t="shared" si="5"/>
        <v>11</v>
      </c>
      <c r="R12" s="69">
        <f>VLOOKUP($A12,'Return Data'!$A$7:$R$328,17,0)</f>
        <v>5.5255624590238197</v>
      </c>
      <c r="S12" s="71">
        <f t="shared" si="5"/>
        <v>10</v>
      </c>
    </row>
    <row r="13" spans="1:19" s="72" customFormat="1" x14ac:dyDescent="0.25">
      <c r="A13" s="67" t="s">
        <v>16</v>
      </c>
      <c r="B13" s="68">
        <f>VLOOKUP($A13,'Return Data'!$A$7:$R$328,2,0)</f>
        <v>43924</v>
      </c>
      <c r="C13" s="69">
        <f>VLOOKUP($A13,'Return Data'!$A$7:$R$328,3,0)</f>
        <v>9.1358999999999995</v>
      </c>
      <c r="D13" s="69">
        <f>VLOOKUP($A13,'Return Data'!$A$7:$R$328,11,0)</f>
        <v>-115.37797490343701</v>
      </c>
      <c r="E13" s="70">
        <f t="shared" si="0"/>
        <v>3</v>
      </c>
      <c r="F13" s="69">
        <f>VLOOKUP($A13,'Return Data'!$A$7:$R$328,12,0)</f>
        <v>-48.131681019675803</v>
      </c>
      <c r="G13" s="70">
        <f t="shared" ref="G13:I13" si="14">RANK(F13,F$8:F$23,0)</f>
        <v>2</v>
      </c>
      <c r="H13" s="69">
        <f>VLOOKUP($A13,'Return Data'!$A$7:$R$328,13,0)</f>
        <v>-37.490505536027598</v>
      </c>
      <c r="I13" s="70">
        <f t="shared" si="14"/>
        <v>4</v>
      </c>
      <c r="J13" s="69">
        <f>VLOOKUP($A13,'Return Data'!$A$7:$R$328,14,0)</f>
        <v>-27.803045744402102</v>
      </c>
      <c r="K13" s="70">
        <f t="shared" ref="K13" si="15">RANK(J13,J$8:J$23,0)</f>
        <v>4</v>
      </c>
      <c r="L13" s="69">
        <f>VLOOKUP($A13,'Return Data'!$A$7:$R$328,18,0)</f>
        <v>-17.589432484582701</v>
      </c>
      <c r="M13" s="70">
        <f t="shared" ref="M13" si="16">RANK(L13,L$8:L$23,0)</f>
        <v>9</v>
      </c>
      <c r="N13" s="69">
        <f>VLOOKUP($A13,'Return Data'!$A$7:$R$328,15,0)</f>
        <v>-10.3977135317161</v>
      </c>
      <c r="O13" s="70">
        <f t="shared" si="4"/>
        <v>9</v>
      </c>
      <c r="P13" s="69"/>
      <c r="Q13" s="70"/>
      <c r="R13" s="69">
        <f>VLOOKUP($A13,'Return Data'!$A$7:$R$328,17,0)</f>
        <v>-1.8886017964071899</v>
      </c>
      <c r="S13" s="71">
        <f t="shared" si="5"/>
        <v>12</v>
      </c>
    </row>
    <row r="14" spans="1:19" s="72" customFormat="1" x14ac:dyDescent="0.25">
      <c r="A14" s="67" t="s">
        <v>17</v>
      </c>
      <c r="B14" s="68">
        <f>VLOOKUP($A14,'Return Data'!$A$7:$R$328,2,0)</f>
        <v>43924</v>
      </c>
      <c r="C14" s="69">
        <f>VLOOKUP($A14,'Return Data'!$A$7:$R$328,3,0)</f>
        <v>24.387699999999999</v>
      </c>
      <c r="D14" s="69">
        <f>VLOOKUP($A14,'Return Data'!$A$7:$R$328,11,0)</f>
        <v>-130.55687916294301</v>
      </c>
      <c r="E14" s="70">
        <f t="shared" si="0"/>
        <v>9</v>
      </c>
      <c r="F14" s="69">
        <f>VLOOKUP($A14,'Return Data'!$A$7:$R$328,12,0)</f>
        <v>-57.822673193882999</v>
      </c>
      <c r="G14" s="70">
        <f t="shared" ref="G14:I14" si="17">RANK(F14,F$8:F$23,0)</f>
        <v>9</v>
      </c>
      <c r="H14" s="69">
        <f>VLOOKUP($A14,'Return Data'!$A$7:$R$328,13,0)</f>
        <v>-38.887390165351597</v>
      </c>
      <c r="I14" s="70">
        <f t="shared" si="17"/>
        <v>5</v>
      </c>
      <c r="J14" s="69">
        <f>VLOOKUP($A14,'Return Data'!$A$7:$R$328,14,0)</f>
        <v>-29.313384855165701</v>
      </c>
      <c r="K14" s="70">
        <f t="shared" ref="K14" si="18">RANK(J14,J$8:J$23,0)</f>
        <v>7</v>
      </c>
      <c r="L14" s="69">
        <f>VLOOKUP($A14,'Return Data'!$A$7:$R$328,18,0)</f>
        <v>-13.6340676045983</v>
      </c>
      <c r="M14" s="70">
        <f t="shared" ref="M14" si="19">RANK(L14,L$8:L$23,0)</f>
        <v>3</v>
      </c>
      <c r="N14" s="69">
        <f>VLOOKUP($A14,'Return Data'!$A$7:$R$328,15,0)</f>
        <v>-5.6403408187295803</v>
      </c>
      <c r="O14" s="70">
        <f t="shared" si="4"/>
        <v>3</v>
      </c>
      <c r="P14" s="69">
        <f>VLOOKUP($A14,'Return Data'!$A$7:$R$328,16,0)</f>
        <v>2.08074622961907</v>
      </c>
      <c r="Q14" s="70">
        <f t="shared" si="5"/>
        <v>1</v>
      </c>
      <c r="R14" s="69">
        <f>VLOOKUP($A14,'Return Data'!$A$7:$R$328,17,0)</f>
        <v>9.4195739779935703</v>
      </c>
      <c r="S14" s="71">
        <f t="shared" si="5"/>
        <v>7</v>
      </c>
    </row>
    <row r="15" spans="1:19" s="72" customFormat="1" x14ac:dyDescent="0.25">
      <c r="A15" s="67" t="s">
        <v>18</v>
      </c>
      <c r="B15" s="68">
        <f>VLOOKUP($A15,'Return Data'!$A$7:$R$328,2,0)</f>
        <v>43924</v>
      </c>
      <c r="C15" s="69">
        <f>VLOOKUP($A15,'Return Data'!$A$7:$R$328,3,0)</f>
        <v>24.972000000000001</v>
      </c>
      <c r="D15" s="69">
        <f>VLOOKUP($A15,'Return Data'!$A$7:$R$328,11,0)</f>
        <v>-141.46279351836901</v>
      </c>
      <c r="E15" s="70">
        <f t="shared" si="0"/>
        <v>14</v>
      </c>
      <c r="F15" s="69">
        <f>VLOOKUP($A15,'Return Data'!$A$7:$R$328,12,0)</f>
        <v>-59.666453645310703</v>
      </c>
      <c r="G15" s="70">
        <f t="shared" ref="G15:I15" si="20">RANK(F15,F$8:F$23,0)</f>
        <v>12</v>
      </c>
      <c r="H15" s="69">
        <f>VLOOKUP($A15,'Return Data'!$A$7:$R$328,13,0)</f>
        <v>-46.632788480157203</v>
      </c>
      <c r="I15" s="70">
        <f t="shared" si="20"/>
        <v>11</v>
      </c>
      <c r="J15" s="69">
        <f>VLOOKUP($A15,'Return Data'!$A$7:$R$328,14,0)</f>
        <v>-33.965565257041298</v>
      </c>
      <c r="K15" s="70">
        <f t="shared" ref="K15" si="21">RANK(J15,J$8:J$23,0)</f>
        <v>11</v>
      </c>
      <c r="L15" s="69">
        <f>VLOOKUP($A15,'Return Data'!$A$7:$R$328,18,0)</f>
        <v>-17.257091785250999</v>
      </c>
      <c r="M15" s="70">
        <f t="shared" ref="M15" si="22">RANK(L15,L$8:L$23,0)</f>
        <v>8</v>
      </c>
      <c r="N15" s="69">
        <f>VLOOKUP($A15,'Return Data'!$A$7:$R$328,15,0)</f>
        <v>-8.5222131839259507</v>
      </c>
      <c r="O15" s="70">
        <f t="shared" si="4"/>
        <v>7</v>
      </c>
      <c r="P15" s="69">
        <f>VLOOKUP($A15,'Return Data'!$A$7:$R$328,16,0)</f>
        <v>0.43857220196674901</v>
      </c>
      <c r="Q15" s="70">
        <f t="shared" si="5"/>
        <v>3</v>
      </c>
      <c r="R15" s="69">
        <f>VLOOKUP($A15,'Return Data'!$A$7:$R$328,17,0)</f>
        <v>14.2433513303427</v>
      </c>
      <c r="S15" s="71">
        <f t="shared" si="5"/>
        <v>2</v>
      </c>
    </row>
    <row r="16" spans="1:19" s="72" customFormat="1" x14ac:dyDescent="0.25">
      <c r="A16" s="67" t="s">
        <v>19</v>
      </c>
      <c r="B16" s="68">
        <f>VLOOKUP($A16,'Return Data'!$A$7:$R$328,2,0)</f>
        <v>43924</v>
      </c>
      <c r="C16" s="69">
        <f>VLOOKUP($A16,'Return Data'!$A$7:$R$328,3,0)</f>
        <v>53.297499999999999</v>
      </c>
      <c r="D16" s="69">
        <f>VLOOKUP($A16,'Return Data'!$A$7:$R$328,11,0)</f>
        <v>-133.90167035049299</v>
      </c>
      <c r="E16" s="70">
        <f t="shared" si="0"/>
        <v>11</v>
      </c>
      <c r="F16" s="69">
        <f>VLOOKUP($A16,'Return Data'!$A$7:$R$328,12,0)</f>
        <v>-57.910915756691701</v>
      </c>
      <c r="G16" s="70">
        <f t="shared" ref="G16:I16" si="23">RANK(F16,F$8:F$23,0)</f>
        <v>10</v>
      </c>
      <c r="H16" s="69">
        <f>VLOOKUP($A16,'Return Data'!$A$7:$R$328,13,0)</f>
        <v>-43.623124148198897</v>
      </c>
      <c r="I16" s="70">
        <f t="shared" si="23"/>
        <v>10</v>
      </c>
      <c r="J16" s="69">
        <f>VLOOKUP($A16,'Return Data'!$A$7:$R$328,14,0)</f>
        <v>-31.502697731381701</v>
      </c>
      <c r="K16" s="70">
        <f t="shared" ref="K16" si="24">RANK(J16,J$8:J$23,0)</f>
        <v>10</v>
      </c>
      <c r="L16" s="69">
        <f>VLOOKUP($A16,'Return Data'!$A$7:$R$328,18,0)</f>
        <v>-14.6544184464137</v>
      </c>
      <c r="M16" s="70">
        <f t="shared" ref="M16" si="25">RANK(L16,L$8:L$23,0)</f>
        <v>4</v>
      </c>
      <c r="N16" s="69">
        <f>VLOOKUP($A16,'Return Data'!$A$7:$R$328,15,0)</f>
        <v>-5.5395040138010403</v>
      </c>
      <c r="O16" s="70">
        <f t="shared" si="4"/>
        <v>2</v>
      </c>
      <c r="P16" s="69">
        <f>VLOOKUP($A16,'Return Data'!$A$7:$R$328,16,0)</f>
        <v>-0.206804656272778</v>
      </c>
      <c r="Q16" s="70">
        <f t="shared" si="5"/>
        <v>4</v>
      </c>
      <c r="R16" s="69">
        <f>VLOOKUP($A16,'Return Data'!$A$7:$R$328,17,0)</f>
        <v>7.6144065533130103</v>
      </c>
      <c r="S16" s="71">
        <f t="shared" si="5"/>
        <v>8</v>
      </c>
    </row>
    <row r="17" spans="1:19" s="72" customFormat="1" x14ac:dyDescent="0.25">
      <c r="A17" s="67" t="s">
        <v>20</v>
      </c>
      <c r="B17" s="68">
        <f>VLOOKUP($A17,'Return Data'!$A$7:$R$328,2,0)</f>
        <v>43924</v>
      </c>
      <c r="C17" s="69">
        <f>VLOOKUP($A17,'Return Data'!$A$7:$R$328,3,0)</f>
        <v>35.25</v>
      </c>
      <c r="D17" s="69">
        <f>VLOOKUP($A17,'Return Data'!$A$7:$R$328,11,0)</f>
        <v>-139.89926570750501</v>
      </c>
      <c r="E17" s="70">
        <f t="shared" si="0"/>
        <v>12</v>
      </c>
      <c r="F17" s="69">
        <f>VLOOKUP($A17,'Return Data'!$A$7:$R$328,12,0)</f>
        <v>-60.478701054334799</v>
      </c>
      <c r="G17" s="70">
        <f t="shared" ref="G17:I17" si="26">RANK(F17,F$8:F$23,0)</f>
        <v>13</v>
      </c>
      <c r="H17" s="69">
        <f>VLOOKUP($A17,'Return Data'!$A$7:$R$328,13,0)</f>
        <v>-49.239828693790201</v>
      </c>
      <c r="I17" s="70">
        <f t="shared" si="26"/>
        <v>13</v>
      </c>
      <c r="J17" s="69">
        <f>VLOOKUP($A17,'Return Data'!$A$7:$R$328,14,0)</f>
        <v>-36.974743602499501</v>
      </c>
      <c r="K17" s="70">
        <f t="shared" ref="K17" si="27">RANK(J17,J$8:J$23,0)</f>
        <v>13</v>
      </c>
      <c r="L17" s="69">
        <f>VLOOKUP($A17,'Return Data'!$A$7:$R$328,18,0)</f>
        <v>-15.827959406163901</v>
      </c>
      <c r="M17" s="70">
        <f t="shared" ref="M17" si="28">RANK(L17,L$8:L$23,0)</f>
        <v>6</v>
      </c>
      <c r="N17" s="69">
        <f>VLOOKUP($A17,'Return Data'!$A$7:$R$328,15,0)</f>
        <v>-9.1778083289081707</v>
      </c>
      <c r="O17" s="70">
        <f t="shared" si="4"/>
        <v>8</v>
      </c>
      <c r="P17" s="69">
        <f>VLOOKUP($A17,'Return Data'!$A$7:$R$328,16,0)</f>
        <v>-1.70831799818318</v>
      </c>
      <c r="Q17" s="70">
        <f t="shared" si="5"/>
        <v>8</v>
      </c>
      <c r="R17" s="69">
        <f>VLOOKUP($A17,'Return Data'!$A$7:$R$328,17,0)</f>
        <v>17.947906523855899</v>
      </c>
      <c r="S17" s="71">
        <f t="shared" si="5"/>
        <v>1</v>
      </c>
    </row>
    <row r="18" spans="1:19" s="72" customFormat="1" x14ac:dyDescent="0.25">
      <c r="A18" s="67" t="s">
        <v>21</v>
      </c>
      <c r="B18" s="68">
        <f>VLOOKUP($A18,'Return Data'!$A$7:$R$328,2,0)</f>
        <v>43924</v>
      </c>
      <c r="C18" s="69">
        <f>VLOOKUP($A18,'Return Data'!$A$7:$R$328,3,0)</f>
        <v>100.3107</v>
      </c>
      <c r="D18" s="69">
        <f>VLOOKUP($A18,'Return Data'!$A$7:$R$328,11,0)</f>
        <v>-128.30812613953699</v>
      </c>
      <c r="E18" s="70">
        <f t="shared" si="0"/>
        <v>8</v>
      </c>
      <c r="F18" s="69">
        <f>VLOOKUP($A18,'Return Data'!$A$7:$R$328,12,0)</f>
        <v>-55.479084999919699</v>
      </c>
      <c r="G18" s="70">
        <f t="shared" ref="G18:I18" si="29">RANK(F18,F$8:F$23,0)</f>
        <v>8</v>
      </c>
      <c r="H18" s="69">
        <f>VLOOKUP($A18,'Return Data'!$A$7:$R$328,13,0)</f>
        <v>-39.865228136332398</v>
      </c>
      <c r="I18" s="70">
        <f t="shared" si="29"/>
        <v>6</v>
      </c>
      <c r="J18" s="69">
        <f>VLOOKUP($A18,'Return Data'!$A$7:$R$328,14,0)</f>
        <v>-29.163956389056501</v>
      </c>
      <c r="K18" s="70">
        <f t="shared" ref="K18" si="30">RANK(J18,J$8:J$23,0)</f>
        <v>6</v>
      </c>
      <c r="L18" s="69">
        <f>VLOOKUP($A18,'Return Data'!$A$7:$R$328,18,0)</f>
        <v>-14.663273391493799</v>
      </c>
      <c r="M18" s="70">
        <f t="shared" ref="M18" si="31">RANK(L18,L$8:L$23,0)</f>
        <v>5</v>
      </c>
      <c r="N18" s="69">
        <f>VLOOKUP($A18,'Return Data'!$A$7:$R$328,15,0)</f>
        <v>-5.7197033776272903</v>
      </c>
      <c r="O18" s="70">
        <f t="shared" si="4"/>
        <v>4</v>
      </c>
      <c r="P18" s="69">
        <f>VLOOKUP($A18,'Return Data'!$A$7:$R$328,16,0)</f>
        <v>1.7206332865598799</v>
      </c>
      <c r="Q18" s="70">
        <f t="shared" si="5"/>
        <v>2</v>
      </c>
      <c r="R18" s="69">
        <f>VLOOKUP($A18,'Return Data'!$A$7:$R$328,17,0)</f>
        <v>13.4662469250441</v>
      </c>
      <c r="S18" s="71">
        <f t="shared" si="5"/>
        <v>3</v>
      </c>
    </row>
    <row r="19" spans="1:19" s="72" customFormat="1" x14ac:dyDescent="0.25">
      <c r="A19" s="67" t="s">
        <v>22</v>
      </c>
      <c r="B19" s="68">
        <f>VLOOKUP($A19,'Return Data'!$A$7:$R$328,2,0)</f>
        <v>43924</v>
      </c>
      <c r="C19" s="69">
        <f>VLOOKUP($A19,'Return Data'!$A$7:$R$328,3,0)</f>
        <v>7.6393000000000004</v>
      </c>
      <c r="D19" s="69">
        <f>VLOOKUP($A19,'Return Data'!$A$7:$R$328,11,0)</f>
        <v>-116.234556600292</v>
      </c>
      <c r="E19" s="70">
        <f t="shared" si="0"/>
        <v>4</v>
      </c>
      <c r="F19" s="69">
        <f>VLOOKUP($A19,'Return Data'!$A$7:$R$328,12,0)</f>
        <v>-50.031600874471302</v>
      </c>
      <c r="G19" s="70">
        <f t="shared" ref="G19:I19" si="32">RANK(F19,F$8:F$23,0)</f>
        <v>4</v>
      </c>
      <c r="H19" s="69">
        <f>VLOOKUP($A19,'Return Data'!$A$7:$R$328,13,0)</f>
        <v>-33.150208691382304</v>
      </c>
      <c r="I19" s="70">
        <f t="shared" si="32"/>
        <v>2</v>
      </c>
      <c r="J19" s="69">
        <f>VLOOKUP($A19,'Return Data'!$A$7:$R$328,14,0)</f>
        <v>-23.079550759813301</v>
      </c>
      <c r="K19" s="70">
        <f t="shared" ref="K19" si="33">RANK(J19,J$8:J$23,0)</f>
        <v>2</v>
      </c>
      <c r="L19" s="69"/>
      <c r="M19" s="70"/>
      <c r="N19" s="69"/>
      <c r="O19" s="70"/>
      <c r="P19" s="69"/>
      <c r="Q19" s="70"/>
      <c r="R19" s="69">
        <f>VLOOKUP($A19,'Return Data'!$A$7:$R$328,17,0)</f>
        <v>-13.6770714285714</v>
      </c>
      <c r="S19" s="71">
        <f t="shared" si="5"/>
        <v>13</v>
      </c>
    </row>
    <row r="20" spans="1:19" s="72" customFormat="1" x14ac:dyDescent="0.25">
      <c r="A20" s="67" t="s">
        <v>23</v>
      </c>
      <c r="B20" s="68">
        <f>VLOOKUP($A20,'Return Data'!$A$7:$R$328,2,0)</f>
        <v>43924</v>
      </c>
      <c r="C20" s="69">
        <f>VLOOKUP($A20,'Return Data'!$A$7:$R$328,3,0)</f>
        <v>7.5452000000000004</v>
      </c>
      <c r="D20" s="69">
        <f>VLOOKUP($A20,'Return Data'!$A$7:$R$328,11,0)</f>
        <v>-110.87743266151</v>
      </c>
      <c r="E20" s="70">
        <f t="shared" si="0"/>
        <v>1</v>
      </c>
      <c r="F20" s="69">
        <f>VLOOKUP($A20,'Return Data'!$A$7:$R$328,12,0)</f>
        <v>-47.570610177201303</v>
      </c>
      <c r="G20" s="70">
        <f t="shared" ref="G20:I20" si="34">RANK(F20,F$8:F$23,0)</f>
        <v>1</v>
      </c>
      <c r="H20" s="69">
        <f>VLOOKUP($A20,'Return Data'!$A$7:$R$328,13,0)</f>
        <v>-31.242289125548101</v>
      </c>
      <c r="I20" s="70">
        <f t="shared" si="34"/>
        <v>1</v>
      </c>
      <c r="J20" s="69">
        <f>VLOOKUP($A20,'Return Data'!$A$7:$R$328,14,0)</f>
        <v>-21.573632006828898</v>
      </c>
      <c r="K20" s="70">
        <f t="shared" ref="K20" si="35">RANK(J20,J$8:J$23,0)</f>
        <v>1</v>
      </c>
      <c r="L20" s="69"/>
      <c r="M20" s="70"/>
      <c r="N20" s="69"/>
      <c r="O20" s="70"/>
      <c r="P20" s="69"/>
      <c r="Q20" s="70"/>
      <c r="R20" s="69">
        <f>VLOOKUP($A20,'Return Data'!$A$7:$R$328,17,0)</f>
        <v>-14.7126765188834</v>
      </c>
      <c r="S20" s="71">
        <f t="shared" si="5"/>
        <v>14</v>
      </c>
    </row>
    <row r="21" spans="1:19" s="72" customFormat="1" x14ac:dyDescent="0.25">
      <c r="A21" s="67" t="s">
        <v>24</v>
      </c>
      <c r="B21" s="68">
        <f>VLOOKUP($A21,'Return Data'!$A$7:$R$328,2,0)</f>
        <v>43924</v>
      </c>
      <c r="C21" s="69">
        <f>VLOOKUP($A21,'Return Data'!$A$7:$R$328,3,0)</f>
        <v>162.3073</v>
      </c>
      <c r="D21" s="69">
        <f>VLOOKUP($A21,'Return Data'!$A$7:$R$328,11,0)</f>
        <v>-149.801406727585</v>
      </c>
      <c r="E21" s="70">
        <f t="shared" si="0"/>
        <v>15</v>
      </c>
      <c r="F21" s="69">
        <f>VLOOKUP($A21,'Return Data'!$A$7:$R$328,12,0)</f>
        <v>-63.2346293835026</v>
      </c>
      <c r="G21" s="70">
        <f t="shared" ref="G21:I21" si="36">RANK(F21,F$8:F$23,0)</f>
        <v>15</v>
      </c>
      <c r="H21" s="69">
        <f>VLOOKUP($A21,'Return Data'!$A$7:$R$328,13,0)</f>
        <v>-50.8109933880325</v>
      </c>
      <c r="I21" s="70">
        <f t="shared" si="36"/>
        <v>15</v>
      </c>
      <c r="J21" s="69">
        <f>VLOOKUP($A21,'Return Data'!$A$7:$R$328,14,0)</f>
        <v>-39.968168487228198</v>
      </c>
      <c r="K21" s="70">
        <f t="shared" ref="K21" si="37">RANK(J21,J$8:J$23,0)</f>
        <v>15</v>
      </c>
      <c r="L21" s="69">
        <f>VLOOKUP($A21,'Return Data'!$A$7:$R$328,18,0)</f>
        <v>-20.070601232923099</v>
      </c>
      <c r="M21" s="70">
        <f t="shared" ref="M21" si="38">RANK(L21,L$8:L$23,0)</f>
        <v>10</v>
      </c>
      <c r="N21" s="69">
        <f>VLOOKUP($A21,'Return Data'!$A$7:$R$328,15,0)</f>
        <v>-10.737396867101401</v>
      </c>
      <c r="O21" s="70">
        <f t="shared" si="4"/>
        <v>10</v>
      </c>
      <c r="P21" s="69">
        <f>VLOOKUP($A21,'Return Data'!$A$7:$R$328,16,0)</f>
        <v>-2.7502510397608102</v>
      </c>
      <c r="Q21" s="70">
        <f t="shared" si="5"/>
        <v>10</v>
      </c>
      <c r="R21" s="69">
        <f>VLOOKUP($A21,'Return Data'!$A$7:$R$328,17,0)</f>
        <v>3.9806896997131598</v>
      </c>
      <c r="S21" s="71">
        <f t="shared" si="5"/>
        <v>11</v>
      </c>
    </row>
    <row r="22" spans="1:19" s="72" customFormat="1" x14ac:dyDescent="0.25">
      <c r="A22" s="67" t="s">
        <v>25</v>
      </c>
      <c r="B22" s="68">
        <f>VLOOKUP($A22,'Return Data'!$A$7:$R$328,2,0)</f>
        <v>43924</v>
      </c>
      <c r="C22" s="69">
        <f>VLOOKUP($A22,'Return Data'!$A$7:$R$328,3,0)</f>
        <v>7.51</v>
      </c>
      <c r="D22" s="69">
        <f>VLOOKUP($A22,'Return Data'!$A$7:$R$328,11,0)</f>
        <v>-126.508860328368</v>
      </c>
      <c r="E22" s="70">
        <f t="shared" si="0"/>
        <v>7</v>
      </c>
      <c r="F22" s="69">
        <f>VLOOKUP($A22,'Return Data'!$A$7:$R$328,12,0)</f>
        <v>-51.000016247217701</v>
      </c>
      <c r="G22" s="70">
        <f t="shared" ref="G22:I22" si="39">RANK(F22,F$8:F$23,0)</f>
        <v>6</v>
      </c>
      <c r="H22" s="69">
        <f>VLOOKUP($A22,'Return Data'!$A$7:$R$328,13,0)</f>
        <v>-40.432659932659902</v>
      </c>
      <c r="I22" s="70">
        <f t="shared" si="39"/>
        <v>9</v>
      </c>
      <c r="J22" s="69">
        <f>VLOOKUP($A22,'Return Data'!$A$7:$R$328,14,0)</f>
        <v>-29.403011878190799</v>
      </c>
      <c r="K22" s="70">
        <f t="shared" ref="K22" si="40">RANK(J22,J$8:J$23,0)</f>
        <v>9</v>
      </c>
      <c r="L22" s="69"/>
      <c r="M22" s="70"/>
      <c r="N22" s="69"/>
      <c r="O22" s="70"/>
      <c r="P22" s="69"/>
      <c r="Q22" s="70"/>
      <c r="R22" s="69">
        <f>VLOOKUP($A22,'Return Data'!$A$7:$R$328,17,0)</f>
        <v>-18.739175257732001</v>
      </c>
      <c r="S22" s="71">
        <f t="shared" si="5"/>
        <v>16</v>
      </c>
    </row>
    <row r="23" spans="1:19" s="72" customFormat="1" x14ac:dyDescent="0.25">
      <c r="A23" s="67" t="s">
        <v>26</v>
      </c>
      <c r="B23" s="68">
        <f>VLOOKUP($A23,'Return Data'!$A$7:$R$328,2,0)</f>
        <v>43924</v>
      </c>
      <c r="C23" s="69">
        <f>VLOOKUP($A23,'Return Data'!$A$7:$R$328,3,0)</f>
        <v>47.161000000000001</v>
      </c>
      <c r="D23" s="69">
        <f>VLOOKUP($A23,'Return Data'!$A$7:$R$328,11,0)</f>
        <v>-124.249217523882</v>
      </c>
      <c r="E23" s="70">
        <f t="shared" si="0"/>
        <v>6</v>
      </c>
      <c r="F23" s="69">
        <f>VLOOKUP($A23,'Return Data'!$A$7:$R$328,12,0)</f>
        <v>-48.6144984422154</v>
      </c>
      <c r="G23" s="70">
        <f t="shared" ref="G23:I23" si="41">RANK(F23,F$8:F$23,0)</f>
        <v>3</v>
      </c>
      <c r="H23" s="69">
        <f>VLOOKUP($A23,'Return Data'!$A$7:$R$328,13,0)</f>
        <v>-36.075271005772301</v>
      </c>
      <c r="I23" s="70">
        <f t="shared" si="41"/>
        <v>3</v>
      </c>
      <c r="J23" s="69">
        <f>VLOOKUP($A23,'Return Data'!$A$7:$R$328,14,0)</f>
        <v>-26.7937961701215</v>
      </c>
      <c r="K23" s="70">
        <f t="shared" ref="K23" si="42">RANK(J23,J$8:J$23,0)</f>
        <v>3</v>
      </c>
      <c r="L23" s="69">
        <f>VLOOKUP($A23,'Return Data'!$A$7:$R$328,18,0)</f>
        <v>-10.7582415276459</v>
      </c>
      <c r="M23" s="70">
        <f t="shared" ref="M23" si="43">RANK(L23,L$8:L$23,0)</f>
        <v>1</v>
      </c>
      <c r="N23" s="69">
        <f>VLOOKUP($A23,'Return Data'!$A$7:$R$328,15,0)</f>
        <v>-3.8426253609286198</v>
      </c>
      <c r="O23" s="70">
        <f t="shared" si="4"/>
        <v>1</v>
      </c>
      <c r="P23" s="69">
        <f>VLOOKUP($A23,'Return Data'!$A$7:$R$328,16,0)</f>
        <v>-1.34929221176604</v>
      </c>
      <c r="Q23" s="70">
        <f t="shared" si="5"/>
        <v>6</v>
      </c>
      <c r="R23" s="69">
        <f>VLOOKUP($A23,'Return Data'!$A$7:$R$328,17,0)</f>
        <v>6.3084258560723701</v>
      </c>
      <c r="S23" s="71">
        <f t="shared" si="5"/>
        <v>9</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-130.47331759440397</v>
      </c>
      <c r="E25" s="78"/>
      <c r="F25" s="79">
        <f>AVERAGE(F8:F23)</f>
        <v>-55.908706737179884</v>
      </c>
      <c r="G25" s="78"/>
      <c r="H25" s="79">
        <f>AVERAGE(H8:H23)</f>
        <v>-42.591636502605262</v>
      </c>
      <c r="I25" s="78"/>
      <c r="J25" s="79">
        <f>AVERAGE(J8:J23)</f>
        <v>-31.689484191902558</v>
      </c>
      <c r="K25" s="78"/>
      <c r="L25" s="79">
        <f>AVERAGE(L8:L23)</f>
        <v>-16.866005854447209</v>
      </c>
      <c r="M25" s="78"/>
      <c r="N25" s="79">
        <f>AVERAGE(N8:N23)</f>
        <v>-8.1346330216500906</v>
      </c>
      <c r="O25" s="78"/>
      <c r="P25" s="79">
        <f>AVERAGE(P8:P23)</f>
        <v>-0.92259150016658009</v>
      </c>
      <c r="Q25" s="78"/>
      <c r="R25" s="79">
        <f>AVERAGE(R8:R23)</f>
        <v>2.9736575890162671</v>
      </c>
      <c r="S25" s="80"/>
    </row>
    <row r="26" spans="1:19" s="72" customFormat="1" x14ac:dyDescent="0.25">
      <c r="A26" s="77" t="s">
        <v>28</v>
      </c>
      <c r="B26" s="78"/>
      <c r="C26" s="78"/>
      <c r="D26" s="79">
        <f>MIN(D8:D23)</f>
        <v>-162.41626049542199</v>
      </c>
      <c r="E26" s="78"/>
      <c r="F26" s="79">
        <f>MIN(F8:F23)</f>
        <v>-72.1701470611644</v>
      </c>
      <c r="G26" s="78"/>
      <c r="H26" s="79">
        <f>MIN(H8:H23)</f>
        <v>-57.119073348642402</v>
      </c>
      <c r="I26" s="78"/>
      <c r="J26" s="79">
        <f>MIN(J8:J23)</f>
        <v>-43.830938628447299</v>
      </c>
      <c r="K26" s="78"/>
      <c r="L26" s="79">
        <f>MIN(L8:L23)</f>
        <v>-24.087830270376301</v>
      </c>
      <c r="M26" s="78"/>
      <c r="N26" s="79">
        <f>MIN(N8:N23)</f>
        <v>-12.3915668466848</v>
      </c>
      <c r="O26" s="78"/>
      <c r="P26" s="79">
        <f>MIN(P8:P23)</f>
        <v>-3.8284489732960498</v>
      </c>
      <c r="Q26" s="78"/>
      <c r="R26" s="79">
        <f>MIN(R8:R23)</f>
        <v>-18.739175257732001</v>
      </c>
      <c r="S26" s="80"/>
    </row>
    <row r="27" spans="1:19" s="72" customFormat="1" ht="15.75" thickBot="1" x14ac:dyDescent="0.3">
      <c r="A27" s="81" t="s">
        <v>29</v>
      </c>
      <c r="B27" s="82"/>
      <c r="C27" s="82"/>
      <c r="D27" s="83">
        <f>MAX(D8:D23)</f>
        <v>-110.87743266151</v>
      </c>
      <c r="E27" s="82"/>
      <c r="F27" s="83">
        <f>MAX(F8:F23)</f>
        <v>-47.570610177201303</v>
      </c>
      <c r="G27" s="82"/>
      <c r="H27" s="83">
        <f>MAX(H8:H23)</f>
        <v>-31.242289125548101</v>
      </c>
      <c r="I27" s="82"/>
      <c r="J27" s="83">
        <f>MAX(J8:J23)</f>
        <v>-21.573632006828898</v>
      </c>
      <c r="K27" s="82"/>
      <c r="L27" s="83">
        <f>MAX(L8:L23)</f>
        <v>-10.7582415276459</v>
      </c>
      <c r="M27" s="82"/>
      <c r="N27" s="83">
        <f>MAX(N8:N23)</f>
        <v>-3.8426253609286198</v>
      </c>
      <c r="O27" s="82"/>
      <c r="P27" s="83">
        <f>MAX(P8:P23)</f>
        <v>2.08074622961907</v>
      </c>
      <c r="Q27" s="82"/>
      <c r="R27" s="83">
        <f>MAX(R8:R23)</f>
        <v>17.947906523855899</v>
      </c>
      <c r="S27" s="84"/>
    </row>
    <row r="29" spans="1:19" x14ac:dyDescent="0.25">
      <c r="A29" s="15" t="s">
        <v>342</v>
      </c>
    </row>
  </sheetData>
  <sheetProtection password="F4C3"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7" t="s">
        <v>349</v>
      </c>
    </row>
    <row r="3" spans="1:20" ht="15.75" thickBot="1" x14ac:dyDescent="0.3">
      <c r="A3" s="118"/>
    </row>
    <row r="4" spans="1:20" ht="15.75" thickBot="1" x14ac:dyDescent="0.3"/>
    <row r="5" spans="1:20" x14ac:dyDescent="0.25">
      <c r="A5" s="32" t="s">
        <v>344</v>
      </c>
      <c r="B5" s="115" t="s">
        <v>8</v>
      </c>
      <c r="C5" s="115" t="s">
        <v>9</v>
      </c>
      <c r="D5" s="121" t="s">
        <v>1</v>
      </c>
      <c r="E5" s="121"/>
      <c r="F5" s="121" t="s">
        <v>2</v>
      </c>
      <c r="G5" s="121"/>
      <c r="H5" s="121" t="s">
        <v>3</v>
      </c>
      <c r="I5" s="121"/>
      <c r="J5" s="121" t="s">
        <v>4</v>
      </c>
      <c r="K5" s="121"/>
      <c r="L5" s="121" t="s">
        <v>385</v>
      </c>
      <c r="M5" s="121"/>
      <c r="N5" s="121" t="s">
        <v>5</v>
      </c>
      <c r="O5" s="121"/>
      <c r="P5" s="121" t="s">
        <v>6</v>
      </c>
      <c r="Q5" s="121"/>
      <c r="R5" s="119" t="s">
        <v>46</v>
      </c>
      <c r="S5" s="120"/>
      <c r="T5" s="13"/>
    </row>
    <row r="6" spans="1:20" x14ac:dyDescent="0.25">
      <c r="A6" s="18" t="s">
        <v>7</v>
      </c>
      <c r="B6" s="116"/>
      <c r="C6" s="11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Data'!$A$7:$R$328,2,0)</f>
        <v>43924</v>
      </c>
      <c r="C8" s="69">
        <f>VLOOKUP($A8,'Return Data'!$A$7:$R$328,3,0)</f>
        <v>31.517499999999998</v>
      </c>
      <c r="D8" s="69">
        <f>VLOOKUP($A8,'Return Data'!$A$7:$R$328,11,0)</f>
        <v>-133.135948643783</v>
      </c>
      <c r="E8" s="70">
        <f>RANK(D8,D$8:D$23,0)</f>
        <v>10</v>
      </c>
      <c r="F8" s="69">
        <f>VLOOKUP($A8,'Return Data'!$A$7:$R$328,12,0)</f>
        <v>-58.952335546566701</v>
      </c>
      <c r="G8" s="70">
        <f>RANK(F8,F$8:F$23,0)</f>
        <v>11</v>
      </c>
      <c r="H8" s="69">
        <f>VLOOKUP($A8,'Return Data'!$A$7:$R$328,13,0)</f>
        <v>-50.245751306890298</v>
      </c>
      <c r="I8" s="70">
        <f>RANK(H8,H$8:H$23,0)</f>
        <v>14</v>
      </c>
      <c r="J8" s="69">
        <f>VLOOKUP($A8,'Return Data'!$A$7:$R$328,14,0)</f>
        <v>-39.071608217269599</v>
      </c>
      <c r="K8" s="70">
        <f>RANK(J8,J$8:J$23,0)</f>
        <v>14</v>
      </c>
      <c r="L8" s="69">
        <f>VLOOKUP($A8,'Return Data'!$A$7:$R$328,18,0)</f>
        <v>-24.676975667012201</v>
      </c>
      <c r="M8" s="70">
        <f>RANK(L8,L$8:L$23,0)</f>
        <v>12</v>
      </c>
      <c r="N8" s="69">
        <f>VLOOKUP($A8,'Return Data'!$A$7:$R$328,15,0)</f>
        <v>-13.1215537314055</v>
      </c>
      <c r="O8" s="70">
        <f>RANK(N8,N$8:N$23,0)</f>
        <v>12</v>
      </c>
      <c r="P8" s="69">
        <f>VLOOKUP($A8,'Return Data'!$A$7:$R$328,16,0)</f>
        <v>-3.56625333359638</v>
      </c>
      <c r="Q8" s="70">
        <f>RANK(P8,P$8:P$23,0)</f>
        <v>10</v>
      </c>
      <c r="R8" s="69">
        <f>VLOOKUP($A8,'Return Data'!$A$7:$R$328,17,0)</f>
        <v>17.890404328018199</v>
      </c>
      <c r="S8" s="71">
        <f>RANK(R8,R$8:R$23,0)</f>
        <v>8</v>
      </c>
    </row>
    <row r="9" spans="1:20" x14ac:dyDescent="0.25">
      <c r="A9" s="67" t="s">
        <v>31</v>
      </c>
      <c r="B9" s="68">
        <f>VLOOKUP($A9,'Return Data'!$A$7:$R$328,2,0)</f>
        <v>43924</v>
      </c>
      <c r="C9" s="69">
        <f>VLOOKUP($A9,'Return Data'!$A$7:$R$328,3,0)</f>
        <v>187.3</v>
      </c>
      <c r="D9" s="69">
        <f>VLOOKUP($A9,'Return Data'!$A$7:$R$328,11,0)</f>
        <v>-140.67305820953499</v>
      </c>
      <c r="E9" s="70">
        <f t="shared" ref="E9:E23" si="0">RANK(D9,D$8:D$23,0)</f>
        <v>13</v>
      </c>
      <c r="F9" s="69">
        <f>VLOOKUP($A9,'Return Data'!$A$7:$R$328,12,0)</f>
        <v>-62.023355564762497</v>
      </c>
      <c r="G9" s="70">
        <f t="shared" ref="G9:G23" si="1">RANK(F9,F$8:F$23,0)</f>
        <v>14</v>
      </c>
      <c r="H9" s="69">
        <f>VLOOKUP($A9,'Return Data'!$A$7:$R$328,13,0)</f>
        <v>-47.6191812993629</v>
      </c>
      <c r="I9" s="70">
        <f t="shared" ref="I9:I23" si="2">RANK(H9,H$8:H$23,0)</f>
        <v>12</v>
      </c>
      <c r="J9" s="69">
        <f>VLOOKUP($A9,'Return Data'!$A$7:$R$328,14,0)</f>
        <v>-37.440148960562396</v>
      </c>
      <c r="K9" s="70">
        <f t="shared" ref="K9:K23" si="3">RANK(J9,J$8:J$23,0)</f>
        <v>13</v>
      </c>
      <c r="L9" s="69">
        <f>VLOOKUP($A9,'Return Data'!$A$7:$R$328,18,0)</f>
        <v>-17.686898878828899</v>
      </c>
      <c r="M9" s="70">
        <f t="shared" ref="M9:M23" si="4">RANK(L9,L$8:L$23,0)</f>
        <v>7</v>
      </c>
      <c r="N9" s="69">
        <f>VLOOKUP($A9,'Return Data'!$A$7:$R$328,15,0)</f>
        <v>-8.4816414797864095</v>
      </c>
      <c r="O9" s="70">
        <f t="shared" ref="O9:O23" si="5">RANK(N9,N$8:N$23,0)</f>
        <v>6</v>
      </c>
      <c r="P9" s="69">
        <f>VLOOKUP($A9,'Return Data'!$A$7:$R$328,16,0)</f>
        <v>-1.4661758342995901</v>
      </c>
      <c r="Q9" s="70">
        <f t="shared" ref="Q9:Q23" si="6">RANK(P9,P$8:P$23,0)</f>
        <v>5</v>
      </c>
      <c r="R9" s="69">
        <f>VLOOKUP($A9,'Return Data'!$A$7:$R$328,17,0)</f>
        <v>67.707156308851197</v>
      </c>
      <c r="S9" s="71">
        <f t="shared" ref="S9:S23" si="7">RANK(R9,R$8:R$23,0)</f>
        <v>2</v>
      </c>
    </row>
    <row r="10" spans="1:20" x14ac:dyDescent="0.25">
      <c r="A10" s="67" t="s">
        <v>32</v>
      </c>
      <c r="B10" s="68">
        <f>VLOOKUP($A10,'Return Data'!$A$7:$R$328,2,0)</f>
        <v>43924</v>
      </c>
      <c r="C10" s="69">
        <f>VLOOKUP($A10,'Return Data'!$A$7:$R$328,3,0)</f>
        <v>102.46</v>
      </c>
      <c r="D10" s="69">
        <f>VLOOKUP($A10,'Return Data'!$A$7:$R$328,11,0)</f>
        <v>-114.551743055438</v>
      </c>
      <c r="E10" s="70">
        <f t="shared" si="0"/>
        <v>2</v>
      </c>
      <c r="F10" s="69">
        <f>VLOOKUP($A10,'Return Data'!$A$7:$R$328,12,0)</f>
        <v>-50.676535831018001</v>
      </c>
      <c r="G10" s="70">
        <f t="shared" si="1"/>
        <v>4</v>
      </c>
      <c r="H10" s="69">
        <f>VLOOKUP($A10,'Return Data'!$A$7:$R$328,13,0)</f>
        <v>-40.541559850128202</v>
      </c>
      <c r="I10" s="70">
        <f t="shared" si="2"/>
        <v>6</v>
      </c>
      <c r="J10" s="69">
        <f>VLOOKUP($A10,'Return Data'!$A$7:$R$328,14,0)</f>
        <v>-29.783552843950201</v>
      </c>
      <c r="K10" s="70">
        <f t="shared" si="3"/>
        <v>6</v>
      </c>
      <c r="L10" s="69">
        <f>VLOOKUP($A10,'Return Data'!$A$7:$R$328,18,0)</f>
        <v>-13.6916643563218</v>
      </c>
      <c r="M10" s="70">
        <f t="shared" si="4"/>
        <v>2</v>
      </c>
      <c r="N10" s="69">
        <f>VLOOKUP($A10,'Return Data'!$A$7:$R$328,15,0)</f>
        <v>-7.4547479537327703</v>
      </c>
      <c r="O10" s="70">
        <f t="shared" si="5"/>
        <v>5</v>
      </c>
      <c r="P10" s="69">
        <f>VLOOKUP($A10,'Return Data'!$A$7:$R$328,16,0)</f>
        <v>-2.3263376323532401</v>
      </c>
      <c r="Q10" s="70">
        <f t="shared" si="6"/>
        <v>8</v>
      </c>
      <c r="R10" s="69">
        <f>VLOOKUP($A10,'Return Data'!$A$7:$R$328,17,0)</f>
        <v>59.113504992117697</v>
      </c>
      <c r="S10" s="71">
        <f t="shared" si="7"/>
        <v>3</v>
      </c>
    </row>
    <row r="11" spans="1:20" x14ac:dyDescent="0.25">
      <c r="A11" s="67" t="s">
        <v>33</v>
      </c>
      <c r="B11" s="68">
        <f>VLOOKUP($A11,'Return Data'!$A$7:$R$328,2,0)</f>
        <v>43924</v>
      </c>
      <c r="C11" s="69">
        <f>VLOOKUP($A11,'Return Data'!$A$7:$R$328,3,0)</f>
        <v>7.31</v>
      </c>
      <c r="D11" s="69">
        <f>VLOOKUP($A11,'Return Data'!$A$7:$R$328,11,0)</f>
        <v>-121.85766614338</v>
      </c>
      <c r="E11" s="70">
        <f t="shared" si="0"/>
        <v>5</v>
      </c>
      <c r="F11" s="69">
        <f>VLOOKUP($A11,'Return Data'!$A$7:$R$328,12,0)</f>
        <v>-53.067461101235601</v>
      </c>
      <c r="G11" s="70">
        <f t="shared" si="1"/>
        <v>7</v>
      </c>
      <c r="H11" s="69">
        <f>VLOOKUP($A11,'Return Data'!$A$7:$R$328,13,0)</f>
        <v>-40.8488292011019</v>
      </c>
      <c r="I11" s="70">
        <f t="shared" si="2"/>
        <v>7</v>
      </c>
      <c r="J11" s="69">
        <f>VLOOKUP($A11,'Return Data'!$A$7:$R$328,14,0)</f>
        <v>-29.898928040533502</v>
      </c>
      <c r="K11" s="70">
        <f t="shared" si="3"/>
        <v>7</v>
      </c>
      <c r="L11" s="69"/>
      <c r="M11" s="70"/>
      <c r="N11" s="69"/>
      <c r="O11" s="70"/>
      <c r="P11" s="69"/>
      <c r="Q11" s="70"/>
      <c r="R11" s="69">
        <f>VLOOKUP($A11,'Return Data'!$A$7:$R$328,17,0)</f>
        <v>-16.585304054054099</v>
      </c>
      <c r="S11" s="71">
        <f t="shared" si="7"/>
        <v>15</v>
      </c>
    </row>
    <row r="12" spans="1:20" x14ac:dyDescent="0.25">
      <c r="A12" s="67" t="s">
        <v>34</v>
      </c>
      <c r="B12" s="68">
        <f>VLOOKUP($A12,'Return Data'!$A$7:$R$328,2,0)</f>
        <v>43924</v>
      </c>
      <c r="C12" s="69">
        <f>VLOOKUP($A12,'Return Data'!$A$7:$R$328,3,0)</f>
        <v>28.64</v>
      </c>
      <c r="D12" s="69">
        <f>VLOOKUP($A12,'Return Data'!$A$7:$R$328,11,0)</f>
        <v>-163.06590218732799</v>
      </c>
      <c r="E12" s="70">
        <f t="shared" si="0"/>
        <v>16</v>
      </c>
      <c r="F12" s="69">
        <f>VLOOKUP($A12,'Return Data'!$A$7:$R$328,12,0)</f>
        <v>-72.821990689425803</v>
      </c>
      <c r="G12" s="70">
        <f t="shared" si="1"/>
        <v>16</v>
      </c>
      <c r="H12" s="69">
        <f>VLOOKUP($A12,'Return Data'!$A$7:$R$328,13,0)</f>
        <v>-57.721173853770502</v>
      </c>
      <c r="I12" s="70">
        <f t="shared" si="2"/>
        <v>16</v>
      </c>
      <c r="J12" s="69">
        <f>VLOOKUP($A12,'Return Data'!$A$7:$R$328,14,0)</f>
        <v>-44.438838221325199</v>
      </c>
      <c r="K12" s="70">
        <f t="shared" si="3"/>
        <v>16</v>
      </c>
      <c r="L12" s="69">
        <f>VLOOKUP($A12,'Return Data'!$A$7:$R$328,18,0)</f>
        <v>-24.3113844536526</v>
      </c>
      <c r="M12" s="70">
        <f t="shared" si="4"/>
        <v>11</v>
      </c>
      <c r="N12" s="69">
        <f>VLOOKUP($A12,'Return Data'!$A$7:$R$328,15,0)</f>
        <v>-11.923311786510601</v>
      </c>
      <c r="O12" s="70">
        <f t="shared" si="5"/>
        <v>11</v>
      </c>
      <c r="P12" s="69">
        <f>VLOOKUP($A12,'Return Data'!$A$7:$R$328,16,0)</f>
        <v>-4.6151386143115403</v>
      </c>
      <c r="Q12" s="70">
        <f t="shared" si="6"/>
        <v>11</v>
      </c>
      <c r="R12" s="69">
        <f>VLOOKUP($A12,'Return Data'!$A$7:$R$328,17,0)</f>
        <v>15.427664399093</v>
      </c>
      <c r="S12" s="71">
        <f t="shared" si="7"/>
        <v>10</v>
      </c>
    </row>
    <row r="13" spans="1:20" x14ac:dyDescent="0.25">
      <c r="A13" s="67" t="s">
        <v>35</v>
      </c>
      <c r="B13" s="68">
        <f>VLOOKUP($A13,'Return Data'!$A$7:$R$328,2,0)</f>
        <v>43924</v>
      </c>
      <c r="C13" s="69">
        <f>VLOOKUP($A13,'Return Data'!$A$7:$R$328,3,0)</f>
        <v>8.3890999999999991</v>
      </c>
      <c r="D13" s="69">
        <f>VLOOKUP($A13,'Return Data'!$A$7:$R$328,11,0)</f>
        <v>-116.52499409387801</v>
      </c>
      <c r="E13" s="70">
        <f t="shared" si="0"/>
        <v>3</v>
      </c>
      <c r="F13" s="69">
        <f>VLOOKUP($A13,'Return Data'!$A$7:$R$328,12,0)</f>
        <v>-49.259593620774702</v>
      </c>
      <c r="G13" s="70">
        <f t="shared" si="1"/>
        <v>3</v>
      </c>
      <c r="H13" s="69">
        <f>VLOOKUP($A13,'Return Data'!$A$7:$R$328,13,0)</f>
        <v>-38.569531943681</v>
      </c>
      <c r="I13" s="70">
        <f t="shared" si="2"/>
        <v>4</v>
      </c>
      <c r="J13" s="69">
        <f>VLOOKUP($A13,'Return Data'!$A$7:$R$328,14,0)</f>
        <v>-28.847977618938199</v>
      </c>
      <c r="K13" s="70">
        <f t="shared" si="3"/>
        <v>4</v>
      </c>
      <c r="L13" s="69">
        <f>VLOOKUP($A13,'Return Data'!$A$7:$R$328,18,0)</f>
        <v>-18.479813507619799</v>
      </c>
      <c r="M13" s="70">
        <f t="shared" si="4"/>
        <v>9</v>
      </c>
      <c r="N13" s="69">
        <f>VLOOKUP($A13,'Return Data'!$A$7:$R$328,15,0)</f>
        <v>-11.4762381671989</v>
      </c>
      <c r="O13" s="70">
        <f t="shared" si="5"/>
        <v>10</v>
      </c>
      <c r="P13" s="69"/>
      <c r="Q13" s="70"/>
      <c r="R13" s="69">
        <f>VLOOKUP($A13,'Return Data'!$A$7:$R$328,17,0)</f>
        <v>-3.5208293413173699</v>
      </c>
      <c r="S13" s="71">
        <f t="shared" si="7"/>
        <v>12</v>
      </c>
    </row>
    <row r="14" spans="1:20" x14ac:dyDescent="0.25">
      <c r="A14" s="67" t="s">
        <v>36</v>
      </c>
      <c r="B14" s="68">
        <f>VLOOKUP($A14,'Return Data'!$A$7:$R$328,2,0)</f>
        <v>43924</v>
      </c>
      <c r="C14" s="69">
        <f>VLOOKUP($A14,'Return Data'!$A$7:$R$328,3,0)</f>
        <v>22.721599999999999</v>
      </c>
      <c r="D14" s="69">
        <f>VLOOKUP($A14,'Return Data'!$A$7:$R$328,11,0)</f>
        <v>-130.99482057962899</v>
      </c>
      <c r="E14" s="70">
        <f t="shared" si="0"/>
        <v>9</v>
      </c>
      <c r="F14" s="69">
        <f>VLOOKUP($A14,'Return Data'!$A$7:$R$328,12,0)</f>
        <v>-58.282422671064097</v>
      </c>
      <c r="G14" s="70">
        <f t="shared" si="1"/>
        <v>9</v>
      </c>
      <c r="H14" s="69">
        <f>VLOOKUP($A14,'Return Data'!$A$7:$R$328,13,0)</f>
        <v>-39.345139270081098</v>
      </c>
      <c r="I14" s="70">
        <f t="shared" si="2"/>
        <v>5</v>
      </c>
      <c r="J14" s="69">
        <f>VLOOKUP($A14,'Return Data'!$A$7:$R$328,14,0)</f>
        <v>-29.769908319329598</v>
      </c>
      <c r="K14" s="70">
        <f t="shared" si="3"/>
        <v>5</v>
      </c>
      <c r="L14" s="69">
        <f>VLOOKUP($A14,'Return Data'!$A$7:$R$328,18,0)</f>
        <v>-14.1030351416375</v>
      </c>
      <c r="M14" s="70">
        <f t="shared" si="4"/>
        <v>3</v>
      </c>
      <c r="N14" s="69">
        <f>VLOOKUP($A14,'Return Data'!$A$7:$R$328,15,0)</f>
        <v>-6.1746009623149396</v>
      </c>
      <c r="O14" s="70">
        <f t="shared" si="5"/>
        <v>3</v>
      </c>
      <c r="P14" s="69">
        <f>VLOOKUP($A14,'Return Data'!$A$7:$R$328,16,0)</f>
        <v>0.85367861494874098</v>
      </c>
      <c r="Q14" s="70">
        <f t="shared" si="6"/>
        <v>1</v>
      </c>
      <c r="R14" s="69">
        <f>VLOOKUP($A14,'Return Data'!$A$7:$R$328,17,0)</f>
        <v>75.814984112457296</v>
      </c>
      <c r="S14" s="71">
        <f t="shared" si="7"/>
        <v>1</v>
      </c>
    </row>
    <row r="15" spans="1:20" x14ac:dyDescent="0.25">
      <c r="A15" s="67" t="s">
        <v>37</v>
      </c>
      <c r="B15" s="68">
        <f>VLOOKUP($A15,'Return Data'!$A$7:$R$328,2,0)</f>
        <v>43924</v>
      </c>
      <c r="C15" s="69">
        <f>VLOOKUP($A15,'Return Data'!$A$7:$R$328,3,0)</f>
        <v>23.538</v>
      </c>
      <c r="D15" s="69">
        <f>VLOOKUP($A15,'Return Data'!$A$7:$R$328,11,0)</f>
        <v>-142.120271718406</v>
      </c>
      <c r="E15" s="70">
        <f t="shared" si="0"/>
        <v>14</v>
      </c>
      <c r="F15" s="69">
        <f>VLOOKUP($A15,'Return Data'!$A$7:$R$328,12,0)</f>
        <v>-60.354333965899102</v>
      </c>
      <c r="G15" s="70">
        <f t="shared" si="1"/>
        <v>12</v>
      </c>
      <c r="H15" s="69">
        <f>VLOOKUP($A15,'Return Data'!$A$7:$R$328,13,0)</f>
        <v>-47.268002397252602</v>
      </c>
      <c r="I15" s="70">
        <f t="shared" si="2"/>
        <v>11</v>
      </c>
      <c r="J15" s="69">
        <f>VLOOKUP($A15,'Return Data'!$A$7:$R$328,14,0)</f>
        <v>-34.5998760739487</v>
      </c>
      <c r="K15" s="70">
        <f t="shared" si="3"/>
        <v>11</v>
      </c>
      <c r="L15" s="69">
        <f>VLOOKUP($A15,'Return Data'!$A$7:$R$328,18,0)</f>
        <v>-17.871533069089502</v>
      </c>
      <c r="M15" s="70">
        <f t="shared" si="4"/>
        <v>8</v>
      </c>
      <c r="N15" s="69">
        <f>VLOOKUP($A15,'Return Data'!$A$7:$R$328,15,0)</f>
        <v>-9.1960179616322009</v>
      </c>
      <c r="O15" s="70">
        <f t="shared" si="5"/>
        <v>7</v>
      </c>
      <c r="P15" s="69">
        <f>VLOOKUP($A15,'Return Data'!$A$7:$R$328,16,0)</f>
        <v>-0.44107729346904501</v>
      </c>
      <c r="Q15" s="70">
        <f t="shared" si="6"/>
        <v>3</v>
      </c>
      <c r="R15" s="69">
        <f>VLOOKUP($A15,'Return Data'!$A$7:$R$328,17,0)</f>
        <v>13.2192883895131</v>
      </c>
      <c r="S15" s="71">
        <f t="shared" si="7"/>
        <v>11</v>
      </c>
    </row>
    <row r="16" spans="1:20" x14ac:dyDescent="0.25">
      <c r="A16" s="67" t="s">
        <v>38</v>
      </c>
      <c r="B16" s="68">
        <f>VLOOKUP($A16,'Return Data'!$A$7:$R$328,2,0)</f>
        <v>43924</v>
      </c>
      <c r="C16" s="69">
        <f>VLOOKUP($A16,'Return Data'!$A$7:$R$328,3,0)</f>
        <v>50.484200000000001</v>
      </c>
      <c r="D16" s="69">
        <f>VLOOKUP($A16,'Return Data'!$A$7:$R$328,11,0)</f>
        <v>-134.45667686969799</v>
      </c>
      <c r="E16" s="70">
        <f t="shared" si="0"/>
        <v>11</v>
      </c>
      <c r="F16" s="69">
        <f>VLOOKUP($A16,'Return Data'!$A$7:$R$328,12,0)</f>
        <v>-58.417130364967697</v>
      </c>
      <c r="G16" s="70">
        <f t="shared" si="1"/>
        <v>10</v>
      </c>
      <c r="H16" s="69">
        <f>VLOOKUP($A16,'Return Data'!$A$7:$R$328,13,0)</f>
        <v>-44.0756015779235</v>
      </c>
      <c r="I16" s="70">
        <f t="shared" si="2"/>
        <v>10</v>
      </c>
      <c r="J16" s="69">
        <f>VLOOKUP($A16,'Return Data'!$A$7:$R$328,14,0)</f>
        <v>-31.950207485667999</v>
      </c>
      <c r="K16" s="70">
        <f t="shared" si="3"/>
        <v>10</v>
      </c>
      <c r="L16" s="69">
        <f>VLOOKUP($A16,'Return Data'!$A$7:$R$328,18,0)</f>
        <v>-15.122833742237001</v>
      </c>
      <c r="M16" s="70">
        <f t="shared" si="4"/>
        <v>4</v>
      </c>
      <c r="N16" s="69">
        <f>VLOOKUP($A16,'Return Data'!$A$7:$R$328,15,0)</f>
        <v>-6.1307711253414503</v>
      </c>
      <c r="O16" s="70">
        <f t="shared" si="5"/>
        <v>2</v>
      </c>
      <c r="P16" s="69">
        <f>VLOOKUP($A16,'Return Data'!$A$7:$R$328,16,0)</f>
        <v>-0.93669589419230104</v>
      </c>
      <c r="Q16" s="70">
        <f t="shared" si="6"/>
        <v>4</v>
      </c>
      <c r="R16" s="69">
        <f>VLOOKUP($A16,'Return Data'!$A$7:$R$328,17,0)</f>
        <v>27.298601514871599</v>
      </c>
      <c r="S16" s="71">
        <f t="shared" si="7"/>
        <v>6</v>
      </c>
    </row>
    <row r="17" spans="1:19" x14ac:dyDescent="0.25">
      <c r="A17" s="67" t="s">
        <v>39</v>
      </c>
      <c r="B17" s="68">
        <f>VLOOKUP($A17,'Return Data'!$A$7:$R$328,2,0)</f>
        <v>43924</v>
      </c>
      <c r="C17" s="69">
        <f>VLOOKUP($A17,'Return Data'!$A$7:$R$328,3,0)</f>
        <v>34.94</v>
      </c>
      <c r="D17" s="69">
        <f>VLOOKUP($A17,'Return Data'!$A$7:$R$328,11,0)</f>
        <v>-140.22035299027101</v>
      </c>
      <c r="E17" s="70">
        <f t="shared" si="0"/>
        <v>12</v>
      </c>
      <c r="F17" s="69">
        <f>VLOOKUP($A17,'Return Data'!$A$7:$R$328,12,0)</f>
        <v>-60.851580873882199</v>
      </c>
      <c r="G17" s="70">
        <f t="shared" si="1"/>
        <v>13</v>
      </c>
      <c r="H17" s="69">
        <f>VLOOKUP($A17,'Return Data'!$A$7:$R$328,13,0)</f>
        <v>-49.558497456632303</v>
      </c>
      <c r="I17" s="70">
        <f t="shared" si="2"/>
        <v>13</v>
      </c>
      <c r="J17" s="69">
        <f>VLOOKUP($A17,'Return Data'!$A$7:$R$328,14,0)</f>
        <v>-37.303745646134203</v>
      </c>
      <c r="K17" s="70">
        <f t="shared" si="3"/>
        <v>12</v>
      </c>
      <c r="L17" s="69">
        <f>VLOOKUP($A17,'Return Data'!$A$7:$R$328,18,0)</f>
        <v>-16.068826418332801</v>
      </c>
      <c r="M17" s="70">
        <f t="shared" si="4"/>
        <v>6</v>
      </c>
      <c r="N17" s="69">
        <f>VLOOKUP($A17,'Return Data'!$A$7:$R$328,15,0)</f>
        <v>-9.3899724289798705</v>
      </c>
      <c r="O17" s="70">
        <f t="shared" si="5"/>
        <v>8</v>
      </c>
      <c r="P17" s="69">
        <f>VLOOKUP($A17,'Return Data'!$A$7:$R$328,16,0)</f>
        <v>-1.9596490320859701</v>
      </c>
      <c r="Q17" s="70">
        <f t="shared" si="6"/>
        <v>6</v>
      </c>
      <c r="R17" s="69">
        <f>VLOOKUP($A17,'Return Data'!$A$7:$R$328,17,0)</f>
        <v>17.051098928161402</v>
      </c>
      <c r="S17" s="71">
        <f t="shared" si="7"/>
        <v>9</v>
      </c>
    </row>
    <row r="18" spans="1:19" x14ac:dyDescent="0.25">
      <c r="A18" s="67" t="s">
        <v>40</v>
      </c>
      <c r="B18" s="68">
        <f>VLOOKUP($A18,'Return Data'!$A$7:$R$328,2,0)</f>
        <v>43924</v>
      </c>
      <c r="C18" s="69">
        <f>VLOOKUP($A18,'Return Data'!$A$7:$R$328,3,0)</f>
        <v>94.1357</v>
      </c>
      <c r="D18" s="69">
        <f>VLOOKUP($A18,'Return Data'!$A$7:$R$328,11,0)</f>
        <v>-129.423254846964</v>
      </c>
      <c r="E18" s="70">
        <f t="shared" si="0"/>
        <v>8</v>
      </c>
      <c r="F18" s="69">
        <f>VLOOKUP($A18,'Return Data'!$A$7:$R$328,12,0)</f>
        <v>-56.608257857937197</v>
      </c>
      <c r="G18" s="70">
        <f t="shared" si="1"/>
        <v>8</v>
      </c>
      <c r="H18" s="69">
        <f>VLOOKUP($A18,'Return Data'!$A$7:$R$328,13,0)</f>
        <v>-40.937860978281201</v>
      </c>
      <c r="I18" s="70">
        <f t="shared" si="2"/>
        <v>8</v>
      </c>
      <c r="J18" s="69">
        <f>VLOOKUP($A18,'Return Data'!$A$7:$R$328,14,0)</f>
        <v>-30.222671658569801</v>
      </c>
      <c r="K18" s="70">
        <f t="shared" si="3"/>
        <v>9</v>
      </c>
      <c r="L18" s="69">
        <f>VLOOKUP($A18,'Return Data'!$A$7:$R$328,18,0)</f>
        <v>-15.6407261386285</v>
      </c>
      <c r="M18" s="70">
        <f t="shared" si="4"/>
        <v>5</v>
      </c>
      <c r="N18" s="69">
        <f>VLOOKUP($A18,'Return Data'!$A$7:$R$328,15,0)</f>
        <v>-6.7425597169155003</v>
      </c>
      <c r="O18" s="70">
        <f t="shared" si="5"/>
        <v>4</v>
      </c>
      <c r="P18" s="69">
        <f>VLOOKUP($A18,'Return Data'!$A$7:$R$328,16,0)</f>
        <v>0.64141472826673096</v>
      </c>
      <c r="Q18" s="70">
        <f t="shared" si="6"/>
        <v>2</v>
      </c>
      <c r="R18" s="69">
        <f>VLOOKUP($A18,'Return Data'!$A$7:$R$328,17,0)</f>
        <v>53.342939899253103</v>
      </c>
      <c r="S18" s="71">
        <f t="shared" si="7"/>
        <v>4</v>
      </c>
    </row>
    <row r="19" spans="1:19" x14ac:dyDescent="0.25">
      <c r="A19" s="67" t="s">
        <v>41</v>
      </c>
      <c r="B19" s="68">
        <f>VLOOKUP($A19,'Return Data'!$A$7:$R$328,2,0)</f>
        <v>43924</v>
      </c>
      <c r="C19" s="69">
        <f>VLOOKUP($A19,'Return Data'!$A$7:$R$328,3,0)</f>
        <v>7.4252000000000002</v>
      </c>
      <c r="D19" s="69">
        <f>VLOOKUP($A19,'Return Data'!$A$7:$R$328,11,0)</f>
        <v>-117.135212686361</v>
      </c>
      <c r="E19" s="70">
        <f t="shared" si="0"/>
        <v>4</v>
      </c>
      <c r="F19" s="69">
        <f>VLOOKUP($A19,'Return Data'!$A$7:$R$328,12,0)</f>
        <v>-50.921587209515202</v>
      </c>
      <c r="G19" s="70">
        <f t="shared" si="1"/>
        <v>5</v>
      </c>
      <c r="H19" s="69">
        <f>VLOOKUP($A19,'Return Data'!$A$7:$R$328,13,0)</f>
        <v>-34.051273182387099</v>
      </c>
      <c r="I19" s="70">
        <f t="shared" si="2"/>
        <v>2</v>
      </c>
      <c r="J19" s="69">
        <f>VLOOKUP($A19,'Return Data'!$A$7:$R$328,14,0)</f>
        <v>-24.050612764602899</v>
      </c>
      <c r="K19" s="70">
        <f t="shared" si="3"/>
        <v>2</v>
      </c>
      <c r="L19" s="69"/>
      <c r="M19" s="70"/>
      <c r="N19" s="69"/>
      <c r="O19" s="70"/>
      <c r="P19" s="69"/>
      <c r="Q19" s="70"/>
      <c r="R19" s="69">
        <f>VLOOKUP($A19,'Return Data'!$A$7:$R$328,17,0)</f>
        <v>-14.9174920634921</v>
      </c>
      <c r="S19" s="71">
        <f t="shared" si="7"/>
        <v>13</v>
      </c>
    </row>
    <row r="20" spans="1:19" x14ac:dyDescent="0.25">
      <c r="A20" s="67" t="s">
        <v>42</v>
      </c>
      <c r="B20" s="68">
        <f>VLOOKUP($A20,'Return Data'!$A$7:$R$328,2,0)</f>
        <v>43924</v>
      </c>
      <c r="C20" s="69">
        <f>VLOOKUP($A20,'Return Data'!$A$7:$R$328,3,0)</f>
        <v>7.3243</v>
      </c>
      <c r="D20" s="69">
        <f>VLOOKUP($A20,'Return Data'!$A$7:$R$328,11,0)</f>
        <v>-111.791827257877</v>
      </c>
      <c r="E20" s="70">
        <f t="shared" si="0"/>
        <v>1</v>
      </c>
      <c r="F20" s="69">
        <f>VLOOKUP($A20,'Return Data'!$A$7:$R$328,12,0)</f>
        <v>-48.469876453348803</v>
      </c>
      <c r="G20" s="70">
        <f t="shared" si="1"/>
        <v>1</v>
      </c>
      <c r="H20" s="69">
        <f>VLOOKUP($A20,'Return Data'!$A$7:$R$328,13,0)</f>
        <v>-32.198393941274098</v>
      </c>
      <c r="I20" s="70">
        <f t="shared" si="2"/>
        <v>1</v>
      </c>
      <c r="J20" s="69">
        <f>VLOOKUP($A20,'Return Data'!$A$7:$R$328,14,0)</f>
        <v>-22.612246275476299</v>
      </c>
      <c r="K20" s="70">
        <f t="shared" si="3"/>
        <v>1</v>
      </c>
      <c r="L20" s="69"/>
      <c r="M20" s="70"/>
      <c r="N20" s="69"/>
      <c r="O20" s="70"/>
      <c r="P20" s="69"/>
      <c r="Q20" s="70"/>
      <c r="R20" s="69">
        <f>VLOOKUP($A20,'Return Data'!$A$7:$R$328,17,0)</f>
        <v>-16.036625615763501</v>
      </c>
      <c r="S20" s="71">
        <f t="shared" si="7"/>
        <v>14</v>
      </c>
    </row>
    <row r="21" spans="1:19" x14ac:dyDescent="0.25">
      <c r="A21" s="67" t="s">
        <v>43</v>
      </c>
      <c r="B21" s="68">
        <f>VLOOKUP($A21,'Return Data'!$A$7:$R$328,2,0)</f>
        <v>43924</v>
      </c>
      <c r="C21" s="69">
        <f>VLOOKUP($A21,'Return Data'!$A$7:$R$328,3,0)</f>
        <v>154.03909999999999</v>
      </c>
      <c r="D21" s="69">
        <f>VLOOKUP($A21,'Return Data'!$A$7:$R$328,11,0)</f>
        <v>-150.43124935615799</v>
      </c>
      <c r="E21" s="70">
        <f t="shared" si="0"/>
        <v>15</v>
      </c>
      <c r="F21" s="69">
        <f>VLOOKUP($A21,'Return Data'!$A$7:$R$328,12,0)</f>
        <v>-63.909631194520898</v>
      </c>
      <c r="G21" s="70">
        <f t="shared" si="1"/>
        <v>15</v>
      </c>
      <c r="H21" s="69">
        <f>VLOOKUP($A21,'Return Data'!$A$7:$R$328,13,0)</f>
        <v>-51.376922614196502</v>
      </c>
      <c r="I21" s="70">
        <f t="shared" si="2"/>
        <v>15</v>
      </c>
      <c r="J21" s="69">
        <f>VLOOKUP($A21,'Return Data'!$A$7:$R$328,14,0)</f>
        <v>-40.498004930029801</v>
      </c>
      <c r="K21" s="70">
        <f t="shared" si="3"/>
        <v>15</v>
      </c>
      <c r="L21" s="69">
        <f>VLOOKUP($A21,'Return Data'!$A$7:$R$328,18,0)</f>
        <v>-20.562384538276</v>
      </c>
      <c r="M21" s="70">
        <f t="shared" si="4"/>
        <v>10</v>
      </c>
      <c r="N21" s="69">
        <f>VLOOKUP($A21,'Return Data'!$A$7:$R$328,15,0)</f>
        <v>-11.279711496613499</v>
      </c>
      <c r="O21" s="70">
        <f t="shared" si="5"/>
        <v>9</v>
      </c>
      <c r="P21" s="69">
        <f>VLOOKUP($A21,'Return Data'!$A$7:$R$328,16,0)</f>
        <v>-3.4017627679911402</v>
      </c>
      <c r="Q21" s="70">
        <f t="shared" si="6"/>
        <v>9</v>
      </c>
      <c r="R21" s="69">
        <f>VLOOKUP($A21,'Return Data'!$A$7:$R$328,17,0)</f>
        <v>39.069514956993302</v>
      </c>
      <c r="S21" s="71">
        <f t="shared" si="7"/>
        <v>5</v>
      </c>
    </row>
    <row r="22" spans="1:19" x14ac:dyDescent="0.25">
      <c r="A22" s="67" t="s">
        <v>44</v>
      </c>
      <c r="B22" s="68">
        <f>VLOOKUP($A22,'Return Data'!$A$7:$R$328,2,0)</f>
        <v>43924</v>
      </c>
      <c r="C22" s="69">
        <f>VLOOKUP($A22,'Return Data'!$A$7:$R$328,3,0)</f>
        <v>7.42</v>
      </c>
      <c r="D22" s="69">
        <f>VLOOKUP($A22,'Return Data'!$A$7:$R$328,11,0)</f>
        <v>-127.05158561512199</v>
      </c>
      <c r="E22" s="70">
        <f t="shared" si="0"/>
        <v>7</v>
      </c>
      <c r="F22" s="69">
        <f>VLOOKUP($A22,'Return Data'!$A$7:$R$328,12,0)</f>
        <v>-51.606863082272902</v>
      </c>
      <c r="G22" s="70">
        <f t="shared" si="1"/>
        <v>6</v>
      </c>
      <c r="H22" s="69">
        <f>VLOOKUP($A22,'Return Data'!$A$7:$R$328,13,0)</f>
        <v>-41.029287286270502</v>
      </c>
      <c r="I22" s="70">
        <f t="shared" si="2"/>
        <v>9</v>
      </c>
      <c r="J22" s="69">
        <f>VLOOKUP($A22,'Return Data'!$A$7:$R$328,14,0)</f>
        <v>-29.983828020786699</v>
      </c>
      <c r="K22" s="70">
        <f t="shared" si="3"/>
        <v>8</v>
      </c>
      <c r="L22" s="69"/>
      <c r="M22" s="70"/>
      <c r="N22" s="69"/>
      <c r="O22" s="70"/>
      <c r="P22" s="69"/>
      <c r="Q22" s="70"/>
      <c r="R22" s="69">
        <f>VLOOKUP($A22,'Return Data'!$A$7:$R$328,17,0)</f>
        <v>-19.416494845360798</v>
      </c>
      <c r="S22" s="71">
        <f t="shared" si="7"/>
        <v>16</v>
      </c>
    </row>
    <row r="23" spans="1:19" x14ac:dyDescent="0.25">
      <c r="A23" s="67" t="s">
        <v>45</v>
      </c>
      <c r="B23" s="68">
        <f>VLOOKUP($A23,'Return Data'!$A$7:$R$328,2,0)</f>
        <v>43924</v>
      </c>
      <c r="C23" s="69">
        <f>VLOOKUP($A23,'Return Data'!$A$7:$R$328,3,0)</f>
        <v>44.721800000000002</v>
      </c>
      <c r="D23" s="69">
        <f>VLOOKUP($A23,'Return Data'!$A$7:$R$328,11,0)</f>
        <v>-124.70780837414</v>
      </c>
      <c r="E23" s="70">
        <f t="shared" si="0"/>
        <v>6</v>
      </c>
      <c r="F23" s="69">
        <f>VLOOKUP($A23,'Return Data'!$A$7:$R$328,12,0)</f>
        <v>-49.087548110845901</v>
      </c>
      <c r="G23" s="70">
        <f t="shared" si="1"/>
        <v>2</v>
      </c>
      <c r="H23" s="69">
        <f>VLOOKUP($A23,'Return Data'!$A$7:$R$328,13,0)</f>
        <v>-36.527227259982901</v>
      </c>
      <c r="I23" s="70">
        <f t="shared" si="2"/>
        <v>3</v>
      </c>
      <c r="J23" s="69">
        <f>VLOOKUP($A23,'Return Data'!$A$7:$R$328,14,0)</f>
        <v>-27.255282543582201</v>
      </c>
      <c r="K23" s="70">
        <f t="shared" si="3"/>
        <v>3</v>
      </c>
      <c r="L23" s="69">
        <f>VLOOKUP($A23,'Return Data'!$A$7:$R$328,18,0)</f>
        <v>-11.292764759936899</v>
      </c>
      <c r="M23" s="70">
        <f t="shared" si="4"/>
        <v>1</v>
      </c>
      <c r="N23" s="69">
        <f>VLOOKUP($A23,'Return Data'!$A$7:$R$328,15,0)</f>
        <v>-4.47046272637676</v>
      </c>
      <c r="O23" s="70">
        <f t="shared" si="5"/>
        <v>1</v>
      </c>
      <c r="P23" s="69">
        <f>VLOOKUP($A23,'Return Data'!$A$7:$R$328,16,0)</f>
        <v>-2.0095710687108101</v>
      </c>
      <c r="Q23" s="70">
        <f t="shared" si="6"/>
        <v>7</v>
      </c>
      <c r="R23" s="69">
        <f>VLOOKUP($A23,'Return Data'!$A$7:$R$328,17,0)</f>
        <v>23.596084528020899</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-131.13389828924798</v>
      </c>
      <c r="E25" s="78"/>
      <c r="F25" s="79">
        <f>AVERAGE(F8:F23)</f>
        <v>-56.581906508627334</v>
      </c>
      <c r="G25" s="78"/>
      <c r="H25" s="79">
        <f>AVERAGE(H8:H23)</f>
        <v>-43.244639588701034</v>
      </c>
      <c r="I25" s="78"/>
      <c r="J25" s="79">
        <f>AVERAGE(J8:J23)</f>
        <v>-32.357964851294206</v>
      </c>
      <c r="K25" s="78"/>
      <c r="L25" s="79">
        <f>AVERAGE(L8:L23)</f>
        <v>-17.459070055964457</v>
      </c>
      <c r="M25" s="78"/>
      <c r="N25" s="79">
        <f>AVERAGE(N8:N23)</f>
        <v>-8.8201324614007017</v>
      </c>
      <c r="O25" s="78"/>
      <c r="P25" s="79">
        <f>AVERAGE(P8:P23)</f>
        <v>-1.7479607388904128</v>
      </c>
      <c r="Q25" s="78"/>
      <c r="R25" s="79">
        <f>AVERAGE(R8:R23)</f>
        <v>21.190906027335188</v>
      </c>
      <c r="S25" s="80"/>
    </row>
    <row r="26" spans="1:19" x14ac:dyDescent="0.25">
      <c r="A26" s="77" t="s">
        <v>28</v>
      </c>
      <c r="B26" s="78"/>
      <c r="C26" s="78"/>
      <c r="D26" s="79">
        <f>MIN(D8:D23)</f>
        <v>-163.06590218732799</v>
      </c>
      <c r="E26" s="78"/>
      <c r="F26" s="79">
        <f>MIN(F8:F23)</f>
        <v>-72.821990689425803</v>
      </c>
      <c r="G26" s="78"/>
      <c r="H26" s="79">
        <f>MIN(H8:H23)</f>
        <v>-57.721173853770502</v>
      </c>
      <c r="I26" s="78"/>
      <c r="J26" s="79">
        <f>MIN(J8:J23)</f>
        <v>-44.438838221325199</v>
      </c>
      <c r="K26" s="78"/>
      <c r="L26" s="79">
        <f>MIN(L8:L23)</f>
        <v>-24.676975667012201</v>
      </c>
      <c r="M26" s="78"/>
      <c r="N26" s="79">
        <f>MIN(N8:N23)</f>
        <v>-13.1215537314055</v>
      </c>
      <c r="O26" s="78"/>
      <c r="P26" s="79">
        <f>MIN(P8:P23)</f>
        <v>-4.6151386143115403</v>
      </c>
      <c r="Q26" s="78"/>
      <c r="R26" s="79">
        <f>MIN(R8:R23)</f>
        <v>-19.416494845360798</v>
      </c>
      <c r="S26" s="80"/>
    </row>
    <row r="27" spans="1:19" ht="15.75" thickBot="1" x14ac:dyDescent="0.3">
      <c r="A27" s="81" t="s">
        <v>29</v>
      </c>
      <c r="B27" s="82"/>
      <c r="C27" s="82"/>
      <c r="D27" s="83">
        <f>MAX(D8:D23)</f>
        <v>-111.791827257877</v>
      </c>
      <c r="E27" s="82"/>
      <c r="F27" s="83">
        <f>MAX(F8:F23)</f>
        <v>-48.469876453348803</v>
      </c>
      <c r="G27" s="82"/>
      <c r="H27" s="83">
        <f>MAX(H8:H23)</f>
        <v>-32.198393941274098</v>
      </c>
      <c r="I27" s="82"/>
      <c r="J27" s="83">
        <f>MAX(J8:J23)</f>
        <v>-22.612246275476299</v>
      </c>
      <c r="K27" s="82"/>
      <c r="L27" s="83">
        <f>MAX(L8:L23)</f>
        <v>-11.292764759936899</v>
      </c>
      <c r="M27" s="82"/>
      <c r="N27" s="83">
        <f>MAX(N8:N23)</f>
        <v>-4.47046272637676</v>
      </c>
      <c r="O27" s="82"/>
      <c r="P27" s="83">
        <f>MAX(P8:P23)</f>
        <v>0.85367861494874098</v>
      </c>
      <c r="Q27" s="82"/>
      <c r="R27" s="83">
        <f>MAX(R8:R23)</f>
        <v>75.814984112457296</v>
      </c>
      <c r="S27" s="84"/>
    </row>
    <row r="29" spans="1:19" x14ac:dyDescent="0.25">
      <c r="A29" s="15" t="s">
        <v>342</v>
      </c>
    </row>
  </sheetData>
  <sheetProtection password="F4C3"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8"/>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7" t="s">
        <v>349</v>
      </c>
    </row>
    <row r="3" spans="1:20" ht="15.75" thickBot="1" x14ac:dyDescent="0.3">
      <c r="A3" s="118"/>
    </row>
    <row r="4" spans="1:20" ht="15.75" thickBot="1" x14ac:dyDescent="0.3"/>
    <row r="5" spans="1:20" x14ac:dyDescent="0.25">
      <c r="A5" s="32" t="s">
        <v>345</v>
      </c>
      <c r="B5" s="115" t="s">
        <v>8</v>
      </c>
      <c r="C5" s="115" t="s">
        <v>9</v>
      </c>
      <c r="D5" s="121" t="s">
        <v>1</v>
      </c>
      <c r="E5" s="121"/>
      <c r="F5" s="121" t="s">
        <v>2</v>
      </c>
      <c r="G5" s="121"/>
      <c r="H5" s="121" t="s">
        <v>3</v>
      </c>
      <c r="I5" s="121"/>
      <c r="J5" s="121" t="s">
        <v>4</v>
      </c>
      <c r="K5" s="121"/>
      <c r="L5" s="121" t="s">
        <v>385</v>
      </c>
      <c r="M5" s="121"/>
      <c r="N5" s="121" t="s">
        <v>5</v>
      </c>
      <c r="O5" s="121"/>
      <c r="P5" s="121" t="s">
        <v>6</v>
      </c>
      <c r="Q5" s="121"/>
      <c r="R5" s="119" t="s">
        <v>46</v>
      </c>
      <c r="S5" s="120"/>
      <c r="T5" s="13"/>
    </row>
    <row r="6" spans="1:20" x14ac:dyDescent="0.25">
      <c r="A6" s="18" t="s">
        <v>7</v>
      </c>
      <c r="B6" s="116"/>
      <c r="C6" s="11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Data'!$A$7:$R$328,2,0)</f>
        <v>43924</v>
      </c>
      <c r="C8" s="69">
        <f>VLOOKUP($A8,'Return Data'!$A$7:$R$328,3,0)</f>
        <v>31.21</v>
      </c>
      <c r="D8" s="69">
        <f>VLOOKUP($A8,'Return Data'!$A$7:$R$328,11,0)</f>
        <v>-109.229078219519</v>
      </c>
      <c r="E8" s="70">
        <f t="shared" ref="E8:E39" si="0">RANK(D8,D$8:D$72,0)</f>
        <v>13</v>
      </c>
      <c r="F8" s="69">
        <f>VLOOKUP($A8,'Return Data'!$A$7:$R$328,12,0)</f>
        <v>-41.620251831654102</v>
      </c>
      <c r="G8" s="70">
        <f t="shared" ref="G8:G29" si="1">RANK(F8,F$8:F$72,0)</f>
        <v>10</v>
      </c>
      <c r="H8" s="69">
        <f>VLOOKUP($A8,'Return Data'!$A$7:$R$328,13,0)</f>
        <v>-32.134310565587903</v>
      </c>
      <c r="I8" s="70">
        <f t="shared" ref="I8:I29" si="2">RANK(H8,H$8:H$72,0)</f>
        <v>12</v>
      </c>
      <c r="J8" s="69">
        <f>VLOOKUP($A8,'Return Data'!$A$7:$R$328,14,0)</f>
        <v>-25.673179058934</v>
      </c>
      <c r="K8" s="70">
        <f t="shared" ref="K8:K29" si="3">RANK(J8,J$8:J$72,0)</f>
        <v>23</v>
      </c>
      <c r="L8" s="69">
        <f>VLOOKUP($A8,'Return Data'!$A$7:$R$328,18,0)</f>
        <v>-11.941223826620901</v>
      </c>
      <c r="M8" s="70">
        <f t="shared" ref="M8:M13" si="4">RANK(L8,L$8:L$72,0)</f>
        <v>23</v>
      </c>
      <c r="N8" s="69">
        <f>VLOOKUP($A8,'Return Data'!$A$7:$R$328,15,0)</f>
        <v>-2.6335740577609399</v>
      </c>
      <c r="O8" s="70">
        <f>RANK(N8,N$8:N$72,0)</f>
        <v>12</v>
      </c>
      <c r="P8" s="69">
        <f>VLOOKUP($A8,'Return Data'!$A$7:$R$328,16,0)</f>
        <v>1.9668260719538899</v>
      </c>
      <c r="Q8" s="70">
        <f>RANK(P8,P$8:P$72,0)</f>
        <v>12</v>
      </c>
      <c r="R8" s="69">
        <f>VLOOKUP($A8,'Return Data'!$A$7:$R$328,17,0)</f>
        <v>14.0013100355748</v>
      </c>
      <c r="S8" s="71">
        <f t="shared" ref="S8:S39" si="5">RANK(R8,R$8:R$72,0)</f>
        <v>8</v>
      </c>
    </row>
    <row r="9" spans="1:20" x14ac:dyDescent="0.25">
      <c r="A9" s="67" t="s">
        <v>164</v>
      </c>
      <c r="B9" s="68">
        <f>VLOOKUP($A9,'Return Data'!$A$7:$R$328,2,0)</f>
        <v>43924</v>
      </c>
      <c r="C9" s="69">
        <f>VLOOKUP($A9,'Return Data'!$A$7:$R$328,3,0)</f>
        <v>25.43</v>
      </c>
      <c r="D9" s="69">
        <f>VLOOKUP($A9,'Return Data'!$A$7:$R$328,11,0)</f>
        <v>-106.21757542832999</v>
      </c>
      <c r="E9" s="70">
        <f t="shared" si="0"/>
        <v>12</v>
      </c>
      <c r="F9" s="69">
        <f>VLOOKUP($A9,'Return Data'!$A$7:$R$328,12,0)</f>
        <v>-39.853053953581103</v>
      </c>
      <c r="G9" s="70">
        <f t="shared" si="1"/>
        <v>8</v>
      </c>
      <c r="H9" s="69">
        <f>VLOOKUP($A9,'Return Data'!$A$7:$R$328,13,0)</f>
        <v>-30.4778166395858</v>
      </c>
      <c r="I9" s="70">
        <f t="shared" si="2"/>
        <v>10</v>
      </c>
      <c r="J9" s="69">
        <f>VLOOKUP($A9,'Return Data'!$A$7:$R$328,14,0)</f>
        <v>-24.204086481349499</v>
      </c>
      <c r="K9" s="70">
        <f t="shared" si="3"/>
        <v>15</v>
      </c>
      <c r="L9" s="69">
        <f>VLOOKUP($A9,'Return Data'!$A$7:$R$328,18,0)</f>
        <v>-10.922058245653799</v>
      </c>
      <c r="M9" s="70">
        <f t="shared" si="4"/>
        <v>15</v>
      </c>
      <c r="N9" s="69">
        <f>VLOOKUP($A9,'Return Data'!$A$7:$R$328,15,0)</f>
        <v>-1.7377595076869501</v>
      </c>
      <c r="O9" s="70">
        <f>RANK(N9,N$8:N$72,0)</f>
        <v>10</v>
      </c>
      <c r="P9" s="69">
        <f>VLOOKUP($A9,'Return Data'!$A$7:$R$328,16,0)</f>
        <v>2.7298237089674</v>
      </c>
      <c r="Q9" s="70">
        <f>RANK(P9,P$8:P$72,0)</f>
        <v>9</v>
      </c>
      <c r="R9" s="69">
        <f>VLOOKUP($A9,'Return Data'!$A$7:$R$328,17,0)</f>
        <v>15.493938066507701</v>
      </c>
      <c r="S9" s="71">
        <f t="shared" si="5"/>
        <v>6</v>
      </c>
    </row>
    <row r="10" spans="1:20" x14ac:dyDescent="0.25">
      <c r="A10" s="67" t="s">
        <v>165</v>
      </c>
      <c r="B10" s="68">
        <f>VLOOKUP($A10,'Return Data'!$A$7:$R$328,2,0)</f>
        <v>43924</v>
      </c>
      <c r="C10" s="69">
        <f>VLOOKUP($A10,'Return Data'!$A$7:$R$328,3,0)</f>
        <v>39.257599999999996</v>
      </c>
      <c r="D10" s="69">
        <f>VLOOKUP($A10,'Return Data'!$A$7:$R$328,11,0)</f>
        <v>-105.878871892585</v>
      </c>
      <c r="E10" s="70">
        <f t="shared" si="0"/>
        <v>11</v>
      </c>
      <c r="F10" s="69">
        <f>VLOOKUP($A10,'Return Data'!$A$7:$R$328,12,0)</f>
        <v>-42.968621509531303</v>
      </c>
      <c r="G10" s="70">
        <f t="shared" si="1"/>
        <v>12</v>
      </c>
      <c r="H10" s="69">
        <f>VLOOKUP($A10,'Return Data'!$A$7:$R$328,13,0)</f>
        <v>-28.888761668587701</v>
      </c>
      <c r="I10" s="70">
        <f t="shared" si="2"/>
        <v>8</v>
      </c>
      <c r="J10" s="69">
        <f>VLOOKUP($A10,'Return Data'!$A$7:$R$328,14,0)</f>
        <v>-16.969800760302501</v>
      </c>
      <c r="K10" s="70">
        <f t="shared" si="3"/>
        <v>6</v>
      </c>
      <c r="L10" s="69">
        <f>VLOOKUP($A10,'Return Data'!$A$7:$R$328,18,0)</f>
        <v>-5.2723034137280198</v>
      </c>
      <c r="M10" s="70">
        <f t="shared" si="4"/>
        <v>2</v>
      </c>
      <c r="N10" s="69">
        <f>VLOOKUP($A10,'Return Data'!$A$7:$R$328,15,0)</f>
        <v>2.4586439385526502</v>
      </c>
      <c r="O10" s="70">
        <f>RANK(N10,N$8:N$72,0)</f>
        <v>2</v>
      </c>
      <c r="P10" s="69">
        <f>VLOOKUP($A10,'Return Data'!$A$7:$R$328,16,0)</f>
        <v>4.2761078033254103</v>
      </c>
      <c r="Q10" s="70">
        <f>RANK(P10,P$8:P$72,0)</f>
        <v>3</v>
      </c>
      <c r="R10" s="69">
        <f>VLOOKUP($A10,'Return Data'!$A$7:$R$328,17,0)</f>
        <v>22.488438820041701</v>
      </c>
      <c r="S10" s="71">
        <f t="shared" si="5"/>
        <v>1</v>
      </c>
    </row>
    <row r="11" spans="1:20" x14ac:dyDescent="0.25">
      <c r="A11" s="67" t="s">
        <v>166</v>
      </c>
      <c r="B11" s="68">
        <f>VLOOKUP($A11,'Return Data'!$A$7:$R$328,2,0)</f>
        <v>43924</v>
      </c>
      <c r="C11" s="69">
        <f>VLOOKUP($A11,'Return Data'!$A$7:$R$328,3,0)</f>
        <v>33.630000000000003</v>
      </c>
      <c r="D11" s="69">
        <f>VLOOKUP($A11,'Return Data'!$A$7:$R$328,11,0)</f>
        <v>-123.205286678711</v>
      </c>
      <c r="E11" s="70">
        <f t="shared" si="0"/>
        <v>30</v>
      </c>
      <c r="F11" s="69">
        <f>VLOOKUP($A11,'Return Data'!$A$7:$R$328,12,0)</f>
        <v>-53.888817736794202</v>
      </c>
      <c r="G11" s="70">
        <f t="shared" si="1"/>
        <v>40</v>
      </c>
      <c r="H11" s="69">
        <f>VLOOKUP($A11,'Return Data'!$A$7:$R$328,13,0)</f>
        <v>-39.502164502164497</v>
      </c>
      <c r="I11" s="70">
        <f t="shared" si="2"/>
        <v>33</v>
      </c>
      <c r="J11" s="69">
        <f>VLOOKUP($A11,'Return Data'!$A$7:$R$328,14,0)</f>
        <v>-28.911499870772399</v>
      </c>
      <c r="K11" s="70">
        <f t="shared" si="3"/>
        <v>36</v>
      </c>
      <c r="L11" s="69">
        <f>VLOOKUP($A11,'Return Data'!$A$7:$R$328,18,0)</f>
        <v>-15.7111047982209</v>
      </c>
      <c r="M11" s="70">
        <f t="shared" si="4"/>
        <v>43</v>
      </c>
      <c r="N11" s="69">
        <f>VLOOKUP($A11,'Return Data'!$A$7:$R$328,15,0)</f>
        <v>-7.9008514435469603</v>
      </c>
      <c r="O11" s="70">
        <f>RANK(N11,N$8:N$72,0)</f>
        <v>40</v>
      </c>
      <c r="P11" s="69">
        <f>VLOOKUP($A11,'Return Data'!$A$7:$R$328,16,0)</f>
        <v>-2.7434099755850001</v>
      </c>
      <c r="Q11" s="70">
        <f>RANK(P11,P$8:P$72,0)</f>
        <v>35</v>
      </c>
      <c r="R11" s="69">
        <f>VLOOKUP($A11,'Return Data'!$A$7:$R$328,17,0)</f>
        <v>-3.1877523981090401</v>
      </c>
      <c r="S11" s="71">
        <f t="shared" si="5"/>
        <v>46</v>
      </c>
    </row>
    <row r="12" spans="1:20" x14ac:dyDescent="0.25">
      <c r="A12" s="67" t="s">
        <v>167</v>
      </c>
      <c r="B12" s="68">
        <f>VLOOKUP($A12,'Return Data'!$A$7:$R$328,2,0)</f>
        <v>43924</v>
      </c>
      <c r="C12" s="69">
        <f>VLOOKUP($A12,'Return Data'!$A$7:$R$328,3,0)</f>
        <v>32.222999999999999</v>
      </c>
      <c r="D12" s="69">
        <f>VLOOKUP($A12,'Return Data'!$A$7:$R$328,11,0)</f>
        <v>-104.79201900371601</v>
      </c>
      <c r="E12" s="70">
        <f t="shared" si="0"/>
        <v>10</v>
      </c>
      <c r="F12" s="69">
        <f>VLOOKUP($A12,'Return Data'!$A$7:$R$328,12,0)</f>
        <v>-42.785541204460998</v>
      </c>
      <c r="G12" s="70">
        <f t="shared" si="1"/>
        <v>11</v>
      </c>
      <c r="H12" s="69">
        <f>VLOOKUP($A12,'Return Data'!$A$7:$R$328,13,0)</f>
        <v>-29.1585377934815</v>
      </c>
      <c r="I12" s="70">
        <f t="shared" si="2"/>
        <v>9</v>
      </c>
      <c r="J12" s="69">
        <f>VLOOKUP($A12,'Return Data'!$A$7:$R$328,14,0)</f>
        <v>-17.7707468402591</v>
      </c>
      <c r="K12" s="70">
        <f t="shared" si="3"/>
        <v>8</v>
      </c>
      <c r="L12" s="69">
        <f>VLOOKUP($A12,'Return Data'!$A$7:$R$328,18,0)</f>
        <v>-7.2471954845255899</v>
      </c>
      <c r="M12" s="70">
        <f t="shared" si="4"/>
        <v>4</v>
      </c>
      <c r="N12" s="69">
        <f>VLOOKUP($A12,'Return Data'!$A$7:$R$328,15,0)</f>
        <v>-1.03251669630655</v>
      </c>
      <c r="O12" s="70">
        <f>RANK(N12,N$8:N$72,0)</f>
        <v>7</v>
      </c>
      <c r="P12" s="69">
        <f>VLOOKUP($A12,'Return Data'!$A$7:$R$328,16,0)</f>
        <v>0.88546445466741397</v>
      </c>
      <c r="Q12" s="70">
        <f>RANK(P12,P$8:P$72,0)</f>
        <v>19</v>
      </c>
      <c r="R12" s="69">
        <f>VLOOKUP($A12,'Return Data'!$A$7:$R$328,17,0)</f>
        <v>12.2940676622217</v>
      </c>
      <c r="S12" s="71">
        <f t="shared" si="5"/>
        <v>11</v>
      </c>
    </row>
    <row r="13" spans="1:20" x14ac:dyDescent="0.25">
      <c r="A13" s="67" t="s">
        <v>168</v>
      </c>
      <c r="B13" s="68">
        <f>VLOOKUP($A13,'Return Data'!$A$7:$R$328,2,0)</f>
        <v>43924</v>
      </c>
      <c r="C13" s="69">
        <f>VLOOKUP($A13,'Return Data'!$A$7:$R$328,3,0)</f>
        <v>7.38</v>
      </c>
      <c r="D13" s="69">
        <f>VLOOKUP($A13,'Return Data'!$A$7:$R$328,11,0)</f>
        <v>-79.697175788381003</v>
      </c>
      <c r="E13" s="70">
        <f t="shared" si="0"/>
        <v>1</v>
      </c>
      <c r="F13" s="69">
        <f>VLOOKUP($A13,'Return Data'!$A$7:$R$328,12,0)</f>
        <v>-27.092051547842999</v>
      </c>
      <c r="G13" s="70">
        <f t="shared" si="1"/>
        <v>1</v>
      </c>
      <c r="H13" s="69">
        <f>VLOOKUP($A13,'Return Data'!$A$7:$R$328,13,0)</f>
        <v>-18.961038961039002</v>
      </c>
      <c r="I13" s="70">
        <f t="shared" si="2"/>
        <v>2</v>
      </c>
      <c r="J13" s="69">
        <f>VLOOKUP($A13,'Return Data'!$A$7:$R$328,14,0)</f>
        <v>-15.1309591106086</v>
      </c>
      <c r="K13" s="70">
        <f t="shared" si="3"/>
        <v>4</v>
      </c>
      <c r="L13" s="69">
        <f>VLOOKUP($A13,'Return Data'!$A$7:$R$328,18,0)</f>
        <v>-13.5190301876794</v>
      </c>
      <c r="M13" s="70">
        <f t="shared" si="4"/>
        <v>34</v>
      </c>
      <c r="N13" s="69"/>
      <c r="O13" s="70"/>
      <c r="P13" s="69"/>
      <c r="Q13" s="70"/>
      <c r="R13" s="69">
        <f>VLOOKUP($A13,'Return Data'!$A$7:$R$328,17,0)</f>
        <v>-12.355297157622701</v>
      </c>
      <c r="S13" s="71">
        <f t="shared" si="5"/>
        <v>55</v>
      </c>
    </row>
    <row r="14" spans="1:20" x14ac:dyDescent="0.25">
      <c r="A14" s="67" t="s">
        <v>169</v>
      </c>
      <c r="B14" s="68">
        <f>VLOOKUP($A14,'Return Data'!$A$7:$R$328,2,0)</f>
        <v>43924</v>
      </c>
      <c r="C14" s="69">
        <f>VLOOKUP($A14,'Return Data'!$A$7:$R$328,3,0)</f>
        <v>8.9600000000000009</v>
      </c>
      <c r="D14" s="69">
        <f>VLOOKUP($A14,'Return Data'!$A$7:$R$328,11,0)</f>
        <v>-93.142932474551998</v>
      </c>
      <c r="E14" s="70">
        <f t="shared" si="0"/>
        <v>4</v>
      </c>
      <c r="F14" s="69">
        <f>VLOOKUP($A14,'Return Data'!$A$7:$R$328,12,0)</f>
        <v>-34.5915754239509</v>
      </c>
      <c r="G14" s="70">
        <f t="shared" si="1"/>
        <v>4</v>
      </c>
      <c r="H14" s="69">
        <f>VLOOKUP($A14,'Return Data'!$A$7:$R$328,13,0)</f>
        <v>-23.019121100301899</v>
      </c>
      <c r="I14" s="70">
        <f t="shared" si="2"/>
        <v>4</v>
      </c>
      <c r="J14" s="69">
        <f>VLOOKUP($A14,'Return Data'!$A$7:$R$328,14,0)</f>
        <v>-17.598842815814798</v>
      </c>
      <c r="K14" s="70">
        <f t="shared" si="3"/>
        <v>7</v>
      </c>
      <c r="L14" s="69"/>
      <c r="M14" s="70"/>
      <c r="N14" s="69"/>
      <c r="O14" s="70"/>
      <c r="P14" s="69"/>
      <c r="Q14" s="70"/>
      <c r="R14" s="69">
        <f>VLOOKUP($A14,'Return Data'!$A$7:$R$328,17,0)</f>
        <v>-7.1353383458646498</v>
      </c>
      <c r="S14" s="71">
        <f t="shared" si="5"/>
        <v>47</v>
      </c>
    </row>
    <row r="15" spans="1:20" x14ac:dyDescent="0.25">
      <c r="A15" s="67" t="s">
        <v>170</v>
      </c>
      <c r="B15" s="68">
        <f>VLOOKUP($A15,'Return Data'!$A$7:$R$328,2,0)</f>
        <v>43924</v>
      </c>
      <c r="C15" s="69">
        <f>VLOOKUP($A15,'Return Data'!$A$7:$R$328,3,0)</f>
        <v>47.95</v>
      </c>
      <c r="D15" s="69">
        <f>VLOOKUP($A15,'Return Data'!$A$7:$R$328,11,0)</f>
        <v>-84.927730497350694</v>
      </c>
      <c r="E15" s="70">
        <f t="shared" si="0"/>
        <v>3</v>
      </c>
      <c r="F15" s="69">
        <f>VLOOKUP($A15,'Return Data'!$A$7:$R$328,12,0)</f>
        <v>-29.882668681936199</v>
      </c>
      <c r="G15" s="70">
        <f t="shared" si="1"/>
        <v>3</v>
      </c>
      <c r="H15" s="69">
        <f>VLOOKUP($A15,'Return Data'!$A$7:$R$328,13,0)</f>
        <v>-19.524271530674898</v>
      </c>
      <c r="I15" s="70">
        <f t="shared" si="2"/>
        <v>3</v>
      </c>
      <c r="J15" s="69">
        <f>VLOOKUP($A15,'Return Data'!$A$7:$R$328,14,0)</f>
        <v>-12.2583489011566</v>
      </c>
      <c r="K15" s="70">
        <f t="shared" si="3"/>
        <v>2</v>
      </c>
      <c r="L15" s="69">
        <f>VLOOKUP($A15,'Return Data'!$A$7:$R$328,18,0)</f>
        <v>-10.2330390111646</v>
      </c>
      <c r="M15" s="70">
        <f t="shared" ref="M15:M24" si="6">RANK(L15,L$8:L$72,0)</f>
        <v>11</v>
      </c>
      <c r="N15" s="69">
        <f>VLOOKUP($A15,'Return Data'!$A$7:$R$328,15,0)</f>
        <v>1.87053844175054</v>
      </c>
      <c r="O15" s="70">
        <f t="shared" ref="O15:O24" si="7">RANK(N15,N$8:N$72,0)</f>
        <v>3</v>
      </c>
      <c r="P15" s="69">
        <f>VLOOKUP($A15,'Return Data'!$A$7:$R$328,16,0)</f>
        <v>3.7470510950308902</v>
      </c>
      <c r="Q15" s="70">
        <f>RANK(P15,P$8:P$72,0)</f>
        <v>5</v>
      </c>
      <c r="R15" s="69">
        <f>VLOOKUP($A15,'Return Data'!$A$7:$R$328,17,0)</f>
        <v>14.4800998230041</v>
      </c>
      <c r="S15" s="71">
        <f t="shared" si="5"/>
        <v>7</v>
      </c>
    </row>
    <row r="16" spans="1:20" x14ac:dyDescent="0.25">
      <c r="A16" s="67" t="s">
        <v>171</v>
      </c>
      <c r="B16" s="68">
        <f>VLOOKUP($A16,'Return Data'!$A$7:$R$328,2,0)</f>
        <v>43924</v>
      </c>
      <c r="C16" s="69">
        <f>VLOOKUP($A16,'Return Data'!$A$7:$R$328,3,0)</f>
        <v>54.08</v>
      </c>
      <c r="D16" s="69">
        <f>VLOOKUP($A16,'Return Data'!$A$7:$R$328,11,0)</f>
        <v>-98.399646683207905</v>
      </c>
      <c r="E16" s="70">
        <f t="shared" si="0"/>
        <v>6</v>
      </c>
      <c r="F16" s="69">
        <f>VLOOKUP($A16,'Return Data'!$A$7:$R$328,12,0)</f>
        <v>-38.749617356077103</v>
      </c>
      <c r="G16" s="70">
        <f t="shared" si="1"/>
        <v>6</v>
      </c>
      <c r="H16" s="69">
        <f>VLOOKUP($A16,'Return Data'!$A$7:$R$328,13,0)</f>
        <v>-30.754110217102099</v>
      </c>
      <c r="I16" s="70">
        <f t="shared" si="2"/>
        <v>11</v>
      </c>
      <c r="J16" s="69">
        <f>VLOOKUP($A16,'Return Data'!$A$7:$R$328,14,0)</f>
        <v>-20.074966124415202</v>
      </c>
      <c r="K16" s="70">
        <f t="shared" si="3"/>
        <v>10</v>
      </c>
      <c r="L16" s="69">
        <f>VLOOKUP($A16,'Return Data'!$A$7:$R$328,18,0)</f>
        <v>-5.2837672536714901</v>
      </c>
      <c r="M16" s="70">
        <f t="shared" si="6"/>
        <v>3</v>
      </c>
      <c r="N16" s="69">
        <f>VLOOKUP($A16,'Return Data'!$A$7:$R$328,15,0)</f>
        <v>1.15980317391146</v>
      </c>
      <c r="O16" s="70">
        <f t="shared" si="7"/>
        <v>4</v>
      </c>
      <c r="P16" s="69">
        <f>VLOOKUP($A16,'Return Data'!$A$7:$R$328,16,0)</f>
        <v>2.2685040483587202</v>
      </c>
      <c r="Q16" s="70">
        <f>RANK(P16,P$8:P$72,0)</f>
        <v>11</v>
      </c>
      <c r="R16" s="69">
        <f>VLOOKUP($A16,'Return Data'!$A$7:$R$328,17,0)</f>
        <v>11.167873165749199</v>
      </c>
      <c r="S16" s="71">
        <f t="shared" si="5"/>
        <v>12</v>
      </c>
    </row>
    <row r="17" spans="1:19" x14ac:dyDescent="0.25">
      <c r="A17" s="67" t="s">
        <v>172</v>
      </c>
      <c r="B17" s="68">
        <f>VLOOKUP($A17,'Return Data'!$A$7:$R$328,2,0)</f>
        <v>43924</v>
      </c>
      <c r="C17" s="69">
        <f>VLOOKUP($A17,'Return Data'!$A$7:$R$328,3,0)</f>
        <v>36.948999999999998</v>
      </c>
      <c r="D17" s="69">
        <f>VLOOKUP($A17,'Return Data'!$A$7:$R$328,11,0)</f>
        <v>-130.68190818396101</v>
      </c>
      <c r="E17" s="70">
        <f t="shared" si="0"/>
        <v>45</v>
      </c>
      <c r="F17" s="69">
        <f>VLOOKUP($A17,'Return Data'!$A$7:$R$328,12,0)</f>
        <v>-55.605775335087699</v>
      </c>
      <c r="G17" s="70">
        <f t="shared" si="1"/>
        <v>45</v>
      </c>
      <c r="H17" s="69">
        <f>VLOOKUP($A17,'Return Data'!$A$7:$R$328,13,0)</f>
        <v>-37.942966581157499</v>
      </c>
      <c r="I17" s="70">
        <f t="shared" si="2"/>
        <v>28</v>
      </c>
      <c r="J17" s="69">
        <f>VLOOKUP($A17,'Return Data'!$A$7:$R$328,14,0)</f>
        <v>-26.430878659350601</v>
      </c>
      <c r="K17" s="70">
        <f t="shared" si="3"/>
        <v>27</v>
      </c>
      <c r="L17" s="69">
        <f>VLOOKUP($A17,'Return Data'!$A$7:$R$328,18,0)</f>
        <v>-10.8036348917836</v>
      </c>
      <c r="M17" s="70">
        <f t="shared" si="6"/>
        <v>14</v>
      </c>
      <c r="N17" s="69">
        <f>VLOOKUP($A17,'Return Data'!$A$7:$R$328,15,0)</f>
        <v>-4.1342481038958203</v>
      </c>
      <c r="O17" s="70">
        <f t="shared" si="7"/>
        <v>18</v>
      </c>
      <c r="P17" s="69">
        <f>VLOOKUP($A17,'Return Data'!$A$7:$R$328,16,0)</f>
        <v>2.5188634998011499</v>
      </c>
      <c r="Q17" s="70">
        <f>RANK(P17,P$8:P$72,0)</f>
        <v>10</v>
      </c>
      <c r="R17" s="69">
        <f>VLOOKUP($A17,'Return Data'!$A$7:$R$328,17,0)</f>
        <v>13.1107356796141</v>
      </c>
      <c r="S17" s="71">
        <f t="shared" si="5"/>
        <v>9</v>
      </c>
    </row>
    <row r="18" spans="1:19" x14ac:dyDescent="0.25">
      <c r="A18" s="67" t="s">
        <v>173</v>
      </c>
      <c r="B18" s="68">
        <f>VLOOKUP($A18,'Return Data'!$A$7:$R$328,2,0)</f>
        <v>43924</v>
      </c>
      <c r="C18" s="69">
        <f>VLOOKUP($A18,'Return Data'!$A$7:$R$328,3,0)</f>
        <v>36.54</v>
      </c>
      <c r="D18" s="69">
        <f>VLOOKUP($A18,'Return Data'!$A$7:$R$328,11,0)</f>
        <v>-120.973636455288</v>
      </c>
      <c r="E18" s="70">
        <f t="shared" si="0"/>
        <v>25</v>
      </c>
      <c r="F18" s="69">
        <f>VLOOKUP($A18,'Return Data'!$A$7:$R$328,12,0)</f>
        <v>-51.172111691098401</v>
      </c>
      <c r="G18" s="70">
        <f t="shared" si="1"/>
        <v>29</v>
      </c>
      <c r="H18" s="69">
        <f>VLOOKUP($A18,'Return Data'!$A$7:$R$328,13,0)</f>
        <v>-37.426534950606502</v>
      </c>
      <c r="I18" s="70">
        <f t="shared" si="2"/>
        <v>25</v>
      </c>
      <c r="J18" s="69">
        <f>VLOOKUP($A18,'Return Data'!$A$7:$R$328,14,0)</f>
        <v>-26.0060316017905</v>
      </c>
      <c r="K18" s="70">
        <f t="shared" si="3"/>
        <v>26</v>
      </c>
      <c r="L18" s="69">
        <f>VLOOKUP($A18,'Return Data'!$A$7:$R$328,18,0)</f>
        <v>-12.7575849808849</v>
      </c>
      <c r="M18" s="70">
        <f t="shared" si="6"/>
        <v>27</v>
      </c>
      <c r="N18" s="69">
        <f>VLOOKUP($A18,'Return Data'!$A$7:$R$328,15,0)</f>
        <v>-4.7173268931035004</v>
      </c>
      <c r="O18" s="70">
        <f t="shared" si="7"/>
        <v>23</v>
      </c>
      <c r="P18" s="69">
        <f>VLOOKUP($A18,'Return Data'!$A$7:$R$328,16,0)</f>
        <v>-0.41709225606036399</v>
      </c>
      <c r="Q18" s="70">
        <f>RANK(P18,P$8:P$72,0)</f>
        <v>24</v>
      </c>
      <c r="R18" s="69">
        <f>VLOOKUP($A18,'Return Data'!$A$7:$R$328,17,0)</f>
        <v>9.3873555717630808</v>
      </c>
      <c r="S18" s="71">
        <f t="shared" si="5"/>
        <v>20</v>
      </c>
    </row>
    <row r="19" spans="1:19" x14ac:dyDescent="0.25">
      <c r="A19" s="85" t="s">
        <v>174</v>
      </c>
      <c r="B19" s="68">
        <f>VLOOKUP($A19,'Return Data'!$A$7:$R$328,2,0)</f>
        <v>43924</v>
      </c>
      <c r="C19" s="69">
        <f>VLOOKUP($A19,'Return Data'!$A$7:$R$328,3,0)</f>
        <v>10.7347</v>
      </c>
      <c r="D19" s="69">
        <f>VLOOKUP($A19,'Return Data'!$A$7:$R$328,11,0)</f>
        <v>-131.64720869328099</v>
      </c>
      <c r="E19" s="70">
        <f t="shared" si="0"/>
        <v>47</v>
      </c>
      <c r="F19" s="69">
        <f>VLOOKUP($A19,'Return Data'!$A$7:$R$328,12,0)</f>
        <v>-58.003421518962902</v>
      </c>
      <c r="G19" s="70">
        <f t="shared" si="1"/>
        <v>48</v>
      </c>
      <c r="H19" s="69">
        <f>VLOOKUP($A19,'Return Data'!$A$7:$R$328,13,0)</f>
        <v>-41.128166704266398</v>
      </c>
      <c r="I19" s="70">
        <f t="shared" si="2"/>
        <v>40</v>
      </c>
      <c r="J19" s="69">
        <f>VLOOKUP($A19,'Return Data'!$A$7:$R$328,14,0)</f>
        <v>-29.570870622003401</v>
      </c>
      <c r="K19" s="70">
        <f t="shared" si="3"/>
        <v>38</v>
      </c>
      <c r="L19" s="69">
        <f>VLOOKUP($A19,'Return Data'!$A$7:$R$328,18,0)</f>
        <v>-11.240404052932099</v>
      </c>
      <c r="M19" s="70">
        <f t="shared" si="6"/>
        <v>18</v>
      </c>
      <c r="N19" s="69">
        <f>VLOOKUP($A19,'Return Data'!$A$7:$R$328,15,0)</f>
        <v>-5.3146590516669203</v>
      </c>
      <c r="O19" s="70">
        <f t="shared" si="7"/>
        <v>24</v>
      </c>
      <c r="P19" s="69"/>
      <c r="Q19" s="70"/>
      <c r="R19" s="69">
        <f>VLOOKUP($A19,'Return Data'!$A$7:$R$328,17,0)</f>
        <v>1.7234286632390701</v>
      </c>
      <c r="S19" s="71">
        <f t="shared" si="5"/>
        <v>38</v>
      </c>
    </row>
    <row r="20" spans="1:19" x14ac:dyDescent="0.25">
      <c r="A20" s="67" t="s">
        <v>175</v>
      </c>
      <c r="B20" s="68">
        <f>VLOOKUP($A20,'Return Data'!$A$7:$R$328,2,0)</f>
        <v>43924</v>
      </c>
      <c r="C20" s="69">
        <f>VLOOKUP($A20,'Return Data'!$A$7:$R$328,3,0)</f>
        <v>395.19139999999999</v>
      </c>
      <c r="D20" s="69">
        <f>VLOOKUP($A20,'Return Data'!$A$7:$R$328,11,0)</f>
        <v>-144.11449166830499</v>
      </c>
      <c r="E20" s="70">
        <f t="shared" si="0"/>
        <v>61</v>
      </c>
      <c r="F20" s="69">
        <f>VLOOKUP($A20,'Return Data'!$A$7:$R$328,12,0)</f>
        <v>-64.466706977935303</v>
      </c>
      <c r="G20" s="70">
        <f t="shared" si="1"/>
        <v>61</v>
      </c>
      <c r="H20" s="69">
        <f>VLOOKUP($A20,'Return Data'!$A$7:$R$328,13,0)</f>
        <v>-47.223523669236798</v>
      </c>
      <c r="I20" s="70">
        <f t="shared" si="2"/>
        <v>50</v>
      </c>
      <c r="J20" s="69">
        <f>VLOOKUP($A20,'Return Data'!$A$7:$R$328,14,0)</f>
        <v>-34.324606467859297</v>
      </c>
      <c r="K20" s="70">
        <f t="shared" si="3"/>
        <v>48</v>
      </c>
      <c r="L20" s="69">
        <f>VLOOKUP($A20,'Return Data'!$A$7:$R$328,18,0)</f>
        <v>-14.8560767804322</v>
      </c>
      <c r="M20" s="70">
        <f t="shared" si="6"/>
        <v>37</v>
      </c>
      <c r="N20" s="69">
        <f>VLOOKUP($A20,'Return Data'!$A$7:$R$328,15,0)</f>
        <v>-7.3843035920369902</v>
      </c>
      <c r="O20" s="70">
        <f t="shared" si="7"/>
        <v>38</v>
      </c>
      <c r="P20" s="69">
        <f>VLOOKUP($A20,'Return Data'!$A$7:$R$328,16,0)</f>
        <v>-1.9116308306765499</v>
      </c>
      <c r="Q20" s="70">
        <f>RANK(P20,P$8:P$72,0)</f>
        <v>30</v>
      </c>
      <c r="R20" s="69">
        <f>VLOOKUP($A20,'Return Data'!$A$7:$R$328,17,0)</f>
        <v>8.6634089889878503</v>
      </c>
      <c r="S20" s="71">
        <f t="shared" si="5"/>
        <v>24</v>
      </c>
    </row>
    <row r="21" spans="1:19" x14ac:dyDescent="0.25">
      <c r="A21" s="67" t="s">
        <v>176</v>
      </c>
      <c r="B21" s="68">
        <f>VLOOKUP($A21,'Return Data'!$A$7:$R$328,2,0)</f>
        <v>43924</v>
      </c>
      <c r="C21" s="69">
        <f>VLOOKUP($A21,'Return Data'!$A$7:$R$328,3,0)</f>
        <v>253.97</v>
      </c>
      <c r="D21" s="69">
        <f>VLOOKUP($A21,'Return Data'!$A$7:$R$328,11,0)</f>
        <v>-142.522147242253</v>
      </c>
      <c r="E21" s="70">
        <f t="shared" si="0"/>
        <v>58</v>
      </c>
      <c r="F21" s="69">
        <f>VLOOKUP($A21,'Return Data'!$A$7:$R$328,12,0)</f>
        <v>-61.353550606042504</v>
      </c>
      <c r="G21" s="70">
        <f t="shared" si="1"/>
        <v>54</v>
      </c>
      <c r="H21" s="69">
        <f>VLOOKUP($A21,'Return Data'!$A$7:$R$328,13,0)</f>
        <v>-45.405703277889401</v>
      </c>
      <c r="I21" s="70">
        <f t="shared" si="2"/>
        <v>48</v>
      </c>
      <c r="J21" s="69">
        <f>VLOOKUP($A21,'Return Data'!$A$7:$R$328,14,0)</f>
        <v>-32.6079904900323</v>
      </c>
      <c r="K21" s="70">
        <f t="shared" si="3"/>
        <v>47</v>
      </c>
      <c r="L21" s="69">
        <f>VLOOKUP($A21,'Return Data'!$A$7:$R$328,18,0)</f>
        <v>-13.3527232832965</v>
      </c>
      <c r="M21" s="70">
        <f t="shared" si="6"/>
        <v>32</v>
      </c>
      <c r="N21" s="69">
        <f>VLOOKUP($A21,'Return Data'!$A$7:$R$328,15,0)</f>
        <v>-5.6258628343727297</v>
      </c>
      <c r="O21" s="70">
        <f t="shared" si="7"/>
        <v>27</v>
      </c>
      <c r="P21" s="69">
        <f>VLOOKUP($A21,'Return Data'!$A$7:$R$328,16,0)</f>
        <v>0.89841723996601397</v>
      </c>
      <c r="Q21" s="70">
        <f>RANK(P21,P$8:P$72,0)</f>
        <v>18</v>
      </c>
      <c r="R21" s="69">
        <f>VLOOKUP($A21,'Return Data'!$A$7:$R$328,17,0)</f>
        <v>10.0569032644504</v>
      </c>
      <c r="S21" s="71">
        <f t="shared" si="5"/>
        <v>18</v>
      </c>
    </row>
    <row r="22" spans="1:19" x14ac:dyDescent="0.25">
      <c r="A22" s="67" t="s">
        <v>177</v>
      </c>
      <c r="B22" s="68">
        <f>VLOOKUP($A22,'Return Data'!$A$7:$R$328,2,0)</f>
        <v>43924</v>
      </c>
      <c r="C22" s="69">
        <f>VLOOKUP($A22,'Return Data'!$A$7:$R$328,3,0)</f>
        <v>355.82</v>
      </c>
      <c r="D22" s="69">
        <f>VLOOKUP($A22,'Return Data'!$A$7:$R$328,11,0)</f>
        <v>-139.70972855189399</v>
      </c>
      <c r="E22" s="70">
        <f t="shared" si="0"/>
        <v>57</v>
      </c>
      <c r="F22" s="69">
        <f>VLOOKUP($A22,'Return Data'!$A$7:$R$328,12,0)</f>
        <v>-61.5628958903214</v>
      </c>
      <c r="G22" s="70">
        <f t="shared" si="1"/>
        <v>56</v>
      </c>
      <c r="H22" s="69">
        <f>VLOOKUP($A22,'Return Data'!$A$7:$R$328,13,0)</f>
        <v>-47.867331588862697</v>
      </c>
      <c r="I22" s="70">
        <f t="shared" si="2"/>
        <v>52</v>
      </c>
      <c r="J22" s="69">
        <f>VLOOKUP($A22,'Return Data'!$A$7:$R$328,14,0)</f>
        <v>-35.113128397788202</v>
      </c>
      <c r="K22" s="70">
        <f t="shared" si="3"/>
        <v>50</v>
      </c>
      <c r="L22" s="69">
        <f>VLOOKUP($A22,'Return Data'!$A$7:$R$328,18,0)</f>
        <v>-16.047484051850802</v>
      </c>
      <c r="M22" s="70">
        <f t="shared" si="6"/>
        <v>44</v>
      </c>
      <c r="N22" s="69">
        <f>VLOOKUP($A22,'Return Data'!$A$7:$R$328,15,0)</f>
        <v>-8.8498302405131302</v>
      </c>
      <c r="O22" s="70">
        <f t="shared" si="7"/>
        <v>42</v>
      </c>
      <c r="P22" s="69">
        <f>VLOOKUP($A22,'Return Data'!$A$7:$R$328,16,0)</f>
        <v>-2.5710831083841001</v>
      </c>
      <c r="Q22" s="70">
        <f>RANK(P22,P$8:P$72,0)</f>
        <v>34</v>
      </c>
      <c r="R22" s="69">
        <f>VLOOKUP($A22,'Return Data'!$A$7:$R$328,17,0)</f>
        <v>6.3137869327365204</v>
      </c>
      <c r="S22" s="71">
        <f t="shared" si="5"/>
        <v>31</v>
      </c>
    </row>
    <row r="23" spans="1:19" x14ac:dyDescent="0.25">
      <c r="A23" s="67" t="s">
        <v>178</v>
      </c>
      <c r="B23" s="68">
        <f>VLOOKUP($A23,'Return Data'!$A$7:$R$328,2,0)</f>
        <v>43924</v>
      </c>
      <c r="C23" s="69">
        <f>VLOOKUP($A23,'Return Data'!$A$7:$R$328,3,0)</f>
        <v>27.905799999999999</v>
      </c>
      <c r="D23" s="69">
        <f>VLOOKUP($A23,'Return Data'!$A$7:$R$328,11,0)</f>
        <v>-124.584823041303</v>
      </c>
      <c r="E23" s="70">
        <f t="shared" si="0"/>
        <v>33</v>
      </c>
      <c r="F23" s="69">
        <f>VLOOKUP($A23,'Return Data'!$A$7:$R$328,12,0)</f>
        <v>-50.6101173618936</v>
      </c>
      <c r="G23" s="70">
        <f t="shared" si="1"/>
        <v>26</v>
      </c>
      <c r="H23" s="69">
        <f>VLOOKUP($A23,'Return Data'!$A$7:$R$328,13,0)</f>
        <v>-38.685807431180102</v>
      </c>
      <c r="I23" s="70">
        <f t="shared" si="2"/>
        <v>31</v>
      </c>
      <c r="J23" s="69">
        <f>VLOOKUP($A23,'Return Data'!$A$7:$R$328,14,0)</f>
        <v>-28.581649220298001</v>
      </c>
      <c r="K23" s="70">
        <f t="shared" si="3"/>
        <v>34</v>
      </c>
      <c r="L23" s="69">
        <f>VLOOKUP($A23,'Return Data'!$A$7:$R$328,18,0)</f>
        <v>-13.7414775513297</v>
      </c>
      <c r="M23" s="70">
        <f t="shared" si="6"/>
        <v>36</v>
      </c>
      <c r="N23" s="69">
        <f>VLOOKUP($A23,'Return Data'!$A$7:$R$328,15,0)</f>
        <v>-6.3795976116185704</v>
      </c>
      <c r="O23" s="70">
        <f t="shared" si="7"/>
        <v>31</v>
      </c>
      <c r="P23" s="69">
        <f>VLOOKUP($A23,'Return Data'!$A$7:$R$328,16,0)</f>
        <v>0.27395735777313801</v>
      </c>
      <c r="Q23" s="70">
        <f>RANK(P23,P$8:P$72,0)</f>
        <v>22</v>
      </c>
      <c r="R23" s="69">
        <f>VLOOKUP($A23,'Return Data'!$A$7:$R$328,17,0)</f>
        <v>8.8932127121704401</v>
      </c>
      <c r="S23" s="71">
        <f t="shared" si="5"/>
        <v>22</v>
      </c>
    </row>
    <row r="24" spans="1:19" x14ac:dyDescent="0.25">
      <c r="A24" s="67" t="s">
        <v>179</v>
      </c>
      <c r="B24" s="68">
        <f>VLOOKUP($A24,'Return Data'!$A$7:$R$328,2,0)</f>
        <v>43924</v>
      </c>
      <c r="C24" s="69">
        <f>VLOOKUP($A24,'Return Data'!$A$7:$R$328,3,0)</f>
        <v>283.14999999999998</v>
      </c>
      <c r="D24" s="69">
        <f>VLOOKUP($A24,'Return Data'!$A$7:$R$328,11,0)</f>
        <v>-132.45675461826499</v>
      </c>
      <c r="E24" s="70">
        <f t="shared" si="0"/>
        <v>49</v>
      </c>
      <c r="F24" s="69">
        <f>VLOOKUP($A24,'Return Data'!$A$7:$R$328,12,0)</f>
        <v>-51.763305765849701</v>
      </c>
      <c r="G24" s="70">
        <f t="shared" si="1"/>
        <v>32</v>
      </c>
      <c r="H24" s="69">
        <f>VLOOKUP($A24,'Return Data'!$A$7:$R$328,13,0)</f>
        <v>-42.251738824034099</v>
      </c>
      <c r="I24" s="70">
        <f t="shared" si="2"/>
        <v>43</v>
      </c>
      <c r="J24" s="69">
        <f>VLOOKUP($A24,'Return Data'!$A$7:$R$328,14,0)</f>
        <v>-29.8869544979792</v>
      </c>
      <c r="K24" s="70">
        <f t="shared" si="3"/>
        <v>40</v>
      </c>
      <c r="L24" s="69">
        <f>VLOOKUP($A24,'Return Data'!$A$7:$R$328,18,0)</f>
        <v>-11.8285613477927</v>
      </c>
      <c r="M24" s="70">
        <f t="shared" si="6"/>
        <v>22</v>
      </c>
      <c r="N24" s="69">
        <f>VLOOKUP($A24,'Return Data'!$A$7:$R$328,15,0)</f>
        <v>-5.4076359684466997</v>
      </c>
      <c r="O24" s="70">
        <f t="shared" si="7"/>
        <v>25</v>
      </c>
      <c r="P24" s="69">
        <f>VLOOKUP($A24,'Return Data'!$A$7:$R$328,16,0)</f>
        <v>0.349241725689315</v>
      </c>
      <c r="Q24" s="70">
        <f>RANK(P24,P$8:P$72,0)</f>
        <v>21</v>
      </c>
      <c r="R24" s="69">
        <f>VLOOKUP($A24,'Return Data'!$A$7:$R$328,17,0)</f>
        <v>10.7510037715679</v>
      </c>
      <c r="S24" s="71">
        <f t="shared" si="5"/>
        <v>15</v>
      </c>
    </row>
    <row r="25" spans="1:19" x14ac:dyDescent="0.25">
      <c r="A25" s="67" t="s">
        <v>180</v>
      </c>
      <c r="B25" s="68">
        <f>VLOOKUP($A25,'Return Data'!$A$7:$R$328,2,0)</f>
        <v>43924</v>
      </c>
      <c r="C25" s="69">
        <f>VLOOKUP($A25,'Return Data'!$A$7:$R$328,3,0)</f>
        <v>7.41</v>
      </c>
      <c r="D25" s="69">
        <f>VLOOKUP($A25,'Return Data'!$A$7:$R$328,11,0)</f>
        <v>-148.58039157104599</v>
      </c>
      <c r="E25" s="70">
        <f t="shared" si="0"/>
        <v>63</v>
      </c>
      <c r="F25" s="69">
        <f>VLOOKUP($A25,'Return Data'!$A$7:$R$328,12,0)</f>
        <v>-64.972130650317993</v>
      </c>
      <c r="G25" s="70">
        <f t="shared" si="1"/>
        <v>62</v>
      </c>
      <c r="H25" s="69">
        <f>VLOOKUP($A25,'Return Data'!$A$7:$R$328,13,0)</f>
        <v>-46.150768245838698</v>
      </c>
      <c r="I25" s="70">
        <f t="shared" si="2"/>
        <v>49</v>
      </c>
      <c r="J25" s="69">
        <f>VLOOKUP($A25,'Return Data'!$A$7:$R$328,14,0)</f>
        <v>-31.6811581076593</v>
      </c>
      <c r="K25" s="70">
        <f t="shared" si="3"/>
        <v>45</v>
      </c>
      <c r="L25" s="69"/>
      <c r="M25" s="70"/>
      <c r="N25" s="69"/>
      <c r="O25" s="70"/>
      <c r="P25" s="69"/>
      <c r="Q25" s="70"/>
      <c r="R25" s="69">
        <f>VLOOKUP($A25,'Return Data'!$A$7:$R$328,17,0)</f>
        <v>-12.740566037735899</v>
      </c>
      <c r="S25" s="71">
        <f t="shared" si="5"/>
        <v>56</v>
      </c>
    </row>
    <row r="26" spans="1:19" x14ac:dyDescent="0.25">
      <c r="A26" s="67" t="s">
        <v>181</v>
      </c>
      <c r="B26" s="68">
        <f>VLOOKUP($A26,'Return Data'!$A$7:$R$328,2,0)</f>
        <v>43924</v>
      </c>
      <c r="C26" s="69">
        <f>VLOOKUP($A26,'Return Data'!$A$7:$R$328,3,0)</f>
        <v>22.46</v>
      </c>
      <c r="D26" s="69">
        <f>VLOOKUP($A26,'Return Data'!$A$7:$R$328,11,0)</f>
        <v>-103.782685960904</v>
      </c>
      <c r="E26" s="70">
        <f t="shared" si="0"/>
        <v>9</v>
      </c>
      <c r="F26" s="69">
        <f>VLOOKUP($A26,'Return Data'!$A$7:$R$328,12,0)</f>
        <v>-43.582752470804799</v>
      </c>
      <c r="G26" s="70">
        <f t="shared" si="1"/>
        <v>13</v>
      </c>
      <c r="H26" s="69">
        <f>VLOOKUP($A26,'Return Data'!$A$7:$R$328,13,0)</f>
        <v>-25.030215449290601</v>
      </c>
      <c r="I26" s="70">
        <f t="shared" si="2"/>
        <v>7</v>
      </c>
      <c r="J26" s="69">
        <f>VLOOKUP($A26,'Return Data'!$A$7:$R$328,14,0)</f>
        <v>-19.5311659320041</v>
      </c>
      <c r="K26" s="70">
        <f t="shared" si="3"/>
        <v>9</v>
      </c>
      <c r="L26" s="69">
        <f>VLOOKUP($A26,'Return Data'!$A$7:$R$328,18,0)</f>
        <v>-9.5184925007086392</v>
      </c>
      <c r="M26" s="70">
        <f>RANK(L26,L$8:L$72,0)</f>
        <v>9</v>
      </c>
      <c r="N26" s="69">
        <f>VLOOKUP($A26,'Return Data'!$A$7:$R$328,15,0)</f>
        <v>-1.5952649118301401</v>
      </c>
      <c r="O26" s="70">
        <f>RANK(N26,N$8:N$72,0)</f>
        <v>9</v>
      </c>
      <c r="P26" s="69">
        <f>VLOOKUP($A26,'Return Data'!$A$7:$R$328,16,0)</f>
        <v>1.3165259491974399</v>
      </c>
      <c r="Q26" s="70">
        <f>RANK(P26,P$8:P$72,0)</f>
        <v>15</v>
      </c>
      <c r="R26" s="69">
        <f>VLOOKUP($A26,'Return Data'!$A$7:$R$328,17,0)</f>
        <v>18.973299958281199</v>
      </c>
      <c r="S26" s="71">
        <f t="shared" si="5"/>
        <v>4</v>
      </c>
    </row>
    <row r="27" spans="1:19" x14ac:dyDescent="0.25">
      <c r="A27" s="67" t="s">
        <v>182</v>
      </c>
      <c r="B27" s="68">
        <f>VLOOKUP($A27,'Return Data'!$A$7:$R$328,2,0)</f>
        <v>43924</v>
      </c>
      <c r="C27" s="69">
        <f>VLOOKUP($A27,'Return Data'!$A$7:$R$328,3,0)</f>
        <v>38.520000000000003</v>
      </c>
      <c r="D27" s="69">
        <f>VLOOKUP($A27,'Return Data'!$A$7:$R$328,11,0)</f>
        <v>-143.421621740501</v>
      </c>
      <c r="E27" s="70">
        <f t="shared" si="0"/>
        <v>59</v>
      </c>
      <c r="F27" s="69">
        <f>VLOOKUP($A27,'Return Data'!$A$7:$R$328,12,0)</f>
        <v>-62.746241953989497</v>
      </c>
      <c r="G27" s="70">
        <f t="shared" si="1"/>
        <v>58</v>
      </c>
      <c r="H27" s="69">
        <f>VLOOKUP($A27,'Return Data'!$A$7:$R$328,13,0)</f>
        <v>-49.486397679168803</v>
      </c>
      <c r="I27" s="70">
        <f t="shared" si="2"/>
        <v>56</v>
      </c>
      <c r="J27" s="69">
        <f>VLOOKUP($A27,'Return Data'!$A$7:$R$328,14,0)</f>
        <v>-36.157763713423599</v>
      </c>
      <c r="K27" s="70">
        <f t="shared" si="3"/>
        <v>52</v>
      </c>
      <c r="L27" s="69">
        <f>VLOOKUP($A27,'Return Data'!$A$7:$R$328,18,0)</f>
        <v>-18.260840575551001</v>
      </c>
      <c r="M27" s="70">
        <f>RANK(L27,L$8:L$72,0)</f>
        <v>46</v>
      </c>
      <c r="N27" s="69">
        <f>VLOOKUP($A27,'Return Data'!$A$7:$R$328,15,0)</f>
        <v>-6.7713937002799502</v>
      </c>
      <c r="O27" s="70">
        <f>RANK(N27,N$8:N$72,0)</f>
        <v>35</v>
      </c>
      <c r="P27" s="69">
        <f>VLOOKUP($A27,'Return Data'!$A$7:$R$328,16,0)</f>
        <v>-1.5324037834380799</v>
      </c>
      <c r="Q27" s="70">
        <f>RANK(P27,P$8:P$72,0)</f>
        <v>28</v>
      </c>
      <c r="R27" s="69">
        <f>VLOOKUP($A27,'Return Data'!$A$7:$R$328,17,0)</f>
        <v>10.0097899158985</v>
      </c>
      <c r="S27" s="71">
        <f t="shared" si="5"/>
        <v>19</v>
      </c>
    </row>
    <row r="28" spans="1:19" x14ac:dyDescent="0.25">
      <c r="A28" s="67" t="s">
        <v>183</v>
      </c>
      <c r="B28" s="68">
        <f>VLOOKUP($A28,'Return Data'!$A$7:$R$328,2,0)</f>
        <v>43924</v>
      </c>
      <c r="C28" s="69">
        <f>VLOOKUP($A28,'Return Data'!$A$7:$R$328,3,0)</f>
        <v>7.23</v>
      </c>
      <c r="D28" s="69">
        <f>VLOOKUP($A28,'Return Data'!$A$7:$R$328,11,0)</f>
        <v>-120.910973084886</v>
      </c>
      <c r="E28" s="70">
        <f t="shared" si="0"/>
        <v>24</v>
      </c>
      <c r="F28" s="69">
        <f>VLOOKUP($A28,'Return Data'!$A$7:$R$328,12,0)</f>
        <v>-51.853840517699403</v>
      </c>
      <c r="G28" s="70">
        <f t="shared" si="1"/>
        <v>33</v>
      </c>
      <c r="H28" s="69">
        <f>VLOOKUP($A28,'Return Data'!$A$7:$R$328,13,0)</f>
        <v>-37.527056277056303</v>
      </c>
      <c r="I28" s="70">
        <f t="shared" si="2"/>
        <v>26</v>
      </c>
      <c r="J28" s="69">
        <f>VLOOKUP($A28,'Return Data'!$A$7:$R$328,14,0)</f>
        <v>-25.6996106417118</v>
      </c>
      <c r="K28" s="70">
        <f t="shared" si="3"/>
        <v>24</v>
      </c>
      <c r="L28" s="69">
        <f>VLOOKUP($A28,'Return Data'!$A$7:$R$328,18,0)</f>
        <v>-12.5990801794372</v>
      </c>
      <c r="M28" s="70">
        <f>RANK(L28,L$8:L$72,0)</f>
        <v>24</v>
      </c>
      <c r="N28" s="69"/>
      <c r="O28" s="70"/>
      <c r="P28" s="69"/>
      <c r="Q28" s="70"/>
      <c r="R28" s="69">
        <f>VLOOKUP($A28,'Return Data'!$A$7:$R$328,17,0)</f>
        <v>-12.225513905683201</v>
      </c>
      <c r="S28" s="71">
        <f t="shared" si="5"/>
        <v>54</v>
      </c>
    </row>
    <row r="29" spans="1:19" x14ac:dyDescent="0.25">
      <c r="A29" s="67" t="s">
        <v>184</v>
      </c>
      <c r="B29" s="68">
        <f>VLOOKUP($A29,'Return Data'!$A$7:$R$328,2,0)</f>
        <v>43924</v>
      </c>
      <c r="C29" s="69">
        <f>VLOOKUP($A29,'Return Data'!$A$7:$R$328,3,0)</f>
        <v>42.83</v>
      </c>
      <c r="D29" s="69">
        <f>VLOOKUP($A29,'Return Data'!$A$7:$R$328,11,0)</f>
        <v>-112.27802123901699</v>
      </c>
      <c r="E29" s="70">
        <f t="shared" si="0"/>
        <v>14</v>
      </c>
      <c r="F29" s="69">
        <f>VLOOKUP($A29,'Return Data'!$A$7:$R$328,12,0)</f>
        <v>-45.616065357277499</v>
      </c>
      <c r="G29" s="70">
        <f t="shared" si="1"/>
        <v>15</v>
      </c>
      <c r="H29" s="69">
        <f>VLOOKUP($A29,'Return Data'!$A$7:$R$328,13,0)</f>
        <v>-33.222475056887802</v>
      </c>
      <c r="I29" s="70">
        <f t="shared" si="2"/>
        <v>13</v>
      </c>
      <c r="J29" s="69">
        <f>VLOOKUP($A29,'Return Data'!$A$7:$R$328,14,0)</f>
        <v>-23.399080920407599</v>
      </c>
      <c r="K29" s="70">
        <f t="shared" si="3"/>
        <v>13</v>
      </c>
      <c r="L29" s="69">
        <f>VLOOKUP($A29,'Return Data'!$A$7:$R$328,18,0)</f>
        <v>-8.7418769062790496</v>
      </c>
      <c r="M29" s="70">
        <f>RANK(L29,L$8:L$72,0)</f>
        <v>8</v>
      </c>
      <c r="N29" s="69">
        <f>VLOOKUP($A29,'Return Data'!$A$7:$R$328,15,0)</f>
        <v>-0.670477450081578</v>
      </c>
      <c r="O29" s="70">
        <f>RANK(N29,N$8:N$72,0)</f>
        <v>6</v>
      </c>
      <c r="P29" s="69">
        <f>VLOOKUP($A29,'Return Data'!$A$7:$R$328,16,0)</f>
        <v>2.9709561264979798</v>
      </c>
      <c r="Q29" s="70">
        <f>RANK(P29,P$8:P$72,0)</f>
        <v>6</v>
      </c>
      <c r="R29" s="69">
        <f>VLOOKUP($A29,'Return Data'!$A$7:$R$328,17,0)</f>
        <v>16.1171293252448</v>
      </c>
      <c r="S29" s="71">
        <f t="shared" si="5"/>
        <v>5</v>
      </c>
    </row>
    <row r="30" spans="1:19" x14ac:dyDescent="0.25">
      <c r="A30" s="67" t="s">
        <v>185</v>
      </c>
      <c r="B30" s="68">
        <f>VLOOKUP($A30,'Return Data'!$A$7:$R$328,2,0)</f>
        <v>43924</v>
      </c>
      <c r="C30" s="69">
        <f>VLOOKUP($A30,'Return Data'!$A$7:$R$328,3,0)</f>
        <v>7.1749999999999998</v>
      </c>
      <c r="D30" s="69">
        <f>VLOOKUP($A30,'Return Data'!$A$7:$R$328,11,0)</f>
        <v>-131.093026463901</v>
      </c>
      <c r="E30" s="70">
        <f t="shared" si="0"/>
        <v>46</v>
      </c>
      <c r="F30" s="69"/>
      <c r="G30" s="70"/>
      <c r="H30" s="69"/>
      <c r="I30" s="70"/>
      <c r="J30" s="69"/>
      <c r="K30" s="70"/>
      <c r="L30" s="69"/>
      <c r="M30" s="70"/>
      <c r="N30" s="69"/>
      <c r="O30" s="70"/>
      <c r="P30" s="69"/>
      <c r="Q30" s="70"/>
      <c r="R30" s="69">
        <f>VLOOKUP($A30,'Return Data'!$A$7:$R$328,17,0)</f>
        <v>-61.376488095238102</v>
      </c>
      <c r="S30" s="71">
        <f t="shared" si="5"/>
        <v>65</v>
      </c>
    </row>
    <row r="31" spans="1:19" x14ac:dyDescent="0.25">
      <c r="A31" s="67" t="s">
        <v>186</v>
      </c>
      <c r="B31" s="68">
        <f>VLOOKUP($A31,'Return Data'!$A$7:$R$328,2,0)</f>
        <v>43924</v>
      </c>
      <c r="C31" s="69">
        <f>VLOOKUP($A31,'Return Data'!$A$7:$R$328,3,0)</f>
        <v>13.6899</v>
      </c>
      <c r="D31" s="69">
        <f>VLOOKUP($A31,'Return Data'!$A$7:$R$328,11,0)</f>
        <v>-126.350890223378</v>
      </c>
      <c r="E31" s="70">
        <f t="shared" si="0"/>
        <v>36</v>
      </c>
      <c r="F31" s="69">
        <f>VLOOKUP($A31,'Return Data'!$A$7:$R$328,12,0)</f>
        <v>-57.1785486388683</v>
      </c>
      <c r="G31" s="70">
        <f t="shared" ref="G31:G72" si="8">RANK(F31,F$8:F$72,0)</f>
        <v>46</v>
      </c>
      <c r="H31" s="69">
        <f>VLOOKUP($A31,'Return Data'!$A$7:$R$328,13,0)</f>
        <v>-36.8467028910596</v>
      </c>
      <c r="I31" s="70">
        <f t="shared" ref="I31:I38" si="9">RANK(H31,H$8:H$72,0)</f>
        <v>21</v>
      </c>
      <c r="J31" s="69">
        <f>VLOOKUP($A31,'Return Data'!$A$7:$R$328,14,0)</f>
        <v>-25.181224656811398</v>
      </c>
      <c r="K31" s="70">
        <f t="shared" ref="K31:K38" si="10">RANK(J31,J$8:J$72,0)</f>
        <v>20</v>
      </c>
      <c r="L31" s="69">
        <f>VLOOKUP($A31,'Return Data'!$A$7:$R$328,18,0)</f>
        <v>-10.580585146002001</v>
      </c>
      <c r="M31" s="70">
        <f t="shared" ref="M31:M38" si="11">RANK(L31,L$8:L$72,0)</f>
        <v>12</v>
      </c>
      <c r="N31" s="69">
        <f>VLOOKUP($A31,'Return Data'!$A$7:$R$328,15,0)</f>
        <v>-2.7941674906433498</v>
      </c>
      <c r="O31" s="70">
        <f t="shared" ref="O31:O38" si="12">RANK(N31,N$8:N$72,0)</f>
        <v>13</v>
      </c>
      <c r="P31" s="69">
        <f>VLOOKUP($A31,'Return Data'!$A$7:$R$328,16,0)</f>
        <v>2.7752958675677499</v>
      </c>
      <c r="Q31" s="70">
        <f>RANK(P31,P$8:P$72,0)</f>
        <v>8</v>
      </c>
      <c r="R31" s="69">
        <f>VLOOKUP($A31,'Return Data'!$A$7:$R$328,17,0)</f>
        <v>12.6167182887837</v>
      </c>
      <c r="S31" s="71">
        <f t="shared" si="5"/>
        <v>10</v>
      </c>
    </row>
    <row r="32" spans="1:19" x14ac:dyDescent="0.25">
      <c r="A32" s="67" t="s">
        <v>187</v>
      </c>
      <c r="B32" s="68">
        <f>VLOOKUP($A32,'Return Data'!$A$7:$R$328,2,0)</f>
        <v>43924</v>
      </c>
      <c r="C32" s="69">
        <f>VLOOKUP($A32,'Return Data'!$A$7:$R$328,3,0)</f>
        <v>35.698999999999998</v>
      </c>
      <c r="D32" s="69">
        <f>VLOOKUP($A32,'Return Data'!$A$7:$R$328,11,0)</f>
        <v>-123.252201373866</v>
      </c>
      <c r="E32" s="70">
        <f t="shared" si="0"/>
        <v>31</v>
      </c>
      <c r="F32" s="69">
        <f>VLOOKUP($A32,'Return Data'!$A$7:$R$328,12,0)</f>
        <v>-48.545547976261297</v>
      </c>
      <c r="G32" s="70">
        <f t="shared" si="8"/>
        <v>21</v>
      </c>
      <c r="H32" s="69">
        <f>VLOOKUP($A32,'Return Data'!$A$7:$R$328,13,0)</f>
        <v>-37.622178307431497</v>
      </c>
      <c r="I32" s="70">
        <f t="shared" si="9"/>
        <v>27</v>
      </c>
      <c r="J32" s="69">
        <f>VLOOKUP($A32,'Return Data'!$A$7:$R$328,14,0)</f>
        <v>-24.291959241306099</v>
      </c>
      <c r="K32" s="70">
        <f t="shared" si="10"/>
        <v>16</v>
      </c>
      <c r="L32" s="69">
        <f>VLOOKUP($A32,'Return Data'!$A$7:$R$328,18,0)</f>
        <v>-8.7051461693632994</v>
      </c>
      <c r="M32" s="70">
        <f t="shared" si="11"/>
        <v>7</v>
      </c>
      <c r="N32" s="69">
        <f>VLOOKUP($A32,'Return Data'!$A$7:$R$328,15,0)</f>
        <v>-3.4285370902551899</v>
      </c>
      <c r="O32" s="70">
        <f t="shared" si="12"/>
        <v>15</v>
      </c>
      <c r="P32" s="69">
        <f>VLOOKUP($A32,'Return Data'!$A$7:$R$328,16,0)</f>
        <v>1.95487140619545</v>
      </c>
      <c r="Q32" s="70">
        <f>RANK(P32,P$8:P$72,0)</f>
        <v>13</v>
      </c>
      <c r="R32" s="69">
        <f>VLOOKUP($A32,'Return Data'!$A$7:$R$328,17,0)</f>
        <v>10.425960458661599</v>
      </c>
      <c r="S32" s="71">
        <f t="shared" si="5"/>
        <v>16</v>
      </c>
    </row>
    <row r="33" spans="1:19" x14ac:dyDescent="0.25">
      <c r="A33" s="67" t="s">
        <v>188</v>
      </c>
      <c r="B33" s="68">
        <f>VLOOKUP($A33,'Return Data'!$A$7:$R$328,2,0)</f>
        <v>43924</v>
      </c>
      <c r="C33" s="69">
        <f>VLOOKUP($A33,'Return Data'!$A$7:$R$328,3,0)</f>
        <v>39.225999999999999</v>
      </c>
      <c r="D33" s="69">
        <f>VLOOKUP($A33,'Return Data'!$A$7:$R$328,11,0)</f>
        <v>-131.910810924635</v>
      </c>
      <c r="E33" s="70">
        <f t="shared" si="0"/>
        <v>48</v>
      </c>
      <c r="F33" s="69">
        <f>VLOOKUP($A33,'Return Data'!$A$7:$R$328,12,0)</f>
        <v>-54.3002118880339</v>
      </c>
      <c r="G33" s="70">
        <f t="shared" si="8"/>
        <v>43</v>
      </c>
      <c r="H33" s="69">
        <f>VLOOKUP($A33,'Return Data'!$A$7:$R$328,13,0)</f>
        <v>-41.3234805924413</v>
      </c>
      <c r="I33" s="70">
        <f t="shared" si="9"/>
        <v>41</v>
      </c>
      <c r="J33" s="69">
        <f>VLOOKUP($A33,'Return Data'!$A$7:$R$328,14,0)</f>
        <v>-30.158699385332099</v>
      </c>
      <c r="K33" s="70">
        <f t="shared" si="10"/>
        <v>41</v>
      </c>
      <c r="L33" s="69">
        <f>VLOOKUP($A33,'Return Data'!$A$7:$R$328,18,0)</f>
        <v>-15.696628897263</v>
      </c>
      <c r="M33" s="70">
        <f t="shared" si="11"/>
        <v>42</v>
      </c>
      <c r="N33" s="69">
        <f>VLOOKUP($A33,'Return Data'!$A$7:$R$328,15,0)</f>
        <v>-6.2363622642376901</v>
      </c>
      <c r="O33" s="70">
        <f t="shared" si="12"/>
        <v>30</v>
      </c>
      <c r="P33" s="69">
        <f>VLOOKUP($A33,'Return Data'!$A$7:$R$328,16,0)</f>
        <v>0.46330007366021803</v>
      </c>
      <c r="Q33" s="70">
        <f>RANK(P33,P$8:P$72,0)</f>
        <v>20</v>
      </c>
      <c r="R33" s="69">
        <f>VLOOKUP($A33,'Return Data'!$A$7:$R$328,17,0)</f>
        <v>9.0709068828983899</v>
      </c>
      <c r="S33" s="71">
        <f t="shared" si="5"/>
        <v>21</v>
      </c>
    </row>
    <row r="34" spans="1:19" x14ac:dyDescent="0.25">
      <c r="A34" s="67" t="s">
        <v>189</v>
      </c>
      <c r="B34" s="68">
        <f>VLOOKUP($A34,'Return Data'!$A$7:$R$328,2,0)</f>
        <v>43924</v>
      </c>
      <c r="C34" s="69">
        <f>VLOOKUP($A34,'Return Data'!$A$7:$R$328,3,0)</f>
        <v>54.137599999999999</v>
      </c>
      <c r="D34" s="69">
        <f>VLOOKUP($A34,'Return Data'!$A$7:$R$328,11,0)</f>
        <v>-122.984155408308</v>
      </c>
      <c r="E34" s="70">
        <f t="shared" si="0"/>
        <v>28</v>
      </c>
      <c r="F34" s="69">
        <f>VLOOKUP($A34,'Return Data'!$A$7:$R$328,12,0)</f>
        <v>-51.982056743567</v>
      </c>
      <c r="G34" s="70">
        <f t="shared" si="8"/>
        <v>34</v>
      </c>
      <c r="H34" s="69">
        <f>VLOOKUP($A34,'Return Data'!$A$7:$R$328,13,0)</f>
        <v>-34.055622266633399</v>
      </c>
      <c r="I34" s="70">
        <f t="shared" si="9"/>
        <v>15</v>
      </c>
      <c r="J34" s="69">
        <f>VLOOKUP($A34,'Return Data'!$A$7:$R$328,14,0)</f>
        <v>-22.8158756559762</v>
      </c>
      <c r="K34" s="70">
        <f t="shared" si="10"/>
        <v>11</v>
      </c>
      <c r="L34" s="69">
        <f>VLOOKUP($A34,'Return Data'!$A$7:$R$328,18,0)</f>
        <v>-9.5793510486345408</v>
      </c>
      <c r="M34" s="70">
        <f t="shared" si="11"/>
        <v>10</v>
      </c>
      <c r="N34" s="69">
        <f>VLOOKUP($A34,'Return Data'!$A$7:$R$328,15,0)</f>
        <v>-1.49740469939571</v>
      </c>
      <c r="O34" s="70">
        <f t="shared" si="12"/>
        <v>8</v>
      </c>
      <c r="P34" s="69">
        <f>VLOOKUP($A34,'Return Data'!$A$7:$R$328,16,0)</f>
        <v>0.95349943334709497</v>
      </c>
      <c r="Q34" s="70">
        <f>RANK(P34,P$8:P$72,0)</f>
        <v>17</v>
      </c>
      <c r="R34" s="69">
        <f>VLOOKUP($A34,'Return Data'!$A$7:$R$328,17,0)</f>
        <v>11.0870551102175</v>
      </c>
      <c r="S34" s="71">
        <f t="shared" si="5"/>
        <v>13</v>
      </c>
    </row>
    <row r="35" spans="1:19" x14ac:dyDescent="0.25">
      <c r="A35" s="67" t="s">
        <v>190</v>
      </c>
      <c r="B35" s="68">
        <f>VLOOKUP($A35,'Return Data'!$A$7:$R$328,2,0)</f>
        <v>43924</v>
      </c>
      <c r="C35" s="69">
        <f>VLOOKUP($A35,'Return Data'!$A$7:$R$328,3,0)</f>
        <v>8.9155999999999995</v>
      </c>
      <c r="D35" s="69">
        <f>VLOOKUP($A35,'Return Data'!$A$7:$R$328,11,0)</f>
        <v>-119.798026948469</v>
      </c>
      <c r="E35" s="70">
        <f t="shared" si="0"/>
        <v>22</v>
      </c>
      <c r="F35" s="69">
        <f>VLOOKUP($A35,'Return Data'!$A$7:$R$328,12,0)</f>
        <v>-52.510330567316899</v>
      </c>
      <c r="G35" s="70">
        <f t="shared" si="8"/>
        <v>36</v>
      </c>
      <c r="H35" s="69">
        <f>VLOOKUP($A35,'Return Data'!$A$7:$R$328,13,0)</f>
        <v>-37.374798735937198</v>
      </c>
      <c r="I35" s="70">
        <f t="shared" si="9"/>
        <v>24</v>
      </c>
      <c r="J35" s="69">
        <f>VLOOKUP($A35,'Return Data'!$A$7:$R$328,14,0)</f>
        <v>-27.1019428952889</v>
      </c>
      <c r="K35" s="70">
        <f t="shared" si="10"/>
        <v>31</v>
      </c>
      <c r="L35" s="69">
        <f>VLOOKUP($A35,'Return Data'!$A$7:$R$328,18,0)</f>
        <v>-13.0158955743057</v>
      </c>
      <c r="M35" s="70">
        <f t="shared" si="11"/>
        <v>28</v>
      </c>
      <c r="N35" s="69">
        <f>VLOOKUP($A35,'Return Data'!$A$7:$R$328,15,0)</f>
        <v>-6.7587149690405699</v>
      </c>
      <c r="O35" s="70">
        <f t="shared" si="12"/>
        <v>34</v>
      </c>
      <c r="P35" s="69"/>
      <c r="Q35" s="70"/>
      <c r="R35" s="69">
        <f>VLOOKUP($A35,'Return Data'!$A$7:$R$328,17,0)</f>
        <v>-3.1338558986540002</v>
      </c>
      <c r="S35" s="71">
        <f t="shared" si="5"/>
        <v>45</v>
      </c>
    </row>
    <row r="36" spans="1:19" x14ac:dyDescent="0.25">
      <c r="A36" s="67" t="s">
        <v>191</v>
      </c>
      <c r="B36" s="68">
        <f>VLOOKUP($A36,'Return Data'!$A$7:$R$328,2,0)</f>
        <v>43924</v>
      </c>
      <c r="C36" s="69">
        <f>VLOOKUP($A36,'Return Data'!$A$7:$R$328,3,0)</f>
        <v>13.787000000000001</v>
      </c>
      <c r="D36" s="69">
        <f>VLOOKUP($A36,'Return Data'!$A$7:$R$328,11,0)</f>
        <v>-129.57034618136501</v>
      </c>
      <c r="E36" s="70">
        <f t="shared" si="0"/>
        <v>41</v>
      </c>
      <c r="F36" s="69">
        <f>VLOOKUP($A36,'Return Data'!$A$7:$R$328,12,0)</f>
        <v>-49.449945092877101</v>
      </c>
      <c r="G36" s="70">
        <f t="shared" si="8"/>
        <v>24</v>
      </c>
      <c r="H36" s="69">
        <f>VLOOKUP($A36,'Return Data'!$A$7:$R$328,13,0)</f>
        <v>-37.060663092658103</v>
      </c>
      <c r="I36" s="70">
        <f t="shared" si="9"/>
        <v>22</v>
      </c>
      <c r="J36" s="69">
        <f>VLOOKUP($A36,'Return Data'!$A$7:$R$328,14,0)</f>
        <v>-24.888268438905001</v>
      </c>
      <c r="K36" s="70">
        <f t="shared" si="10"/>
        <v>19</v>
      </c>
      <c r="L36" s="69">
        <f>VLOOKUP($A36,'Return Data'!$A$7:$R$328,18,0)</f>
        <v>-8.1238162192358203</v>
      </c>
      <c r="M36" s="70">
        <f t="shared" si="11"/>
        <v>5</v>
      </c>
      <c r="N36" s="69">
        <f>VLOOKUP($A36,'Return Data'!$A$7:$R$328,15,0)</f>
        <v>1.44994933784343E-2</v>
      </c>
      <c r="O36" s="70">
        <f t="shared" si="12"/>
        <v>5</v>
      </c>
      <c r="P36" s="69"/>
      <c r="Q36" s="70"/>
      <c r="R36" s="69">
        <f>VLOOKUP($A36,'Return Data'!$A$7:$R$328,17,0)</f>
        <v>8.8719833119383793</v>
      </c>
      <c r="S36" s="71">
        <f t="shared" si="5"/>
        <v>23</v>
      </c>
    </row>
    <row r="37" spans="1:19" x14ac:dyDescent="0.25">
      <c r="A37" s="67" t="s">
        <v>192</v>
      </c>
      <c r="B37" s="68">
        <f>VLOOKUP($A37,'Return Data'!$A$7:$R$328,2,0)</f>
        <v>43924</v>
      </c>
      <c r="C37" s="69">
        <f>VLOOKUP($A37,'Return Data'!$A$7:$R$328,3,0)</f>
        <v>13.5989</v>
      </c>
      <c r="D37" s="69">
        <f>VLOOKUP($A37,'Return Data'!$A$7:$R$328,11,0)</f>
        <v>-129.79399000080701</v>
      </c>
      <c r="E37" s="70">
        <f t="shared" si="0"/>
        <v>42</v>
      </c>
      <c r="F37" s="69">
        <f>VLOOKUP($A37,'Return Data'!$A$7:$R$328,12,0)</f>
        <v>-53.5396952628927</v>
      </c>
      <c r="G37" s="70">
        <f t="shared" si="8"/>
        <v>39</v>
      </c>
      <c r="H37" s="69">
        <f>VLOOKUP($A37,'Return Data'!$A$7:$R$328,13,0)</f>
        <v>-35.209070083616197</v>
      </c>
      <c r="I37" s="70">
        <f t="shared" si="9"/>
        <v>17</v>
      </c>
      <c r="J37" s="69">
        <f>VLOOKUP($A37,'Return Data'!$A$7:$R$328,14,0)</f>
        <v>-24.496596028846799</v>
      </c>
      <c r="K37" s="70">
        <f t="shared" si="10"/>
        <v>18</v>
      </c>
      <c r="L37" s="69">
        <f>VLOOKUP($A37,'Return Data'!$A$7:$R$328,18,0)</f>
        <v>-13.6809349332563</v>
      </c>
      <c r="M37" s="70">
        <f t="shared" si="11"/>
        <v>35</v>
      </c>
      <c r="N37" s="69">
        <f>VLOOKUP($A37,'Return Data'!$A$7:$R$328,15,0)</f>
        <v>-3.7600666308314499</v>
      </c>
      <c r="O37" s="70">
        <f t="shared" si="12"/>
        <v>16</v>
      </c>
      <c r="P37" s="69">
        <f>VLOOKUP($A37,'Return Data'!$A$7:$R$328,16,0)</f>
        <v>5.0258523622228903</v>
      </c>
      <c r="Q37" s="70">
        <f>RANK(P37,P$8:P$72,0)</f>
        <v>2</v>
      </c>
      <c r="R37" s="69">
        <f>VLOOKUP($A37,'Return Data'!$A$7:$R$328,17,0)</f>
        <v>6.9173170089520797</v>
      </c>
      <c r="S37" s="71">
        <f t="shared" si="5"/>
        <v>29</v>
      </c>
    </row>
    <row r="38" spans="1:19" x14ac:dyDescent="0.25">
      <c r="A38" s="67" t="s">
        <v>193</v>
      </c>
      <c r="B38" s="68">
        <f>VLOOKUP($A38,'Return Data'!$A$7:$R$328,2,0)</f>
        <v>43924</v>
      </c>
      <c r="C38" s="69">
        <f>VLOOKUP($A38,'Return Data'!$A$7:$R$328,3,0)</f>
        <v>36.400799999999997</v>
      </c>
      <c r="D38" s="69">
        <f>VLOOKUP($A38,'Return Data'!$A$7:$R$328,11,0)</f>
        <v>-155.44947753590401</v>
      </c>
      <c r="E38" s="70">
        <f t="shared" si="0"/>
        <v>65</v>
      </c>
      <c r="F38" s="69">
        <f>VLOOKUP($A38,'Return Data'!$A$7:$R$328,12,0)</f>
        <v>-60.937661285339402</v>
      </c>
      <c r="G38" s="70">
        <f t="shared" si="8"/>
        <v>51</v>
      </c>
      <c r="H38" s="69">
        <f>VLOOKUP($A38,'Return Data'!$A$7:$R$328,13,0)</f>
        <v>-51.433627149008998</v>
      </c>
      <c r="I38" s="70">
        <f t="shared" si="9"/>
        <v>59</v>
      </c>
      <c r="J38" s="69">
        <f>VLOOKUP($A38,'Return Data'!$A$7:$R$328,14,0)</f>
        <v>-38.278435910216402</v>
      </c>
      <c r="K38" s="70">
        <f t="shared" si="10"/>
        <v>56</v>
      </c>
      <c r="L38" s="69">
        <f>VLOOKUP($A38,'Return Data'!$A$7:$R$328,18,0)</f>
        <v>-20.725327113350101</v>
      </c>
      <c r="M38" s="70">
        <f t="shared" si="11"/>
        <v>50</v>
      </c>
      <c r="N38" s="69">
        <f>VLOOKUP($A38,'Return Data'!$A$7:$R$328,15,0)</f>
        <v>-12.0609640385911</v>
      </c>
      <c r="O38" s="70">
        <f t="shared" si="12"/>
        <v>46</v>
      </c>
      <c r="P38" s="69">
        <f>VLOOKUP($A38,'Return Data'!$A$7:$R$328,16,0)</f>
        <v>-5.3421447715323103</v>
      </c>
      <c r="Q38" s="70">
        <f>RANK(P38,P$8:P$72,0)</f>
        <v>36</v>
      </c>
      <c r="R38" s="69">
        <f>VLOOKUP($A38,'Return Data'!$A$7:$R$328,17,0)</f>
        <v>6.4484591184618996</v>
      </c>
      <c r="S38" s="71">
        <f t="shared" si="5"/>
        <v>30</v>
      </c>
    </row>
    <row r="39" spans="1:19" x14ac:dyDescent="0.25">
      <c r="A39" s="67" t="s">
        <v>194</v>
      </c>
      <c r="B39" s="68">
        <f>VLOOKUP($A39,'Return Data'!$A$7:$R$328,2,0)</f>
        <v>43924</v>
      </c>
      <c r="C39" s="69">
        <f>VLOOKUP($A39,'Return Data'!$A$7:$R$328,3,0)</f>
        <v>8.1456</v>
      </c>
      <c r="D39" s="69">
        <f>VLOOKUP($A39,'Return Data'!$A$7:$R$328,11,0)</f>
        <v>-102.17930285633901</v>
      </c>
      <c r="E39" s="70">
        <f t="shared" si="0"/>
        <v>7</v>
      </c>
      <c r="F39" s="69">
        <f>VLOOKUP($A39,'Return Data'!$A$7:$R$328,12,0)</f>
        <v>-41.537798674974098</v>
      </c>
      <c r="G39" s="70">
        <f t="shared" si="8"/>
        <v>9</v>
      </c>
      <c r="H39" s="69"/>
      <c r="I39" s="70"/>
      <c r="J39" s="69"/>
      <c r="K39" s="70"/>
      <c r="L39" s="69"/>
      <c r="M39" s="70"/>
      <c r="N39" s="69"/>
      <c r="O39" s="70"/>
      <c r="P39" s="69"/>
      <c r="Q39" s="70"/>
      <c r="R39" s="69">
        <f>VLOOKUP($A39,'Return Data'!$A$7:$R$328,17,0)</f>
        <v>-26.647874015747998</v>
      </c>
      <c r="S39" s="71">
        <f t="shared" si="5"/>
        <v>64</v>
      </c>
    </row>
    <row r="40" spans="1:19" x14ac:dyDescent="0.25">
      <c r="A40" s="67" t="s">
        <v>195</v>
      </c>
      <c r="B40" s="68">
        <f>VLOOKUP($A40,'Return Data'!$A$7:$R$328,2,0)</f>
        <v>43924</v>
      </c>
      <c r="C40" s="69">
        <f>VLOOKUP($A40,'Return Data'!$A$7:$R$328,3,0)</f>
        <v>10.84</v>
      </c>
      <c r="D40" s="69">
        <f>VLOOKUP($A40,'Return Data'!$A$7:$R$328,11,0)</f>
        <v>-123.808589369814</v>
      </c>
      <c r="E40" s="70">
        <f t="shared" ref="E40:E71" si="13">RANK(D40,D$8:D$72,0)</f>
        <v>32</v>
      </c>
      <c r="F40" s="69">
        <f>VLOOKUP($A40,'Return Data'!$A$7:$R$328,12,0)</f>
        <v>-54.347746360068903</v>
      </c>
      <c r="G40" s="70">
        <f t="shared" si="8"/>
        <v>44</v>
      </c>
      <c r="H40" s="69">
        <f>VLOOKUP($A40,'Return Data'!$A$7:$R$328,13,0)</f>
        <v>-39.963659808920902</v>
      </c>
      <c r="I40" s="70">
        <f t="shared" ref="I40:I72" si="14">RANK(H40,H$8:H$72,0)</f>
        <v>36</v>
      </c>
      <c r="J40" s="69">
        <f>VLOOKUP($A40,'Return Data'!$A$7:$R$328,14,0)</f>
        <v>-27.609481001906602</v>
      </c>
      <c r="K40" s="70">
        <f t="shared" ref="K40:K72" si="15">RANK(J40,J$8:J$72,0)</f>
        <v>32</v>
      </c>
      <c r="L40" s="69">
        <f>VLOOKUP($A40,'Return Data'!$A$7:$R$328,18,0)</f>
        <v>-11.625970686502001</v>
      </c>
      <c r="M40" s="70">
        <f t="shared" ref="M40:M50" si="16">RANK(L40,L$8:L$72,0)</f>
        <v>20</v>
      </c>
      <c r="N40" s="69">
        <f>VLOOKUP($A40,'Return Data'!$A$7:$R$328,15,0)</f>
        <v>-4.1191161805403897</v>
      </c>
      <c r="O40" s="70">
        <f t="shared" ref="O40:O49" si="17">RANK(N40,N$8:N$72,0)</f>
        <v>17</v>
      </c>
      <c r="P40" s="69"/>
      <c r="Q40" s="70"/>
      <c r="R40" s="69">
        <f>VLOOKUP($A40,'Return Data'!$A$7:$R$328,17,0)</f>
        <v>1.9466666666666701</v>
      </c>
      <c r="S40" s="71">
        <f t="shared" ref="S40:S71" si="18">RANK(R40,R$8:R$72,0)</f>
        <v>37</v>
      </c>
    </row>
    <row r="41" spans="1:19" x14ac:dyDescent="0.25">
      <c r="A41" s="67" t="s">
        <v>196</v>
      </c>
      <c r="B41" s="68">
        <f>VLOOKUP($A41,'Return Data'!$A$7:$R$328,2,0)</f>
        <v>43924</v>
      </c>
      <c r="C41" s="69">
        <f>VLOOKUP($A41,'Return Data'!$A$7:$R$328,3,0)</f>
        <v>139.37</v>
      </c>
      <c r="D41" s="69">
        <f>VLOOKUP($A41,'Return Data'!$A$7:$R$328,11,0)</f>
        <v>-125.913542005892</v>
      </c>
      <c r="E41" s="70">
        <f t="shared" si="13"/>
        <v>35</v>
      </c>
      <c r="F41" s="69">
        <f>VLOOKUP($A41,'Return Data'!$A$7:$R$328,12,0)</f>
        <v>-52.172416328936599</v>
      </c>
      <c r="G41" s="70">
        <f t="shared" si="8"/>
        <v>35</v>
      </c>
      <c r="H41" s="69">
        <f>VLOOKUP($A41,'Return Data'!$A$7:$R$328,13,0)</f>
        <v>-42.540543655067601</v>
      </c>
      <c r="I41" s="70">
        <f t="shared" si="14"/>
        <v>44</v>
      </c>
      <c r="J41" s="69">
        <f>VLOOKUP($A41,'Return Data'!$A$7:$R$328,14,0)</f>
        <v>-31.303004159763098</v>
      </c>
      <c r="K41" s="70">
        <f t="shared" si="15"/>
        <v>44</v>
      </c>
      <c r="L41" s="69">
        <f>VLOOKUP($A41,'Return Data'!$A$7:$R$328,18,0)</f>
        <v>-15.517045538725901</v>
      </c>
      <c r="M41" s="70">
        <f t="shared" si="16"/>
        <v>40</v>
      </c>
      <c r="N41" s="69">
        <f>VLOOKUP($A41,'Return Data'!$A$7:$R$328,15,0)</f>
        <v>-7.4755983585882699</v>
      </c>
      <c r="O41" s="70">
        <f t="shared" si="17"/>
        <v>39</v>
      </c>
      <c r="P41" s="69">
        <f>VLOOKUP($A41,'Return Data'!$A$7:$R$328,16,0)</f>
        <v>-2.3519562369959899</v>
      </c>
      <c r="Q41" s="70">
        <f t="shared" ref="Q41:Q47" si="19">RANK(P41,P$8:P$72,0)</f>
        <v>33</v>
      </c>
      <c r="R41" s="69">
        <f>VLOOKUP($A41,'Return Data'!$A$7:$R$328,17,0)</f>
        <v>5.0758958512516603</v>
      </c>
      <c r="S41" s="71">
        <f t="shared" si="18"/>
        <v>35</v>
      </c>
    </row>
    <row r="42" spans="1:19" x14ac:dyDescent="0.25">
      <c r="A42" s="67" t="s">
        <v>197</v>
      </c>
      <c r="B42" s="68">
        <f>VLOOKUP($A42,'Return Data'!$A$7:$R$328,2,0)</f>
        <v>43924</v>
      </c>
      <c r="C42" s="69">
        <f>VLOOKUP($A42,'Return Data'!$A$7:$R$328,3,0)</f>
        <v>150.25</v>
      </c>
      <c r="D42" s="69">
        <f>VLOOKUP($A42,'Return Data'!$A$7:$R$328,11,0)</f>
        <v>-123.11047963061399</v>
      </c>
      <c r="E42" s="70">
        <f t="shared" si="13"/>
        <v>29</v>
      </c>
      <c r="F42" s="69">
        <f>VLOOKUP($A42,'Return Data'!$A$7:$R$328,12,0)</f>
        <v>-50.648267763090203</v>
      </c>
      <c r="G42" s="70">
        <f t="shared" si="8"/>
        <v>27</v>
      </c>
      <c r="H42" s="69">
        <f>VLOOKUP($A42,'Return Data'!$A$7:$R$328,13,0)</f>
        <v>-41.378856588421002</v>
      </c>
      <c r="I42" s="70">
        <f t="shared" si="14"/>
        <v>42</v>
      </c>
      <c r="J42" s="69">
        <f>VLOOKUP($A42,'Return Data'!$A$7:$R$328,14,0)</f>
        <v>-30.385538104316499</v>
      </c>
      <c r="K42" s="70">
        <f t="shared" si="15"/>
        <v>43</v>
      </c>
      <c r="L42" s="69">
        <f>VLOOKUP($A42,'Return Data'!$A$7:$R$328,18,0)</f>
        <v>-15.1120378338561</v>
      </c>
      <c r="M42" s="70">
        <f t="shared" si="16"/>
        <v>38</v>
      </c>
      <c r="N42" s="69">
        <f>VLOOKUP($A42,'Return Data'!$A$7:$R$328,15,0)</f>
        <v>-5.7461200267240597</v>
      </c>
      <c r="O42" s="70">
        <f t="shared" si="17"/>
        <v>28</v>
      </c>
      <c r="P42" s="69">
        <f>VLOOKUP($A42,'Return Data'!$A$7:$R$328,16,0)</f>
        <v>1.0088362579944801</v>
      </c>
      <c r="Q42" s="70">
        <f t="shared" si="19"/>
        <v>16</v>
      </c>
      <c r="R42" s="69">
        <f>VLOOKUP($A42,'Return Data'!$A$7:$R$328,17,0)</f>
        <v>10.381121763284</v>
      </c>
      <c r="S42" s="71">
        <f t="shared" si="18"/>
        <v>17</v>
      </c>
    </row>
    <row r="43" spans="1:19" x14ac:dyDescent="0.25">
      <c r="A43" s="67" t="s">
        <v>198</v>
      </c>
      <c r="B43" s="68">
        <f>VLOOKUP($A43,'Return Data'!$A$7:$R$328,2,0)</f>
        <v>43924</v>
      </c>
      <c r="C43" s="69">
        <f>VLOOKUP($A43,'Return Data'!$A$7:$R$328,3,0)</f>
        <v>69.689499999999995</v>
      </c>
      <c r="D43" s="69">
        <f>VLOOKUP($A43,'Return Data'!$A$7:$R$328,11,0)</f>
        <v>-113.478570099962</v>
      </c>
      <c r="E43" s="70">
        <f t="shared" si="13"/>
        <v>15</v>
      </c>
      <c r="F43" s="69">
        <f>VLOOKUP($A43,'Return Data'!$A$7:$R$328,12,0)</f>
        <v>-49.053869746839503</v>
      </c>
      <c r="G43" s="70">
        <f t="shared" si="8"/>
        <v>23</v>
      </c>
      <c r="H43" s="69">
        <f>VLOOKUP($A43,'Return Data'!$A$7:$R$328,13,0)</f>
        <v>-38.198015498846097</v>
      </c>
      <c r="I43" s="70">
        <f t="shared" si="14"/>
        <v>29</v>
      </c>
      <c r="J43" s="69">
        <f>VLOOKUP($A43,'Return Data'!$A$7:$R$328,14,0)</f>
        <v>-26.4958357113475</v>
      </c>
      <c r="K43" s="70">
        <f t="shared" si="15"/>
        <v>28</v>
      </c>
      <c r="L43" s="69">
        <f>VLOOKUP($A43,'Return Data'!$A$7:$R$328,18,0)</f>
        <v>-11.7685354415388</v>
      </c>
      <c r="M43" s="70">
        <f t="shared" si="16"/>
        <v>21</v>
      </c>
      <c r="N43" s="69">
        <f>VLOOKUP($A43,'Return Data'!$A$7:$R$328,15,0)</f>
        <v>-4.2200691583836898</v>
      </c>
      <c r="O43" s="70">
        <f t="shared" si="17"/>
        <v>19</v>
      </c>
      <c r="P43" s="69">
        <f>VLOOKUP($A43,'Return Data'!$A$7:$R$328,16,0)</f>
        <v>3.89779651322648</v>
      </c>
      <c r="Q43" s="70">
        <f t="shared" si="19"/>
        <v>4</v>
      </c>
      <c r="R43" s="69">
        <f>VLOOKUP($A43,'Return Data'!$A$7:$R$328,17,0)</f>
        <v>10.771539062071399</v>
      </c>
      <c r="S43" s="71">
        <f t="shared" si="18"/>
        <v>14</v>
      </c>
    </row>
    <row r="44" spans="1:19" x14ac:dyDescent="0.25">
      <c r="A44" s="67" t="s">
        <v>199</v>
      </c>
      <c r="B44" s="68">
        <f>VLOOKUP($A44,'Return Data'!$A$7:$R$328,2,0)</f>
        <v>43924</v>
      </c>
      <c r="C44" s="69">
        <f>VLOOKUP($A44,'Return Data'!$A$7:$R$328,3,0)</f>
        <v>35.229999999999997</v>
      </c>
      <c r="D44" s="69">
        <f>VLOOKUP($A44,'Return Data'!$A$7:$R$328,11,0)</f>
        <v>-137.41697749908201</v>
      </c>
      <c r="E44" s="70">
        <f t="shared" si="13"/>
        <v>54</v>
      </c>
      <c r="F44" s="69">
        <f>VLOOKUP($A44,'Return Data'!$A$7:$R$328,12,0)</f>
        <v>-59.338923121346298</v>
      </c>
      <c r="G44" s="70">
        <f t="shared" si="8"/>
        <v>49</v>
      </c>
      <c r="H44" s="69">
        <f>VLOOKUP($A44,'Return Data'!$A$7:$R$328,13,0)</f>
        <v>-48.566332875188202</v>
      </c>
      <c r="I44" s="70">
        <f t="shared" si="14"/>
        <v>53</v>
      </c>
      <c r="J44" s="69">
        <f>VLOOKUP($A44,'Return Data'!$A$7:$R$328,14,0)</f>
        <v>-36.411326020441798</v>
      </c>
      <c r="K44" s="70">
        <f t="shared" si="15"/>
        <v>53</v>
      </c>
      <c r="L44" s="69">
        <f>VLOOKUP($A44,'Return Data'!$A$7:$R$328,18,0)</f>
        <v>-15.5407835916198</v>
      </c>
      <c r="M44" s="70">
        <f t="shared" si="16"/>
        <v>41</v>
      </c>
      <c r="N44" s="69">
        <f>VLOOKUP($A44,'Return Data'!$A$7:$R$328,15,0)</f>
        <v>-8.9512829020128297</v>
      </c>
      <c r="O44" s="70">
        <f t="shared" si="17"/>
        <v>43</v>
      </c>
      <c r="P44" s="69">
        <f>VLOOKUP($A44,'Return Data'!$A$7:$R$328,16,0)</f>
        <v>-1.5612040332808901</v>
      </c>
      <c r="Q44" s="70">
        <f t="shared" si="19"/>
        <v>29</v>
      </c>
      <c r="R44" s="69">
        <f>VLOOKUP($A44,'Return Data'!$A$7:$R$328,17,0)</f>
        <v>22.3572469045885</v>
      </c>
      <c r="S44" s="71">
        <f t="shared" si="18"/>
        <v>2</v>
      </c>
    </row>
    <row r="45" spans="1:19" x14ac:dyDescent="0.25">
      <c r="A45" s="67" t="s">
        <v>200</v>
      </c>
      <c r="B45" s="68">
        <f>VLOOKUP($A45,'Return Data'!$A$7:$R$328,2,0)</f>
        <v>43924</v>
      </c>
      <c r="C45" s="69">
        <f>VLOOKUP($A45,'Return Data'!$A$7:$R$328,3,0)</f>
        <v>56.781300000000002</v>
      </c>
      <c r="D45" s="69">
        <f>VLOOKUP($A45,'Return Data'!$A$7:$R$328,11,0)</f>
        <v>-129.559688035319</v>
      </c>
      <c r="E45" s="70">
        <f t="shared" si="13"/>
        <v>39</v>
      </c>
      <c r="F45" s="69">
        <f>VLOOKUP($A45,'Return Data'!$A$7:$R$328,12,0)</f>
        <v>-51.713157878247401</v>
      </c>
      <c r="G45" s="70">
        <f t="shared" si="8"/>
        <v>31</v>
      </c>
      <c r="H45" s="69">
        <f>VLOOKUP($A45,'Return Data'!$A$7:$R$328,13,0)</f>
        <v>-39.336650531291298</v>
      </c>
      <c r="I45" s="70">
        <f t="shared" si="14"/>
        <v>32</v>
      </c>
      <c r="J45" s="69">
        <f>VLOOKUP($A45,'Return Data'!$A$7:$R$328,14,0)</f>
        <v>-28.356250672332202</v>
      </c>
      <c r="K45" s="70">
        <f t="shared" si="15"/>
        <v>33</v>
      </c>
      <c r="L45" s="69">
        <f>VLOOKUP($A45,'Return Data'!$A$7:$R$328,18,0)</f>
        <v>-13.214065448893701</v>
      </c>
      <c r="M45" s="70">
        <f t="shared" si="16"/>
        <v>30</v>
      </c>
      <c r="N45" s="69">
        <f>VLOOKUP($A45,'Return Data'!$A$7:$R$328,15,0)</f>
        <v>-6.9499586341466202</v>
      </c>
      <c r="O45" s="70">
        <f t="shared" si="17"/>
        <v>36</v>
      </c>
      <c r="P45" s="69">
        <f>VLOOKUP($A45,'Return Data'!$A$7:$R$328,16,0)</f>
        <v>-1.2220199143180499</v>
      </c>
      <c r="Q45" s="70">
        <f t="shared" si="19"/>
        <v>25</v>
      </c>
      <c r="R45" s="69">
        <f>VLOOKUP($A45,'Return Data'!$A$7:$R$328,17,0)</f>
        <v>5.113513610829</v>
      </c>
      <c r="S45" s="71">
        <f t="shared" si="18"/>
        <v>34</v>
      </c>
    </row>
    <row r="46" spans="1:19" x14ac:dyDescent="0.25">
      <c r="A46" s="67" t="s">
        <v>372</v>
      </c>
      <c r="B46" s="68">
        <f>VLOOKUP($A46,'Return Data'!$A$7:$R$328,2,0)</f>
        <v>43924</v>
      </c>
      <c r="C46" s="69">
        <f>VLOOKUP($A46,'Return Data'!$A$7:$R$328,3,0)</f>
        <v>105.3364</v>
      </c>
      <c r="D46" s="69">
        <f>VLOOKUP($A46,'Return Data'!$A$7:$R$328,11,0)</f>
        <v>-121.743943192161</v>
      </c>
      <c r="E46" s="70">
        <f t="shared" si="13"/>
        <v>26</v>
      </c>
      <c r="F46" s="69">
        <f>VLOOKUP($A46,'Return Data'!$A$7:$R$328,12,0)</f>
        <v>-50.214538098838602</v>
      </c>
      <c r="G46" s="70">
        <f t="shared" si="8"/>
        <v>25</v>
      </c>
      <c r="H46" s="69">
        <f>VLOOKUP($A46,'Return Data'!$A$7:$R$328,13,0)</f>
        <v>-39.728031095706001</v>
      </c>
      <c r="I46" s="70">
        <f t="shared" si="14"/>
        <v>35</v>
      </c>
      <c r="J46" s="69">
        <f>VLOOKUP($A46,'Return Data'!$A$7:$R$328,14,0)</f>
        <v>-29.611689812415001</v>
      </c>
      <c r="K46" s="70">
        <f t="shared" si="15"/>
        <v>39</v>
      </c>
      <c r="L46" s="69">
        <f>VLOOKUP($A46,'Return Data'!$A$7:$R$328,18,0)</f>
        <v>-13.335463963482001</v>
      </c>
      <c r="M46" s="70">
        <f t="shared" si="16"/>
        <v>31</v>
      </c>
      <c r="N46" s="69">
        <f>VLOOKUP($A46,'Return Data'!$A$7:$R$328,15,0)</f>
        <v>-6.4483917582469799</v>
      </c>
      <c r="O46" s="70">
        <f t="shared" si="17"/>
        <v>32</v>
      </c>
      <c r="P46" s="69">
        <f>VLOOKUP($A46,'Return Data'!$A$7:$R$328,16,0)</f>
        <v>-1.9818896830049599</v>
      </c>
      <c r="Q46" s="70">
        <f t="shared" si="19"/>
        <v>31</v>
      </c>
      <c r="R46" s="69">
        <f>VLOOKUP($A46,'Return Data'!$A$7:$R$328,17,0)</f>
        <v>7.7044534159588798</v>
      </c>
      <c r="S46" s="71">
        <f t="shared" si="18"/>
        <v>27</v>
      </c>
    </row>
    <row r="47" spans="1:19" x14ac:dyDescent="0.25">
      <c r="A47" s="67" t="s">
        <v>201</v>
      </c>
      <c r="B47" s="68">
        <f>VLOOKUP($A47,'Return Data'!$A$7:$R$328,2,0)</f>
        <v>43924</v>
      </c>
      <c r="C47" s="69">
        <f>VLOOKUP($A47,'Return Data'!$A$7:$R$328,3,0)</f>
        <v>9.7029999999999994</v>
      </c>
      <c r="D47" s="69">
        <f>VLOOKUP($A47,'Return Data'!$A$7:$R$328,11,0)</f>
        <v>-129.31319218505999</v>
      </c>
      <c r="E47" s="70">
        <f t="shared" si="13"/>
        <v>38</v>
      </c>
      <c r="F47" s="69">
        <f>VLOOKUP($A47,'Return Data'!$A$7:$R$328,12,0)</f>
        <v>-53.940249892413803</v>
      </c>
      <c r="G47" s="70">
        <f t="shared" si="8"/>
        <v>41</v>
      </c>
      <c r="H47" s="69">
        <f>VLOOKUP($A47,'Return Data'!$A$7:$R$328,13,0)</f>
        <v>-40.993990161244497</v>
      </c>
      <c r="I47" s="70">
        <f t="shared" si="14"/>
        <v>39</v>
      </c>
      <c r="J47" s="69">
        <f>VLOOKUP($A47,'Return Data'!$A$7:$R$328,14,0)</f>
        <v>-28.618472291273999</v>
      </c>
      <c r="K47" s="70">
        <f t="shared" si="15"/>
        <v>35</v>
      </c>
      <c r="L47" s="69">
        <f>VLOOKUP($A47,'Return Data'!$A$7:$R$328,18,0)</f>
        <v>-15.2369635006241</v>
      </c>
      <c r="M47" s="70">
        <f t="shared" si="16"/>
        <v>39</v>
      </c>
      <c r="N47" s="69">
        <f>VLOOKUP($A47,'Return Data'!$A$7:$R$328,15,0)</f>
        <v>-7.1300395798120597</v>
      </c>
      <c r="O47" s="70">
        <f t="shared" si="17"/>
        <v>37</v>
      </c>
      <c r="P47" s="69">
        <f>VLOOKUP($A47,'Return Data'!$A$7:$R$328,16,0)</f>
        <v>-1.35355170886363</v>
      </c>
      <c r="Q47" s="70">
        <f t="shared" si="19"/>
        <v>27</v>
      </c>
      <c r="R47" s="69">
        <f>VLOOKUP($A47,'Return Data'!$A$7:$R$328,17,0)</f>
        <v>-0.50644148198394201</v>
      </c>
      <c r="S47" s="71">
        <f t="shared" si="18"/>
        <v>42</v>
      </c>
    </row>
    <row r="48" spans="1:19" x14ac:dyDescent="0.25">
      <c r="A48" s="67" t="s">
        <v>202</v>
      </c>
      <c r="B48" s="68">
        <f>VLOOKUP($A48,'Return Data'!$A$7:$R$328,2,0)</f>
        <v>43924</v>
      </c>
      <c r="C48" s="69">
        <f>VLOOKUP($A48,'Return Data'!$A$7:$R$328,3,0)</f>
        <v>10.4823</v>
      </c>
      <c r="D48" s="69">
        <f>VLOOKUP($A48,'Return Data'!$A$7:$R$328,11,0)</f>
        <v>-117.346867260819</v>
      </c>
      <c r="E48" s="70">
        <f t="shared" si="13"/>
        <v>19</v>
      </c>
      <c r="F48" s="69">
        <f>VLOOKUP($A48,'Return Data'!$A$7:$R$328,12,0)</f>
        <v>-47.3151204117923</v>
      </c>
      <c r="G48" s="70">
        <f t="shared" si="8"/>
        <v>16</v>
      </c>
      <c r="H48" s="69">
        <f>VLOOKUP($A48,'Return Data'!$A$7:$R$328,13,0)</f>
        <v>-37.230870029140299</v>
      </c>
      <c r="I48" s="70">
        <f t="shared" si="14"/>
        <v>23</v>
      </c>
      <c r="J48" s="69">
        <f>VLOOKUP($A48,'Return Data'!$A$7:$R$328,14,0)</f>
        <v>-25.3526175409622</v>
      </c>
      <c r="K48" s="70">
        <f t="shared" si="15"/>
        <v>22</v>
      </c>
      <c r="L48" s="69">
        <f>VLOOKUP($A48,'Return Data'!$A$7:$R$328,18,0)</f>
        <v>-13.1792189771124</v>
      </c>
      <c r="M48" s="70">
        <f t="shared" si="16"/>
        <v>29</v>
      </c>
      <c r="N48" s="69">
        <f>VLOOKUP($A48,'Return Data'!$A$7:$R$328,15,0)</f>
        <v>-5.5499129699066501</v>
      </c>
      <c r="O48" s="70">
        <f t="shared" si="17"/>
        <v>26</v>
      </c>
      <c r="P48" s="69"/>
      <c r="Q48" s="70"/>
      <c r="R48" s="69">
        <f>VLOOKUP($A48,'Return Data'!$A$7:$R$328,17,0)</f>
        <v>0.91178109146660102</v>
      </c>
      <c r="S48" s="71">
        <f t="shared" si="18"/>
        <v>40</v>
      </c>
    </row>
    <row r="49" spans="1:19" x14ac:dyDescent="0.25">
      <c r="A49" s="67" t="s">
        <v>203</v>
      </c>
      <c r="B49" s="68">
        <f>VLOOKUP($A49,'Return Data'!$A$7:$R$328,2,0)</f>
        <v>43924</v>
      </c>
      <c r="C49" s="69">
        <f>VLOOKUP($A49,'Return Data'!$A$7:$R$328,3,0)</f>
        <v>10.3142</v>
      </c>
      <c r="D49" s="69">
        <f>VLOOKUP($A49,'Return Data'!$A$7:$R$328,11,0)</f>
        <v>-118.72041245582299</v>
      </c>
      <c r="E49" s="70">
        <f t="shared" si="13"/>
        <v>20</v>
      </c>
      <c r="F49" s="69">
        <f>VLOOKUP($A49,'Return Data'!$A$7:$R$328,12,0)</f>
        <v>-48.224148159288802</v>
      </c>
      <c r="G49" s="70">
        <f t="shared" si="8"/>
        <v>20</v>
      </c>
      <c r="H49" s="69">
        <f>VLOOKUP($A49,'Return Data'!$A$7:$R$328,13,0)</f>
        <v>-38.469223031696799</v>
      </c>
      <c r="I49" s="70">
        <f t="shared" si="14"/>
        <v>30</v>
      </c>
      <c r="J49" s="69">
        <f>VLOOKUP($A49,'Return Data'!$A$7:$R$328,14,0)</f>
        <v>-25.804283569273</v>
      </c>
      <c r="K49" s="70">
        <f t="shared" si="15"/>
        <v>25</v>
      </c>
      <c r="L49" s="69">
        <f>VLOOKUP($A49,'Return Data'!$A$7:$R$328,18,0)</f>
        <v>-12.626760061013901</v>
      </c>
      <c r="M49" s="70">
        <f t="shared" si="16"/>
        <v>25</v>
      </c>
      <c r="N49" s="69">
        <f>VLOOKUP($A49,'Return Data'!$A$7:$R$328,15,0)</f>
        <v>-4.5226118360095304</v>
      </c>
      <c r="O49" s="70">
        <f t="shared" si="17"/>
        <v>22</v>
      </c>
      <c r="P49" s="69"/>
      <c r="Q49" s="70"/>
      <c r="R49" s="69">
        <f>VLOOKUP($A49,'Return Data'!$A$7:$R$328,17,0)</f>
        <v>0.783353825136612</v>
      </c>
      <c r="S49" s="71">
        <f t="shared" si="18"/>
        <v>41</v>
      </c>
    </row>
    <row r="50" spans="1:19" x14ac:dyDescent="0.25">
      <c r="A50" s="67" t="s">
        <v>204</v>
      </c>
      <c r="B50" s="68">
        <f>VLOOKUP($A50,'Return Data'!$A$7:$R$328,2,0)</f>
        <v>43924</v>
      </c>
      <c r="C50" s="69">
        <f>VLOOKUP($A50,'Return Data'!$A$7:$R$328,3,0)</f>
        <v>10.8744</v>
      </c>
      <c r="D50" s="69">
        <f>VLOOKUP($A50,'Return Data'!$A$7:$R$328,11,0)</f>
        <v>-102.899028938901</v>
      </c>
      <c r="E50" s="70">
        <f t="shared" si="13"/>
        <v>8</v>
      </c>
      <c r="F50" s="69">
        <f>VLOOKUP($A50,'Return Data'!$A$7:$R$328,12,0)</f>
        <v>-38.774836718545799</v>
      </c>
      <c r="G50" s="70">
        <f t="shared" si="8"/>
        <v>7</v>
      </c>
      <c r="H50" s="69">
        <f>VLOOKUP($A50,'Return Data'!$A$7:$R$328,13,0)</f>
        <v>-23.608157082463599</v>
      </c>
      <c r="I50" s="70">
        <f t="shared" si="14"/>
        <v>5</v>
      </c>
      <c r="J50" s="69">
        <f>VLOOKUP($A50,'Return Data'!$A$7:$R$328,14,0)</f>
        <v>-14.6984047170832</v>
      </c>
      <c r="K50" s="70">
        <f t="shared" si="15"/>
        <v>3</v>
      </c>
      <c r="L50" s="69">
        <f>VLOOKUP($A50,'Return Data'!$A$7:$R$328,18,0)</f>
        <v>-8.4364726563238808</v>
      </c>
      <c r="M50" s="70">
        <f t="shared" si="16"/>
        <v>6</v>
      </c>
      <c r="N50" s="86"/>
      <c r="O50" s="70"/>
      <c r="P50" s="69"/>
      <c r="Q50" s="70"/>
      <c r="R50" s="69">
        <f>VLOOKUP($A50,'Return Data'!$A$7:$R$328,17,0)</f>
        <v>2.9040582347588701</v>
      </c>
      <c r="S50" s="71">
        <f t="shared" si="18"/>
        <v>36</v>
      </c>
    </row>
    <row r="51" spans="1:19" x14ac:dyDescent="0.25">
      <c r="A51" s="67" t="s">
        <v>205</v>
      </c>
      <c r="B51" s="68">
        <f>VLOOKUP($A51,'Return Data'!$A$7:$R$328,2,0)</f>
        <v>43924</v>
      </c>
      <c r="C51" s="69">
        <f>VLOOKUP($A51,'Return Data'!$A$7:$R$328,3,0)</f>
        <v>7.8019999999999996</v>
      </c>
      <c r="D51" s="69">
        <f>VLOOKUP($A51,'Return Data'!$A$7:$R$328,11,0)</f>
        <v>-116.16485637682401</v>
      </c>
      <c r="E51" s="70">
        <f t="shared" si="13"/>
        <v>18</v>
      </c>
      <c r="F51" s="69">
        <f>VLOOKUP($A51,'Return Data'!$A$7:$R$328,12,0)</f>
        <v>-47.3950192050835</v>
      </c>
      <c r="G51" s="70">
        <f t="shared" si="8"/>
        <v>17</v>
      </c>
      <c r="H51" s="69">
        <f>VLOOKUP($A51,'Return Data'!$A$7:$R$328,13,0)</f>
        <v>-35.233657658151202</v>
      </c>
      <c r="I51" s="70">
        <f t="shared" si="14"/>
        <v>18</v>
      </c>
      <c r="J51" s="69">
        <f>VLOOKUP($A51,'Return Data'!$A$7:$R$328,14,0)</f>
        <v>-22.9889039127576</v>
      </c>
      <c r="K51" s="70">
        <f t="shared" si="15"/>
        <v>12</v>
      </c>
      <c r="L51" s="69"/>
      <c r="M51" s="70"/>
      <c r="N51" s="69"/>
      <c r="O51" s="70"/>
      <c r="P51" s="69"/>
      <c r="Q51" s="70"/>
      <c r="R51" s="69">
        <f>VLOOKUP($A51,'Return Data'!$A$7:$R$328,17,0)</f>
        <v>-10.870867208672101</v>
      </c>
      <c r="S51" s="71">
        <f t="shared" si="18"/>
        <v>51</v>
      </c>
    </row>
    <row r="52" spans="1:19" x14ac:dyDescent="0.25">
      <c r="A52" s="67" t="s">
        <v>206</v>
      </c>
      <c r="B52" s="68">
        <f>VLOOKUP($A52,'Return Data'!$A$7:$R$328,2,0)</f>
        <v>43924</v>
      </c>
      <c r="C52" s="69">
        <f>VLOOKUP($A52,'Return Data'!$A$7:$R$328,3,0)</f>
        <v>8.0149000000000008</v>
      </c>
      <c r="D52" s="69">
        <f>VLOOKUP($A52,'Return Data'!$A$7:$R$328,11,0)</f>
        <v>-118.89132681829</v>
      </c>
      <c r="E52" s="70">
        <f t="shared" si="13"/>
        <v>21</v>
      </c>
      <c r="F52" s="69">
        <f>VLOOKUP($A52,'Return Data'!$A$7:$R$328,12,0)</f>
        <v>-47.769305473243499</v>
      </c>
      <c r="G52" s="70">
        <f t="shared" si="8"/>
        <v>19</v>
      </c>
      <c r="H52" s="69">
        <f>VLOOKUP($A52,'Return Data'!$A$7:$R$328,13,0)</f>
        <v>-36.021199421833899</v>
      </c>
      <c r="I52" s="70">
        <f t="shared" si="14"/>
        <v>19</v>
      </c>
      <c r="J52" s="69">
        <f>VLOOKUP($A52,'Return Data'!$A$7:$R$328,14,0)</f>
        <v>-23.4234589522822</v>
      </c>
      <c r="K52" s="70">
        <f t="shared" si="15"/>
        <v>14</v>
      </c>
      <c r="L52" s="69"/>
      <c r="M52" s="70"/>
      <c r="N52" s="69"/>
      <c r="O52" s="70"/>
      <c r="P52" s="69"/>
      <c r="Q52" s="70"/>
      <c r="R52" s="69">
        <f>VLOOKUP($A52,'Return Data'!$A$7:$R$328,17,0)</f>
        <v>-11.57446485623</v>
      </c>
      <c r="S52" s="71">
        <f t="shared" si="18"/>
        <v>53</v>
      </c>
    </row>
    <row r="53" spans="1:19" x14ac:dyDescent="0.25">
      <c r="A53" s="67" t="s">
        <v>207</v>
      </c>
      <c r="B53" s="68">
        <f>VLOOKUP($A53,'Return Data'!$A$7:$R$328,2,0)</f>
        <v>43924</v>
      </c>
      <c r="C53" s="69">
        <f>VLOOKUP($A53,'Return Data'!$A$7:$R$328,3,0)</f>
        <v>22.878299999999999</v>
      </c>
      <c r="D53" s="69">
        <f>VLOOKUP($A53,'Return Data'!$A$7:$R$328,11,0)</f>
        <v>-83.376409962172801</v>
      </c>
      <c r="E53" s="70">
        <f t="shared" si="13"/>
        <v>2</v>
      </c>
      <c r="F53" s="69">
        <f>VLOOKUP($A53,'Return Data'!$A$7:$R$328,12,0)</f>
        <v>-27.691225514434102</v>
      </c>
      <c r="G53" s="70">
        <f t="shared" si="8"/>
        <v>2</v>
      </c>
      <c r="H53" s="69">
        <f>VLOOKUP($A53,'Return Data'!$A$7:$R$328,13,0)</f>
        <v>-17.732958353946501</v>
      </c>
      <c r="I53" s="70">
        <f t="shared" si="14"/>
        <v>1</v>
      </c>
      <c r="J53" s="69">
        <f>VLOOKUP($A53,'Return Data'!$A$7:$R$328,14,0)</f>
        <v>-8.0433351291061399</v>
      </c>
      <c r="K53" s="70">
        <f t="shared" si="15"/>
        <v>1</v>
      </c>
      <c r="L53" s="69">
        <f>VLOOKUP($A53,'Return Data'!$A$7:$R$328,18,0)</f>
        <v>-1.5090830598631899</v>
      </c>
      <c r="M53" s="70">
        <f>RANK(L53,L$8:L$72,0)</f>
        <v>1</v>
      </c>
      <c r="N53" s="69">
        <f>VLOOKUP($A53,'Return Data'!$A$7:$R$328,15,0)</f>
        <v>5.9461228039969098</v>
      </c>
      <c r="O53" s="70">
        <f>RANK(N53,N$8:N$72,0)</f>
        <v>1</v>
      </c>
      <c r="P53" s="69">
        <f>VLOOKUP($A53,'Return Data'!$A$7:$R$328,16,0)</f>
        <v>7.5740434075417804</v>
      </c>
      <c r="Q53" s="70">
        <f>RANK(P53,P$8:P$72,0)</f>
        <v>1</v>
      </c>
      <c r="R53" s="69">
        <f>VLOOKUP($A53,'Return Data'!$A$7:$R$328,17,0)</f>
        <v>21.385712010919001</v>
      </c>
      <c r="S53" s="71">
        <f t="shared" si="18"/>
        <v>3</v>
      </c>
    </row>
    <row r="54" spans="1:19" x14ac:dyDescent="0.25">
      <c r="A54" s="67" t="s">
        <v>208</v>
      </c>
      <c r="B54" s="68">
        <f>VLOOKUP($A54,'Return Data'!$A$7:$R$328,2,0)</f>
        <v>43924</v>
      </c>
      <c r="C54" s="69">
        <f>VLOOKUP($A54,'Return Data'!$A$7:$R$328,3,0)</f>
        <v>8.7409999999999997</v>
      </c>
      <c r="D54" s="69">
        <f>VLOOKUP($A54,'Return Data'!$A$7:$R$328,11,0)</f>
        <v>-93.737897618039298</v>
      </c>
      <c r="E54" s="70">
        <f t="shared" si="13"/>
        <v>5</v>
      </c>
      <c r="F54" s="69">
        <f>VLOOKUP($A54,'Return Data'!$A$7:$R$328,12,0)</f>
        <v>-35.782551418035901</v>
      </c>
      <c r="G54" s="70">
        <f t="shared" si="8"/>
        <v>5</v>
      </c>
      <c r="H54" s="69">
        <f>VLOOKUP($A54,'Return Data'!$A$7:$R$328,13,0)</f>
        <v>-24.860757525044001</v>
      </c>
      <c r="I54" s="70">
        <f t="shared" si="14"/>
        <v>6</v>
      </c>
      <c r="J54" s="69">
        <f>VLOOKUP($A54,'Return Data'!$A$7:$R$328,14,0)</f>
        <v>-16.950995058565098</v>
      </c>
      <c r="K54" s="70">
        <f t="shared" si="15"/>
        <v>5</v>
      </c>
      <c r="L54" s="69"/>
      <c r="M54" s="70"/>
      <c r="N54" s="69"/>
      <c r="O54" s="70"/>
      <c r="P54" s="69"/>
      <c r="Q54" s="70"/>
      <c r="R54" s="69">
        <f>VLOOKUP($A54,'Return Data'!$A$7:$R$328,17,0)</f>
        <v>-10.5883640552995</v>
      </c>
      <c r="S54" s="71">
        <f t="shared" si="18"/>
        <v>49</v>
      </c>
    </row>
    <row r="55" spans="1:19" x14ac:dyDescent="0.25">
      <c r="A55" s="67" t="s">
        <v>209</v>
      </c>
      <c r="B55" s="68">
        <f>VLOOKUP($A55,'Return Data'!$A$7:$R$328,2,0)</f>
        <v>43924</v>
      </c>
      <c r="C55" s="69">
        <f>VLOOKUP($A55,'Return Data'!$A$7:$R$328,3,0)</f>
        <v>70.278000000000006</v>
      </c>
      <c r="D55" s="69">
        <f>VLOOKUP($A55,'Return Data'!$A$7:$R$328,11,0)</f>
        <v>-135.92657113587501</v>
      </c>
      <c r="E55" s="70">
        <f t="shared" si="13"/>
        <v>53</v>
      </c>
      <c r="F55" s="69">
        <f>VLOOKUP($A55,'Return Data'!$A$7:$R$328,12,0)</f>
        <v>-59.486077180037803</v>
      </c>
      <c r="G55" s="70">
        <f t="shared" si="8"/>
        <v>50</v>
      </c>
      <c r="H55" s="69">
        <f>VLOOKUP($A55,'Return Data'!$A$7:$R$328,13,0)</f>
        <v>-44.582654425289199</v>
      </c>
      <c r="I55" s="70">
        <f t="shared" si="14"/>
        <v>46</v>
      </c>
      <c r="J55" s="69">
        <f>VLOOKUP($A55,'Return Data'!$A$7:$R$328,14,0)</f>
        <v>-32.468208028284003</v>
      </c>
      <c r="K55" s="70">
        <f t="shared" si="15"/>
        <v>46</v>
      </c>
      <c r="L55" s="69">
        <f>VLOOKUP($A55,'Return Data'!$A$7:$R$328,18,0)</f>
        <v>-16.115764061021601</v>
      </c>
      <c r="M55" s="70">
        <f t="shared" ref="M55:M61" si="20">RANK(L55,L$8:L$72,0)</f>
        <v>45</v>
      </c>
      <c r="N55" s="69">
        <f>VLOOKUP($A55,'Return Data'!$A$7:$R$328,15,0)</f>
        <v>-7.9020109775861904</v>
      </c>
      <c r="O55" s="70">
        <f>RANK(N55,N$8:N$72,0)</f>
        <v>41</v>
      </c>
      <c r="P55" s="69">
        <f>VLOOKUP($A55,'Return Data'!$A$7:$R$328,16,0)</f>
        <v>-1.2448450680209</v>
      </c>
      <c r="Q55" s="70">
        <f>RANK(P55,P$8:P$72,0)</f>
        <v>26</v>
      </c>
      <c r="R55" s="69">
        <f>VLOOKUP($A55,'Return Data'!$A$7:$R$328,17,0)</f>
        <v>6.1090035709541599</v>
      </c>
      <c r="S55" s="71">
        <f t="shared" si="18"/>
        <v>33</v>
      </c>
    </row>
    <row r="56" spans="1:19" x14ac:dyDescent="0.25">
      <c r="A56" s="67" t="s">
        <v>210</v>
      </c>
      <c r="B56" s="68">
        <f>VLOOKUP($A56,'Return Data'!$A$7:$R$328,2,0)</f>
        <v>43924</v>
      </c>
      <c r="C56" s="69">
        <f>VLOOKUP($A56,'Return Data'!$A$7:$R$328,3,0)</f>
        <v>6.3818000000000001</v>
      </c>
      <c r="D56" s="69">
        <f>VLOOKUP($A56,'Return Data'!$A$7:$R$328,11,0)</f>
        <v>-132.52125548704001</v>
      </c>
      <c r="E56" s="70">
        <f t="shared" si="13"/>
        <v>50</v>
      </c>
      <c r="F56" s="69">
        <f>VLOOKUP($A56,'Return Data'!$A$7:$R$328,12,0)</f>
        <v>-61.552001844246803</v>
      </c>
      <c r="G56" s="70">
        <f t="shared" si="8"/>
        <v>55</v>
      </c>
      <c r="H56" s="69">
        <f>VLOOKUP($A56,'Return Data'!$A$7:$R$328,13,0)</f>
        <v>-51.542731672889303</v>
      </c>
      <c r="I56" s="70">
        <f t="shared" si="14"/>
        <v>60</v>
      </c>
      <c r="J56" s="69">
        <f>VLOOKUP($A56,'Return Data'!$A$7:$R$328,14,0)</f>
        <v>-42.405661050599697</v>
      </c>
      <c r="K56" s="70">
        <f t="shared" si="15"/>
        <v>61</v>
      </c>
      <c r="L56" s="69">
        <f>VLOOKUP($A56,'Return Data'!$A$7:$R$328,18,0)</f>
        <v>-26.096526505405699</v>
      </c>
      <c r="M56" s="70">
        <f t="shared" si="20"/>
        <v>54</v>
      </c>
      <c r="N56" s="69">
        <f>VLOOKUP($A56,'Return Data'!$A$7:$R$328,15,0)</f>
        <v>-14.9080423945073</v>
      </c>
      <c r="O56" s="70">
        <f>RANK(N56,N$8:N$72,0)</f>
        <v>47</v>
      </c>
      <c r="P56" s="69"/>
      <c r="Q56" s="70"/>
      <c r="R56" s="69">
        <f>VLOOKUP($A56,'Return Data'!$A$7:$R$328,17,0)</f>
        <v>-10.719504870129899</v>
      </c>
      <c r="S56" s="71">
        <f t="shared" si="18"/>
        <v>50</v>
      </c>
    </row>
    <row r="57" spans="1:19" x14ac:dyDescent="0.25">
      <c r="A57" s="67" t="s">
        <v>211</v>
      </c>
      <c r="B57" s="68">
        <f>VLOOKUP($A57,'Return Data'!$A$7:$R$328,2,0)</f>
        <v>43924</v>
      </c>
      <c r="C57" s="69">
        <f>VLOOKUP($A57,'Return Data'!$A$7:$R$328,3,0)</f>
        <v>5.3906000000000001</v>
      </c>
      <c r="D57" s="69">
        <f>VLOOKUP($A57,'Return Data'!$A$7:$R$328,11,0)</f>
        <v>-134.87175878975401</v>
      </c>
      <c r="E57" s="70">
        <f t="shared" si="13"/>
        <v>52</v>
      </c>
      <c r="F57" s="69">
        <f>VLOOKUP($A57,'Return Data'!$A$7:$R$328,12,0)</f>
        <v>-62.184405404398497</v>
      </c>
      <c r="G57" s="70">
        <f t="shared" si="8"/>
        <v>57</v>
      </c>
      <c r="H57" s="69">
        <f>VLOOKUP($A57,'Return Data'!$A$7:$R$328,13,0)</f>
        <v>-51.331198010985503</v>
      </c>
      <c r="I57" s="70">
        <f t="shared" si="14"/>
        <v>58</v>
      </c>
      <c r="J57" s="69">
        <f>VLOOKUP($A57,'Return Data'!$A$7:$R$328,14,0)</f>
        <v>-42.3247537605248</v>
      </c>
      <c r="K57" s="70">
        <f t="shared" si="15"/>
        <v>60</v>
      </c>
      <c r="L57" s="69">
        <f>VLOOKUP($A57,'Return Data'!$A$7:$R$328,18,0)</f>
        <v>-26.082681442304398</v>
      </c>
      <c r="M57" s="70">
        <f t="shared" si="20"/>
        <v>53</v>
      </c>
      <c r="N57" s="69"/>
      <c r="O57" s="70"/>
      <c r="P57" s="69"/>
      <c r="Q57" s="70"/>
      <c r="R57" s="69">
        <f>VLOOKUP($A57,'Return Data'!$A$7:$R$328,17,0)</f>
        <v>-15.211853526220599</v>
      </c>
      <c r="S57" s="71">
        <f t="shared" si="18"/>
        <v>57</v>
      </c>
    </row>
    <row r="58" spans="1:19" x14ac:dyDescent="0.25">
      <c r="A58" s="67" t="s">
        <v>212</v>
      </c>
      <c r="B58" s="68">
        <f>VLOOKUP($A58,'Return Data'!$A$7:$R$328,2,0)</f>
        <v>43924</v>
      </c>
      <c r="C58" s="69">
        <f>VLOOKUP($A58,'Return Data'!$A$7:$R$328,3,0)</f>
        <v>5.2102000000000004</v>
      </c>
      <c r="D58" s="69">
        <f>VLOOKUP($A58,'Return Data'!$A$7:$R$328,11,0)</f>
        <v>-138.56382057158399</v>
      </c>
      <c r="E58" s="70">
        <f t="shared" si="13"/>
        <v>56</v>
      </c>
      <c r="F58" s="69">
        <f>VLOOKUP($A58,'Return Data'!$A$7:$R$328,12,0)</f>
        <v>-62.856039369373498</v>
      </c>
      <c r="G58" s="70">
        <f t="shared" si="8"/>
        <v>59</v>
      </c>
      <c r="H58" s="69">
        <f>VLOOKUP($A58,'Return Data'!$A$7:$R$328,13,0)</f>
        <v>-51.840235465752997</v>
      </c>
      <c r="I58" s="70">
        <f t="shared" si="14"/>
        <v>61</v>
      </c>
      <c r="J58" s="69">
        <f>VLOOKUP($A58,'Return Data'!$A$7:$R$328,14,0)</f>
        <v>-42.9315889235762</v>
      </c>
      <c r="K58" s="70">
        <f t="shared" si="15"/>
        <v>62</v>
      </c>
      <c r="L58" s="69">
        <f>VLOOKUP($A58,'Return Data'!$A$7:$R$328,18,0)</f>
        <v>-25.773736218341401</v>
      </c>
      <c r="M58" s="70">
        <f t="shared" si="20"/>
        <v>52</v>
      </c>
      <c r="N58" s="69"/>
      <c r="O58" s="70"/>
      <c r="P58" s="69"/>
      <c r="Q58" s="70"/>
      <c r="R58" s="69">
        <f>VLOOKUP($A58,'Return Data'!$A$7:$R$328,17,0)</f>
        <v>-17.430478564307101</v>
      </c>
      <c r="S58" s="71">
        <f t="shared" si="18"/>
        <v>58</v>
      </c>
    </row>
    <row r="59" spans="1:19" x14ac:dyDescent="0.25">
      <c r="A59" s="67" t="s">
        <v>213</v>
      </c>
      <c r="B59" s="68">
        <f>VLOOKUP($A59,'Return Data'!$A$7:$R$328,2,0)</f>
        <v>43924</v>
      </c>
      <c r="C59" s="69">
        <f>VLOOKUP($A59,'Return Data'!$A$7:$R$328,3,0)</f>
        <v>4.8456999999999999</v>
      </c>
      <c r="D59" s="69">
        <f>VLOOKUP($A59,'Return Data'!$A$7:$R$328,11,0)</f>
        <v>-145.57322566472899</v>
      </c>
      <c r="E59" s="70">
        <f t="shared" si="13"/>
        <v>62</v>
      </c>
      <c r="F59" s="69">
        <f>VLOOKUP($A59,'Return Data'!$A$7:$R$328,12,0)</f>
        <v>-66.852117294223206</v>
      </c>
      <c r="G59" s="70">
        <f t="shared" si="8"/>
        <v>64</v>
      </c>
      <c r="H59" s="69">
        <f>VLOOKUP($A59,'Return Data'!$A$7:$R$328,13,0)</f>
        <v>-54.053689185432297</v>
      </c>
      <c r="I59" s="70">
        <f t="shared" si="14"/>
        <v>63</v>
      </c>
      <c r="J59" s="69">
        <f>VLOOKUP($A59,'Return Data'!$A$7:$R$328,14,0)</f>
        <v>-44.490450759241597</v>
      </c>
      <c r="K59" s="70">
        <f t="shared" si="15"/>
        <v>63</v>
      </c>
      <c r="L59" s="69">
        <f>VLOOKUP($A59,'Return Data'!$A$7:$R$328,18,0)</f>
        <v>-26.613697559469198</v>
      </c>
      <c r="M59" s="70">
        <f t="shared" si="20"/>
        <v>55</v>
      </c>
      <c r="N59" s="69"/>
      <c r="O59" s="70"/>
      <c r="P59" s="69"/>
      <c r="Q59" s="70"/>
      <c r="R59" s="69">
        <f>VLOOKUP($A59,'Return Data'!$A$7:$R$328,17,0)</f>
        <v>-20.493676470588198</v>
      </c>
      <c r="S59" s="71">
        <f t="shared" si="18"/>
        <v>61</v>
      </c>
    </row>
    <row r="60" spans="1:19" x14ac:dyDescent="0.25">
      <c r="A60" s="67" t="s">
        <v>214</v>
      </c>
      <c r="B60" s="68">
        <f>VLOOKUP($A60,'Return Data'!$A$7:$R$328,2,0)</f>
        <v>43924</v>
      </c>
      <c r="C60" s="69">
        <f>VLOOKUP($A60,'Return Data'!$A$7:$R$328,3,0)</f>
        <v>9.7073</v>
      </c>
      <c r="D60" s="69">
        <f>VLOOKUP($A60,'Return Data'!$A$7:$R$328,11,0)</f>
        <v>-130.13697739679901</v>
      </c>
      <c r="E60" s="70">
        <f t="shared" si="13"/>
        <v>43</v>
      </c>
      <c r="F60" s="69">
        <f>VLOOKUP($A60,'Return Data'!$A$7:$R$328,12,0)</f>
        <v>-53.2226627792434</v>
      </c>
      <c r="G60" s="70">
        <f t="shared" si="8"/>
        <v>38</v>
      </c>
      <c r="H60" s="69">
        <f>VLOOKUP($A60,'Return Data'!$A$7:$R$328,13,0)</f>
        <v>-40.598316377937401</v>
      </c>
      <c r="I60" s="70">
        <f t="shared" si="14"/>
        <v>38</v>
      </c>
      <c r="J60" s="69">
        <f>VLOOKUP($A60,'Return Data'!$A$7:$R$328,14,0)</f>
        <v>-30.2737654501761</v>
      </c>
      <c r="K60" s="70">
        <f t="shared" si="15"/>
        <v>42</v>
      </c>
      <c r="L60" s="69">
        <f>VLOOKUP($A60,'Return Data'!$A$7:$R$328,18,0)</f>
        <v>-13.425882108962799</v>
      </c>
      <c r="M60" s="70">
        <f t="shared" si="20"/>
        <v>33</v>
      </c>
      <c r="N60" s="69">
        <f>VLOOKUP($A60,'Return Data'!$A$7:$R$328,15,0)</f>
        <v>-6.5898613307567002</v>
      </c>
      <c r="O60" s="70">
        <f>RANK(N60,N$8:N$72,0)</f>
        <v>33</v>
      </c>
      <c r="P60" s="69"/>
      <c r="Q60" s="70"/>
      <c r="R60" s="69">
        <f>VLOOKUP($A60,'Return Data'!$A$7:$R$328,17,0)</f>
        <v>-0.58220980926430599</v>
      </c>
      <c r="S60" s="71">
        <f t="shared" si="18"/>
        <v>43</v>
      </c>
    </row>
    <row r="61" spans="1:19" x14ac:dyDescent="0.25">
      <c r="A61" s="67" t="s">
        <v>215</v>
      </c>
      <c r="B61" s="68">
        <f>VLOOKUP($A61,'Return Data'!$A$7:$R$328,2,0)</f>
        <v>43924</v>
      </c>
      <c r="C61" s="69">
        <f>VLOOKUP($A61,'Return Data'!$A$7:$R$328,3,0)</f>
        <v>10.646599999999999</v>
      </c>
      <c r="D61" s="69">
        <f>VLOOKUP($A61,'Return Data'!$A$7:$R$328,11,0)</f>
        <v>-128.350521144022</v>
      </c>
      <c r="E61" s="70">
        <f t="shared" si="13"/>
        <v>37</v>
      </c>
      <c r="F61" s="69">
        <f>VLOOKUP($A61,'Return Data'!$A$7:$R$328,12,0)</f>
        <v>-51.483585862191703</v>
      </c>
      <c r="G61" s="70">
        <f t="shared" si="8"/>
        <v>30</v>
      </c>
      <c r="H61" s="69">
        <f>VLOOKUP($A61,'Return Data'!$A$7:$R$328,13,0)</f>
        <v>-39.661361570765003</v>
      </c>
      <c r="I61" s="70">
        <f t="shared" si="14"/>
        <v>34</v>
      </c>
      <c r="J61" s="69">
        <f>VLOOKUP($A61,'Return Data'!$A$7:$R$328,14,0)</f>
        <v>-28.9428978706853</v>
      </c>
      <c r="K61" s="70">
        <f t="shared" si="15"/>
        <v>37</v>
      </c>
      <c r="L61" s="69">
        <f>VLOOKUP($A61,'Return Data'!$A$7:$R$328,18,0)</f>
        <v>-12.7316776349068</v>
      </c>
      <c r="M61" s="70">
        <f t="shared" si="20"/>
        <v>26</v>
      </c>
      <c r="N61" s="69">
        <f>VLOOKUP($A61,'Return Data'!$A$7:$R$328,15,0)</f>
        <v>-5.9296778113494097</v>
      </c>
      <c r="O61" s="70">
        <f>RANK(N61,N$8:N$72,0)</f>
        <v>29</v>
      </c>
      <c r="P61" s="69"/>
      <c r="Q61" s="70"/>
      <c r="R61" s="69">
        <f>VLOOKUP($A61,'Return Data'!$A$7:$R$328,17,0)</f>
        <v>1.6011465400271401</v>
      </c>
      <c r="S61" s="71">
        <f t="shared" si="18"/>
        <v>39</v>
      </c>
    </row>
    <row r="62" spans="1:19" x14ac:dyDescent="0.25">
      <c r="A62" s="67" t="s">
        <v>216</v>
      </c>
      <c r="B62" s="68">
        <f>VLOOKUP($A62,'Return Data'!$A$7:$R$328,2,0)</f>
        <v>43924</v>
      </c>
      <c r="C62" s="69">
        <f>VLOOKUP($A62,'Return Data'!$A$7:$R$328,3,0)</f>
        <v>5.3789999999999996</v>
      </c>
      <c r="D62" s="69">
        <f>VLOOKUP($A62,'Return Data'!$A$7:$R$328,11,0)</f>
        <v>-134.499250918987</v>
      </c>
      <c r="E62" s="70">
        <f t="shared" si="13"/>
        <v>51</v>
      </c>
      <c r="F62" s="69">
        <f>VLOOKUP($A62,'Return Data'!$A$7:$R$328,12,0)</f>
        <v>-61.330028502198701</v>
      </c>
      <c r="G62" s="70">
        <f t="shared" si="8"/>
        <v>53</v>
      </c>
      <c r="H62" s="69">
        <f>VLOOKUP($A62,'Return Data'!$A$7:$R$328,13,0)</f>
        <v>-49.678160287471002</v>
      </c>
      <c r="I62" s="70">
        <f t="shared" si="14"/>
        <v>57</v>
      </c>
      <c r="J62" s="69">
        <f>VLOOKUP($A62,'Return Data'!$A$7:$R$328,14,0)</f>
        <v>-40.223899939240503</v>
      </c>
      <c r="K62" s="70">
        <f t="shared" si="15"/>
        <v>59</v>
      </c>
      <c r="L62" s="69"/>
      <c r="M62" s="70"/>
      <c r="N62" s="69"/>
      <c r="O62" s="70"/>
      <c r="P62" s="69"/>
      <c r="Q62" s="70"/>
      <c r="R62" s="69">
        <f>VLOOKUP($A62,'Return Data'!$A$7:$R$328,17,0)</f>
        <v>-22.885549525101801</v>
      </c>
      <c r="S62" s="71">
        <f t="shared" si="18"/>
        <v>63</v>
      </c>
    </row>
    <row r="63" spans="1:19" x14ac:dyDescent="0.25">
      <c r="A63" s="67" t="s">
        <v>217</v>
      </c>
      <c r="B63" s="68">
        <f>VLOOKUP($A63,'Return Data'!$A$7:$R$328,2,0)</f>
        <v>43924</v>
      </c>
      <c r="C63" s="69">
        <f>VLOOKUP($A63,'Return Data'!$A$7:$R$328,3,0)</f>
        <v>6.2920999999999996</v>
      </c>
      <c r="D63" s="69">
        <f>VLOOKUP($A63,'Return Data'!$A$7:$R$328,11,0)</f>
        <v>-129.561034276828</v>
      </c>
      <c r="E63" s="70">
        <f t="shared" si="13"/>
        <v>40</v>
      </c>
      <c r="F63" s="69">
        <f>VLOOKUP($A63,'Return Data'!$A$7:$R$328,12,0)</f>
        <v>-57.790174519317297</v>
      </c>
      <c r="G63" s="70">
        <f t="shared" si="8"/>
        <v>47</v>
      </c>
      <c r="H63" s="69">
        <f>VLOOKUP($A63,'Return Data'!$A$7:$R$328,13,0)</f>
        <v>-47.661495011227601</v>
      </c>
      <c r="I63" s="70">
        <f t="shared" si="14"/>
        <v>51</v>
      </c>
      <c r="J63" s="69">
        <f>VLOOKUP($A63,'Return Data'!$A$7:$R$328,14,0)</f>
        <v>-38.368079322550997</v>
      </c>
      <c r="K63" s="70">
        <f t="shared" si="15"/>
        <v>57</v>
      </c>
      <c r="L63" s="69"/>
      <c r="M63" s="70"/>
      <c r="N63" s="69"/>
      <c r="O63" s="70"/>
      <c r="P63" s="69"/>
      <c r="Q63" s="70"/>
      <c r="R63" s="69">
        <f>VLOOKUP($A63,'Return Data'!$A$7:$R$328,17,0)</f>
        <v>-21.015271739130402</v>
      </c>
      <c r="S63" s="71">
        <f t="shared" si="18"/>
        <v>62</v>
      </c>
    </row>
    <row r="64" spans="1:19" x14ac:dyDescent="0.25">
      <c r="A64" s="67" t="s">
        <v>218</v>
      </c>
      <c r="B64" s="68">
        <f>VLOOKUP($A64,'Return Data'!$A$7:$R$328,2,0)</f>
        <v>43924</v>
      </c>
      <c r="C64" s="69">
        <f>VLOOKUP($A64,'Return Data'!$A$7:$R$328,3,0)</f>
        <v>13.975199999999999</v>
      </c>
      <c r="D64" s="69">
        <f>VLOOKUP($A64,'Return Data'!$A$7:$R$328,11,0)</f>
        <v>-130.265574402406</v>
      </c>
      <c r="E64" s="70">
        <f t="shared" si="13"/>
        <v>44</v>
      </c>
      <c r="F64" s="69">
        <f>VLOOKUP($A64,'Return Data'!$A$7:$R$328,12,0)</f>
        <v>-54.023309788846603</v>
      </c>
      <c r="G64" s="70">
        <f t="shared" si="8"/>
        <v>42</v>
      </c>
      <c r="H64" s="69">
        <f>VLOOKUP($A64,'Return Data'!$A$7:$R$328,13,0)</f>
        <v>-40.393648265219802</v>
      </c>
      <c r="I64" s="70">
        <f t="shared" si="14"/>
        <v>37</v>
      </c>
      <c r="J64" s="69">
        <f>VLOOKUP($A64,'Return Data'!$A$7:$R$328,14,0)</f>
        <v>-27.097673313443501</v>
      </c>
      <c r="K64" s="70">
        <f t="shared" si="15"/>
        <v>30</v>
      </c>
      <c r="L64" s="69">
        <f>VLOOKUP($A64,'Return Data'!$A$7:$R$328,18,0)</f>
        <v>-11.126547580268801</v>
      </c>
      <c r="M64" s="70">
        <f t="shared" ref="M64:M70" si="21">RANK(L64,L$8:L$72,0)</f>
        <v>17</v>
      </c>
      <c r="N64" s="69">
        <f>VLOOKUP($A64,'Return Data'!$A$7:$R$328,15,0)</f>
        <v>-3.01883080400926</v>
      </c>
      <c r="O64" s="70">
        <f>RANK(N64,N$8:N$72,0)</f>
        <v>14</v>
      </c>
      <c r="P64" s="69">
        <f>VLOOKUP($A64,'Return Data'!$A$7:$R$328,16,0)</f>
        <v>2.9054859647593201</v>
      </c>
      <c r="Q64" s="70">
        <f>RANK(P64,P$8:P$72,0)</f>
        <v>7</v>
      </c>
      <c r="R64" s="69">
        <f>VLOOKUP($A64,'Return Data'!$A$7:$R$328,17,0)</f>
        <v>7.25836918459229</v>
      </c>
      <c r="S64" s="71">
        <f t="shared" si="18"/>
        <v>28</v>
      </c>
    </row>
    <row r="65" spans="1:19" x14ac:dyDescent="0.25">
      <c r="A65" s="67" t="s">
        <v>219</v>
      </c>
      <c r="B65" s="68">
        <f>VLOOKUP($A65,'Return Data'!$A$7:$R$328,2,0)</f>
        <v>43924</v>
      </c>
      <c r="C65" s="69">
        <f>VLOOKUP($A65,'Return Data'!$A$7:$R$328,3,0)</f>
        <v>60.89</v>
      </c>
      <c r="D65" s="69">
        <f>VLOOKUP($A65,'Return Data'!$A$7:$R$328,11,0)</f>
        <v>-116.017634752314</v>
      </c>
      <c r="E65" s="70">
        <f t="shared" si="13"/>
        <v>16</v>
      </c>
      <c r="F65" s="69">
        <f>VLOOKUP($A65,'Return Data'!$A$7:$R$328,12,0)</f>
        <v>-47.568524699508203</v>
      </c>
      <c r="G65" s="70">
        <f t="shared" si="8"/>
        <v>18</v>
      </c>
      <c r="H65" s="69">
        <f>VLOOKUP($A65,'Return Data'!$A$7:$R$328,13,0)</f>
        <v>-36.240123295997201</v>
      </c>
      <c r="I65" s="70">
        <f t="shared" si="14"/>
        <v>20</v>
      </c>
      <c r="J65" s="69">
        <f>VLOOKUP($A65,'Return Data'!$A$7:$R$328,14,0)</f>
        <v>-26.697751446625201</v>
      </c>
      <c r="K65" s="70">
        <f t="shared" si="15"/>
        <v>29</v>
      </c>
      <c r="L65" s="69">
        <f>VLOOKUP($A65,'Return Data'!$A$7:$R$328,18,0)</f>
        <v>-11.368242387394201</v>
      </c>
      <c r="M65" s="70">
        <f t="shared" si="21"/>
        <v>19</v>
      </c>
      <c r="N65" s="69">
        <f>VLOOKUP($A65,'Return Data'!$A$7:$R$328,15,0)</f>
        <v>-2.1297485931652802</v>
      </c>
      <c r="O65" s="70">
        <f>RANK(N65,N$8:N$72,0)</f>
        <v>11</v>
      </c>
      <c r="P65" s="69">
        <f>VLOOKUP($A65,'Return Data'!$A$7:$R$328,16,0)</f>
        <v>1.60018265632067</v>
      </c>
      <c r="Q65" s="70">
        <f>RANK(P65,P$8:P$72,0)</f>
        <v>14</v>
      </c>
      <c r="R65" s="69">
        <f>VLOOKUP($A65,'Return Data'!$A$7:$R$328,17,0)</f>
        <v>7.9061518408513001</v>
      </c>
      <c r="S65" s="71">
        <f t="shared" si="18"/>
        <v>26</v>
      </c>
    </row>
    <row r="66" spans="1:19" x14ac:dyDescent="0.25">
      <c r="A66" s="67" t="s">
        <v>220</v>
      </c>
      <c r="B66" s="68">
        <f>VLOOKUP($A66,'Return Data'!$A$7:$R$328,2,0)</f>
        <v>43924</v>
      </c>
      <c r="C66" s="69">
        <f>VLOOKUP($A66,'Return Data'!$A$7:$R$328,3,0)</f>
        <v>19.059999999999999</v>
      </c>
      <c r="D66" s="69">
        <f>VLOOKUP($A66,'Return Data'!$A$7:$R$328,11,0)</f>
        <v>-116.158720146793</v>
      </c>
      <c r="E66" s="70">
        <f t="shared" si="13"/>
        <v>17</v>
      </c>
      <c r="F66" s="69">
        <f>VLOOKUP($A66,'Return Data'!$A$7:$R$328,12,0)</f>
        <v>-48.836091553869799</v>
      </c>
      <c r="G66" s="70">
        <f t="shared" si="8"/>
        <v>22</v>
      </c>
      <c r="H66" s="69">
        <f>VLOOKUP($A66,'Return Data'!$A$7:$R$328,13,0)</f>
        <v>-34.7875972266216</v>
      </c>
      <c r="I66" s="70">
        <f t="shared" si="14"/>
        <v>16</v>
      </c>
      <c r="J66" s="69">
        <f>VLOOKUP($A66,'Return Data'!$A$7:$R$328,14,0)</f>
        <v>-24.477672641685</v>
      </c>
      <c r="K66" s="70">
        <f t="shared" si="15"/>
        <v>17</v>
      </c>
      <c r="L66" s="69">
        <f>VLOOKUP($A66,'Return Data'!$A$7:$R$328,18,0)</f>
        <v>-10.589049640641299</v>
      </c>
      <c r="M66" s="70">
        <f t="shared" si="21"/>
        <v>13</v>
      </c>
      <c r="N66" s="69">
        <f>VLOOKUP($A66,'Return Data'!$A$7:$R$328,15,0)</f>
        <v>-4.4766867545761304</v>
      </c>
      <c r="O66" s="70">
        <f>RANK(N66,N$8:N$72,0)</f>
        <v>21</v>
      </c>
      <c r="P66" s="69">
        <f>VLOOKUP($A66,'Return Data'!$A$7:$R$328,16,0)</f>
        <v>-2.09029874874838</v>
      </c>
      <c r="Q66" s="70">
        <f>RANK(P66,P$8:P$72,0)</f>
        <v>32</v>
      </c>
      <c r="R66" s="69">
        <f>VLOOKUP($A66,'Return Data'!$A$7:$R$328,17,0)</f>
        <v>6.2230153671347601</v>
      </c>
      <c r="S66" s="71">
        <f t="shared" si="18"/>
        <v>32</v>
      </c>
    </row>
    <row r="67" spans="1:19" x14ac:dyDescent="0.25">
      <c r="A67" s="67" t="s">
        <v>221</v>
      </c>
      <c r="B67" s="68">
        <f>VLOOKUP($A67,'Return Data'!$A$7:$R$328,2,0)</f>
        <v>43924</v>
      </c>
      <c r="C67" s="69">
        <f>VLOOKUP($A67,'Return Data'!$A$7:$R$328,3,0)</f>
        <v>9.1433</v>
      </c>
      <c r="D67" s="69">
        <f>VLOOKUP($A67,'Return Data'!$A$7:$R$328,11,0)</f>
        <v>-143.61509613947601</v>
      </c>
      <c r="E67" s="70">
        <f t="shared" si="13"/>
        <v>60</v>
      </c>
      <c r="F67" s="69">
        <f>VLOOKUP($A67,'Return Data'!$A$7:$R$328,12,0)</f>
        <v>-63.842993962406503</v>
      </c>
      <c r="G67" s="70">
        <f t="shared" si="8"/>
        <v>60</v>
      </c>
      <c r="H67" s="69">
        <f>VLOOKUP($A67,'Return Data'!$A$7:$R$328,13,0)</f>
        <v>-48.933719496732202</v>
      </c>
      <c r="I67" s="70">
        <f t="shared" si="14"/>
        <v>54</v>
      </c>
      <c r="J67" s="69">
        <f>VLOOKUP($A67,'Return Data'!$A$7:$R$328,14,0)</f>
        <v>-37.262272846108999</v>
      </c>
      <c r="K67" s="70">
        <f t="shared" si="15"/>
        <v>55</v>
      </c>
      <c r="L67" s="69">
        <f>VLOOKUP($A67,'Return Data'!$A$7:$R$328,18,0)</f>
        <v>-19.493394859900299</v>
      </c>
      <c r="M67" s="70">
        <f t="shared" si="21"/>
        <v>48</v>
      </c>
      <c r="N67" s="69">
        <f>VLOOKUP($A67,'Return Data'!$A$7:$R$328,15,0)</f>
        <v>-9.6890424568350504</v>
      </c>
      <c r="O67" s="70">
        <f>RANK(N67,N$8:N$72,0)</f>
        <v>44</v>
      </c>
      <c r="P67" s="69"/>
      <c r="Q67" s="70"/>
      <c r="R67" s="69">
        <f>VLOOKUP($A67,'Return Data'!$A$7:$R$328,17,0)</f>
        <v>-2.1344402730375398</v>
      </c>
      <c r="S67" s="71">
        <f t="shared" si="18"/>
        <v>44</v>
      </c>
    </row>
    <row r="68" spans="1:19" x14ac:dyDescent="0.25">
      <c r="A68" s="67" t="s">
        <v>222</v>
      </c>
      <c r="B68" s="68">
        <f>VLOOKUP($A68,'Return Data'!$A$7:$R$328,2,0)</f>
        <v>43924</v>
      </c>
      <c r="C68" s="69">
        <f>VLOOKUP($A68,'Return Data'!$A$7:$R$328,3,0)</f>
        <v>6.7811000000000003</v>
      </c>
      <c r="D68" s="69">
        <f>VLOOKUP($A68,'Return Data'!$A$7:$R$328,11,0)</f>
        <v>-149.55752383269501</v>
      </c>
      <c r="E68" s="70">
        <f t="shared" si="13"/>
        <v>64</v>
      </c>
      <c r="F68" s="69">
        <f>VLOOKUP($A68,'Return Data'!$A$7:$R$328,12,0)</f>
        <v>-66.461636468530799</v>
      </c>
      <c r="G68" s="70">
        <f t="shared" si="8"/>
        <v>63</v>
      </c>
      <c r="H68" s="69">
        <f>VLOOKUP($A68,'Return Data'!$A$7:$R$328,13,0)</f>
        <v>-52.690554356850498</v>
      </c>
      <c r="I68" s="70">
        <f t="shared" si="14"/>
        <v>62</v>
      </c>
      <c r="J68" s="69">
        <f>VLOOKUP($A68,'Return Data'!$A$7:$R$328,14,0)</f>
        <v>-38.525917982641303</v>
      </c>
      <c r="K68" s="70">
        <f t="shared" si="15"/>
        <v>58</v>
      </c>
      <c r="L68" s="69">
        <f>VLOOKUP($A68,'Return Data'!$A$7:$R$328,18,0)</f>
        <v>-20.536177838458499</v>
      </c>
      <c r="M68" s="70">
        <f t="shared" si="21"/>
        <v>49</v>
      </c>
      <c r="N68" s="69">
        <f>VLOOKUP($A68,'Return Data'!$A$7:$R$328,15,0)</f>
        <v>-11.7408412402661</v>
      </c>
      <c r="O68" s="70">
        <f>RANK(N68,N$8:N$72,0)</f>
        <v>45</v>
      </c>
      <c r="P68" s="69"/>
      <c r="Q68" s="70"/>
      <c r="R68" s="69">
        <f>VLOOKUP($A68,'Return Data'!$A$7:$R$328,17,0)</f>
        <v>-10.093629725085901</v>
      </c>
      <c r="S68" s="71">
        <f t="shared" si="18"/>
        <v>48</v>
      </c>
    </row>
    <row r="69" spans="1:19" x14ac:dyDescent="0.25">
      <c r="A69" s="67" t="s">
        <v>223</v>
      </c>
      <c r="B69" s="68">
        <f>VLOOKUP($A69,'Return Data'!$A$7:$R$328,2,0)</f>
        <v>43924</v>
      </c>
      <c r="C69" s="69">
        <f>VLOOKUP($A69,'Return Data'!$A$7:$R$328,3,0)</f>
        <v>6.516</v>
      </c>
      <c r="D69" s="69">
        <f>VLOOKUP($A69,'Return Data'!$A$7:$R$328,11,0)</f>
        <v>-138.17848064113301</v>
      </c>
      <c r="E69" s="70">
        <f t="shared" si="13"/>
        <v>55</v>
      </c>
      <c r="F69" s="69">
        <f>VLOOKUP($A69,'Return Data'!$A$7:$R$328,12,0)</f>
        <v>-61.252856010580302</v>
      </c>
      <c r="G69" s="70">
        <f t="shared" si="8"/>
        <v>52</v>
      </c>
      <c r="H69" s="69">
        <f>VLOOKUP($A69,'Return Data'!$A$7:$R$328,13,0)</f>
        <v>-49.282894944582999</v>
      </c>
      <c r="I69" s="70">
        <f t="shared" si="14"/>
        <v>55</v>
      </c>
      <c r="J69" s="69">
        <f>VLOOKUP($A69,'Return Data'!$A$7:$R$328,14,0)</f>
        <v>-35.915114612219497</v>
      </c>
      <c r="K69" s="70">
        <f t="shared" si="15"/>
        <v>51</v>
      </c>
      <c r="L69" s="69">
        <f>VLOOKUP($A69,'Return Data'!$A$7:$R$328,18,0)</f>
        <v>-18.399826014033501</v>
      </c>
      <c r="M69" s="70">
        <f t="shared" si="21"/>
        <v>47</v>
      </c>
      <c r="N69" s="69"/>
      <c r="O69" s="70"/>
      <c r="P69" s="69"/>
      <c r="Q69" s="70"/>
      <c r="R69" s="69">
        <f>VLOOKUP($A69,'Return Data'!$A$7:$R$328,17,0)</f>
        <v>-11.550045413260699</v>
      </c>
      <c r="S69" s="71">
        <f t="shared" si="18"/>
        <v>52</v>
      </c>
    </row>
    <row r="70" spans="1:19" x14ac:dyDescent="0.25">
      <c r="A70" s="67" t="s">
        <v>224</v>
      </c>
      <c r="B70" s="68">
        <f>VLOOKUP($A70,'Return Data'!$A$7:$R$328,2,0)</f>
        <v>43924</v>
      </c>
      <c r="C70" s="69">
        <f>VLOOKUP($A70,'Return Data'!$A$7:$R$328,3,0)</f>
        <v>5.8121</v>
      </c>
      <c r="D70" s="69">
        <f>VLOOKUP($A70,'Return Data'!$A$7:$R$328,11,0)</f>
        <v>-124.598886501107</v>
      </c>
      <c r="E70" s="70">
        <f t="shared" si="13"/>
        <v>34</v>
      </c>
      <c r="F70" s="69">
        <f>VLOOKUP($A70,'Return Data'!$A$7:$R$328,12,0)</f>
        <v>-53.0196494214374</v>
      </c>
      <c r="G70" s="70">
        <f t="shared" si="8"/>
        <v>37</v>
      </c>
      <c r="H70" s="69">
        <f>VLOOKUP($A70,'Return Data'!$A$7:$R$328,13,0)</f>
        <v>-44.942735041850803</v>
      </c>
      <c r="I70" s="70">
        <f t="shared" si="14"/>
        <v>47</v>
      </c>
      <c r="J70" s="69">
        <f>VLOOKUP($A70,'Return Data'!$A$7:$R$328,14,0)</f>
        <v>-36.462388161665203</v>
      </c>
      <c r="K70" s="70">
        <f t="shared" si="15"/>
        <v>54</v>
      </c>
      <c r="L70" s="69">
        <f>VLOOKUP($A70,'Return Data'!$A$7:$R$328,18,0)</f>
        <v>-20.9102745666404</v>
      </c>
      <c r="M70" s="70">
        <f t="shared" si="21"/>
        <v>51</v>
      </c>
      <c r="N70" s="69"/>
      <c r="O70" s="70"/>
      <c r="P70" s="69"/>
      <c r="Q70" s="70"/>
      <c r="R70" s="69">
        <f>VLOOKUP($A70,'Return Data'!$A$7:$R$328,17,0)</f>
        <v>-18.965055831265499</v>
      </c>
      <c r="S70" s="71">
        <f t="shared" si="18"/>
        <v>59</v>
      </c>
    </row>
    <row r="71" spans="1:19" x14ac:dyDescent="0.25">
      <c r="A71" s="67" t="s">
        <v>225</v>
      </c>
      <c r="B71" s="68">
        <f>VLOOKUP($A71,'Return Data'!$A$7:$R$328,2,0)</f>
        <v>43924</v>
      </c>
      <c r="C71" s="69">
        <f>VLOOKUP($A71,'Return Data'!$A$7:$R$328,3,0)</f>
        <v>6.1054000000000004</v>
      </c>
      <c r="D71" s="69">
        <f>VLOOKUP($A71,'Return Data'!$A$7:$R$328,11,0)</f>
        <v>-122.707582873558</v>
      </c>
      <c r="E71" s="70">
        <f t="shared" si="13"/>
        <v>27</v>
      </c>
      <c r="F71" s="69">
        <f>VLOOKUP($A71,'Return Data'!$A$7:$R$328,12,0)</f>
        <v>-50.884807223128398</v>
      </c>
      <c r="G71" s="70">
        <f t="shared" si="8"/>
        <v>28</v>
      </c>
      <c r="H71" s="69">
        <f>VLOOKUP($A71,'Return Data'!$A$7:$R$328,13,0)</f>
        <v>-43.008039004318903</v>
      </c>
      <c r="I71" s="70">
        <f t="shared" si="14"/>
        <v>45</v>
      </c>
      <c r="J71" s="69">
        <f>VLOOKUP($A71,'Return Data'!$A$7:$R$328,14,0)</f>
        <v>-34.884883119839699</v>
      </c>
      <c r="K71" s="70">
        <f t="shared" si="15"/>
        <v>49</v>
      </c>
      <c r="L71" s="69"/>
      <c r="M71" s="70"/>
      <c r="N71" s="69"/>
      <c r="O71" s="70"/>
      <c r="P71" s="69"/>
      <c r="Q71" s="70"/>
      <c r="R71" s="69">
        <f>VLOOKUP($A71,'Return Data'!$A$7:$R$328,17,0)</f>
        <v>-19.261910569105702</v>
      </c>
      <c r="S71" s="71">
        <f t="shared" si="18"/>
        <v>60</v>
      </c>
    </row>
    <row r="72" spans="1:19" x14ac:dyDescent="0.25">
      <c r="A72" s="67" t="s">
        <v>226</v>
      </c>
      <c r="B72" s="68">
        <f>VLOOKUP($A72,'Return Data'!$A$7:$R$328,2,0)</f>
        <v>43924</v>
      </c>
      <c r="C72" s="69">
        <f>VLOOKUP($A72,'Return Data'!$A$7:$R$328,3,0)</f>
        <v>68.894199999999998</v>
      </c>
      <c r="D72" s="69">
        <f>VLOOKUP($A72,'Return Data'!$A$7:$R$328,11,0)</f>
        <v>-119.91888439004499</v>
      </c>
      <c r="E72" s="70">
        <f t="shared" ref="E72" si="22">RANK(D72,D$8:D$72,0)</f>
        <v>23</v>
      </c>
      <c r="F72" s="69">
        <f>VLOOKUP($A72,'Return Data'!$A$7:$R$328,12,0)</f>
        <v>-44.686337005579801</v>
      </c>
      <c r="G72" s="70">
        <f t="shared" si="8"/>
        <v>14</v>
      </c>
      <c r="H72" s="69">
        <f>VLOOKUP($A72,'Return Data'!$A$7:$R$328,13,0)</f>
        <v>-33.751765407296098</v>
      </c>
      <c r="I72" s="70">
        <f t="shared" si="14"/>
        <v>14</v>
      </c>
      <c r="J72" s="69">
        <f>VLOOKUP($A72,'Return Data'!$A$7:$R$328,14,0)</f>
        <v>-25.210800900294299</v>
      </c>
      <c r="K72" s="70">
        <f t="shared" si="15"/>
        <v>21</v>
      </c>
      <c r="L72" s="69">
        <f>VLOOKUP($A72,'Return Data'!$A$7:$R$328,18,0)</f>
        <v>-10.9271482038813</v>
      </c>
      <c r="M72" s="70">
        <f>RANK(L72,L$8:L$72,0)</f>
        <v>16</v>
      </c>
      <c r="N72" s="69">
        <f>VLOOKUP($A72,'Return Data'!$A$7:$R$328,15,0)</f>
        <v>-4.3253412869724501</v>
      </c>
      <c r="O72" s="70">
        <f>RANK(N72,N$8:N$72,0)</f>
        <v>20</v>
      </c>
      <c r="P72" s="69">
        <f>VLOOKUP($A72,'Return Data'!$A$7:$R$328,16,0)</f>
        <v>0.22926712513124001</v>
      </c>
      <c r="Q72" s="70">
        <f>RANK(P72,P$8:P$72,0)</f>
        <v>23</v>
      </c>
      <c r="R72" s="69">
        <f>VLOOKUP($A72,'Return Data'!$A$7:$R$328,17,0)</f>
        <v>8.5709278153287691</v>
      </c>
      <c r="S72" s="71">
        <f t="shared" ref="S72" si="23">RANK(R72,R$8:R$72,0)</f>
        <v>25</v>
      </c>
    </row>
    <row r="73" spans="1:19" x14ac:dyDescent="0.25">
      <c r="A73" s="73"/>
      <c r="B73" s="74"/>
      <c r="C73" s="74"/>
      <c r="D73" s="75"/>
      <c r="E73" s="74"/>
      <c r="F73" s="75"/>
      <c r="G73" s="74"/>
      <c r="H73" s="75"/>
      <c r="I73" s="74"/>
      <c r="J73" s="75"/>
      <c r="K73" s="74"/>
      <c r="L73" s="75"/>
      <c r="M73" s="74"/>
      <c r="N73" s="75"/>
      <c r="O73" s="74"/>
      <c r="P73" s="75"/>
      <c r="Q73" s="74"/>
      <c r="R73" s="75"/>
      <c r="S73" s="76"/>
    </row>
    <row r="74" spans="1:19" x14ac:dyDescent="0.25">
      <c r="A74" s="77" t="s">
        <v>27</v>
      </c>
      <c r="B74" s="78"/>
      <c r="C74" s="78"/>
      <c r="D74" s="79">
        <f>AVERAGE(D8:D72)</f>
        <v>-123.07756180227915</v>
      </c>
      <c r="E74" s="78"/>
      <c r="F74" s="79">
        <f>AVERAGE(F8:F72)</f>
        <v>-51.350587288321307</v>
      </c>
      <c r="G74" s="78"/>
      <c r="H74" s="79">
        <f>AVERAGE(H8:H72)</f>
        <v>-38.913314034872535</v>
      </c>
      <c r="I74" s="78"/>
      <c r="J74" s="79">
        <f>AVERAGE(J8:J72)</f>
        <v>-28.251011083044943</v>
      </c>
      <c r="K74" s="78"/>
      <c r="L74" s="79">
        <f>AVERAGE(L8:L72)</f>
        <v>-13.659612214657084</v>
      </c>
      <c r="M74" s="78"/>
      <c r="N74" s="79">
        <f>AVERAGE(N8:N72)</f>
        <v>-4.8311722648712223</v>
      </c>
      <c r="O74" s="78"/>
      <c r="P74" s="79">
        <f>AVERAGE(P8:P72)</f>
        <v>0.72962888973019235</v>
      </c>
      <c r="Q74" s="78"/>
      <c r="R74" s="79">
        <f>AVERAGE(R8:R72)</f>
        <v>0.82587214645303697</v>
      </c>
      <c r="S74" s="80"/>
    </row>
    <row r="75" spans="1:19" x14ac:dyDescent="0.25">
      <c r="A75" s="77" t="s">
        <v>28</v>
      </c>
      <c r="B75" s="78"/>
      <c r="C75" s="78"/>
      <c r="D75" s="79">
        <f>MIN(D8:D72)</f>
        <v>-155.44947753590401</v>
      </c>
      <c r="E75" s="78"/>
      <c r="F75" s="79">
        <f>MIN(F8:F72)</f>
        <v>-66.852117294223206</v>
      </c>
      <c r="G75" s="78"/>
      <c r="H75" s="79">
        <f>MIN(H8:H72)</f>
        <v>-54.053689185432297</v>
      </c>
      <c r="I75" s="78"/>
      <c r="J75" s="79">
        <f>MIN(J8:J72)</f>
        <v>-44.490450759241597</v>
      </c>
      <c r="K75" s="78"/>
      <c r="L75" s="79">
        <f>MIN(L8:L72)</f>
        <v>-26.613697559469198</v>
      </c>
      <c r="M75" s="78"/>
      <c r="N75" s="79">
        <f>MIN(N8:N72)</f>
        <v>-14.9080423945073</v>
      </c>
      <c r="O75" s="78"/>
      <c r="P75" s="79">
        <f>MIN(P8:P72)</f>
        <v>-5.3421447715323103</v>
      </c>
      <c r="Q75" s="78"/>
      <c r="R75" s="79">
        <f>MIN(R8:R72)</f>
        <v>-61.376488095238102</v>
      </c>
      <c r="S75" s="80"/>
    </row>
    <row r="76" spans="1:19" ht="15.75" thickBot="1" x14ac:dyDescent="0.3">
      <c r="A76" s="81" t="s">
        <v>29</v>
      </c>
      <c r="B76" s="82"/>
      <c r="C76" s="82"/>
      <c r="D76" s="83">
        <f>MAX(D8:D72)</f>
        <v>-79.697175788381003</v>
      </c>
      <c r="E76" s="82"/>
      <c r="F76" s="83">
        <f>MAX(F8:F72)</f>
        <v>-27.092051547842999</v>
      </c>
      <c r="G76" s="82"/>
      <c r="H76" s="83">
        <f>MAX(H8:H72)</f>
        <v>-17.732958353946501</v>
      </c>
      <c r="I76" s="82"/>
      <c r="J76" s="83">
        <f>MAX(J8:J72)</f>
        <v>-8.0433351291061399</v>
      </c>
      <c r="K76" s="82"/>
      <c r="L76" s="83">
        <f>MAX(L8:L72)</f>
        <v>-1.5090830598631899</v>
      </c>
      <c r="M76" s="82"/>
      <c r="N76" s="83">
        <f>MAX(N8:N72)</f>
        <v>5.9461228039969098</v>
      </c>
      <c r="O76" s="82"/>
      <c r="P76" s="83">
        <f>MAX(P8:P72)</f>
        <v>7.5740434075417804</v>
      </c>
      <c r="Q76" s="82"/>
      <c r="R76" s="83">
        <f>MAX(R8:R72)</f>
        <v>22.488438820041701</v>
      </c>
      <c r="S76" s="84"/>
    </row>
    <row r="78" spans="1:19" x14ac:dyDescent="0.25">
      <c r="A78" s="15" t="s">
        <v>342</v>
      </c>
    </row>
  </sheetData>
  <sheetProtection password="F4C3"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8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17" t="s">
        <v>349</v>
      </c>
    </row>
    <row r="3" spans="1:20" ht="15.75" thickBot="1" x14ac:dyDescent="0.3">
      <c r="A3" s="118"/>
    </row>
    <row r="4" spans="1:20" ht="15.75" thickBot="1" x14ac:dyDescent="0.3"/>
    <row r="5" spans="1:20" x14ac:dyDescent="0.25">
      <c r="A5" s="32" t="s">
        <v>346</v>
      </c>
      <c r="B5" s="115" t="s">
        <v>8</v>
      </c>
      <c r="C5" s="115" t="s">
        <v>9</v>
      </c>
      <c r="D5" s="121" t="s">
        <v>1</v>
      </c>
      <c r="E5" s="121"/>
      <c r="F5" s="121" t="s">
        <v>2</v>
      </c>
      <c r="G5" s="121"/>
      <c r="H5" s="121" t="s">
        <v>3</v>
      </c>
      <c r="I5" s="121"/>
      <c r="J5" s="121" t="s">
        <v>4</v>
      </c>
      <c r="K5" s="121"/>
      <c r="L5" s="121" t="s">
        <v>385</v>
      </c>
      <c r="M5" s="121"/>
      <c r="N5" s="121" t="s">
        <v>5</v>
      </c>
      <c r="O5" s="121"/>
      <c r="P5" s="121" t="s">
        <v>6</v>
      </c>
      <c r="Q5" s="121"/>
      <c r="R5" s="119" t="s">
        <v>46</v>
      </c>
      <c r="S5" s="120"/>
      <c r="T5" s="13"/>
    </row>
    <row r="6" spans="1:20" x14ac:dyDescent="0.25">
      <c r="A6" s="18" t="s">
        <v>7</v>
      </c>
      <c r="B6" s="116"/>
      <c r="C6" s="11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Data'!$A$7:$R$328,2,0)</f>
        <v>43924</v>
      </c>
      <c r="C8" s="69">
        <f>VLOOKUP($A8,'Return Data'!$A$7:$R$328,3,0)</f>
        <v>29.12</v>
      </c>
      <c r="D8" s="69">
        <f>VLOOKUP($A8,'Return Data'!$A$7:$R$328,11,0)</f>
        <v>-109.68173543023801</v>
      </c>
      <c r="E8" s="70">
        <f t="shared" ref="E8:E39" si="0">RANK(D8,D$8:D$74,0)</f>
        <v>14</v>
      </c>
      <c r="F8" s="69">
        <f>VLOOKUP($A8,'Return Data'!$A$7:$R$328,12,0)</f>
        <v>-42.138074347725698</v>
      </c>
      <c r="G8" s="70">
        <f t="shared" ref="G8:G29" si="1">RANK(F8,F$8:F$74,0)</f>
        <v>10</v>
      </c>
      <c r="H8" s="69">
        <f>VLOOKUP($A8,'Return Data'!$A$7:$R$328,13,0)</f>
        <v>-32.649121981074302</v>
      </c>
      <c r="I8" s="70">
        <f t="shared" ref="I8:I29" si="2">RANK(H8,H$8:H$74,0)</f>
        <v>13</v>
      </c>
      <c r="J8" s="69">
        <f>VLOOKUP($A8,'Return Data'!$A$7:$R$328,14,0)</f>
        <v>-26.150801397201398</v>
      </c>
      <c r="K8" s="70">
        <f t="shared" ref="K8:K29" si="3">RANK(J8,J$8:J$74,0)</f>
        <v>24</v>
      </c>
      <c r="L8" s="69">
        <f>VLOOKUP($A8,'Return Data'!$A$7:$R$328,18,0)</f>
        <v>-12.553497515464599</v>
      </c>
      <c r="M8" s="70">
        <f t="shared" ref="M8:M13" si="4">RANK(L8,L$8:L$74,0)</f>
        <v>23</v>
      </c>
      <c r="N8" s="69">
        <f>VLOOKUP($A8,'Return Data'!$A$7:$R$328,15,0)</f>
        <v>-3.4726821842577298</v>
      </c>
      <c r="O8" s="70">
        <f>RANK(N8,N$8:N$74,0)</f>
        <v>14</v>
      </c>
      <c r="P8" s="69">
        <f>VLOOKUP($A8,'Return Data'!$A$7:$R$328,16,0)</f>
        <v>0.91752920696567997</v>
      </c>
      <c r="Q8" s="70">
        <f>RANK(P8,P$8:P$74,0)</f>
        <v>13</v>
      </c>
      <c r="R8" s="69">
        <f>VLOOKUP($A8,'Return Data'!$A$7:$R$328,17,0)</f>
        <v>14.152910160210901</v>
      </c>
      <c r="S8" s="71">
        <f t="shared" ref="S8:S39" si="5">RANK(R8,R$8:R$74,0)</f>
        <v>29</v>
      </c>
    </row>
    <row r="9" spans="1:20" x14ac:dyDescent="0.25">
      <c r="A9" s="67" t="s">
        <v>267</v>
      </c>
      <c r="B9" s="68">
        <f>VLOOKUP($A9,'Return Data'!$A$7:$R$328,2,0)</f>
        <v>43924</v>
      </c>
      <c r="C9" s="69">
        <f>VLOOKUP($A9,'Return Data'!$A$7:$R$328,3,0)</f>
        <v>23.79</v>
      </c>
      <c r="D9" s="69">
        <f>VLOOKUP($A9,'Return Data'!$A$7:$R$328,11,0)</f>
        <v>-106.860761809883</v>
      </c>
      <c r="E9" s="70">
        <f t="shared" si="0"/>
        <v>13</v>
      </c>
      <c r="F9" s="69">
        <f>VLOOKUP($A9,'Return Data'!$A$7:$R$328,12,0)</f>
        <v>-40.6516777492484</v>
      </c>
      <c r="G9" s="70">
        <f t="shared" si="1"/>
        <v>9</v>
      </c>
      <c r="H9" s="69">
        <f>VLOOKUP($A9,'Return Data'!$A$7:$R$328,13,0)</f>
        <v>-31.2299465240642</v>
      </c>
      <c r="I9" s="70">
        <f t="shared" si="2"/>
        <v>11</v>
      </c>
      <c r="J9" s="69">
        <f>VLOOKUP($A9,'Return Data'!$A$7:$R$328,14,0)</f>
        <v>-24.9552663439299</v>
      </c>
      <c r="K9" s="70">
        <f t="shared" si="3"/>
        <v>17</v>
      </c>
      <c r="L9" s="69">
        <f>VLOOKUP($A9,'Return Data'!$A$7:$R$328,18,0)</f>
        <v>-11.7240490188012</v>
      </c>
      <c r="M9" s="70">
        <f t="shared" si="4"/>
        <v>17</v>
      </c>
      <c r="N9" s="69">
        <f>VLOOKUP($A9,'Return Data'!$A$7:$R$328,15,0)</f>
        <v>-2.72490118799776</v>
      </c>
      <c r="O9" s="70">
        <f>RANK(N9,N$8:N$74,0)</f>
        <v>11</v>
      </c>
      <c r="P9" s="69">
        <f>VLOOKUP($A9,'Return Data'!$A$7:$R$328,16,0)</f>
        <v>1.6630216876252899</v>
      </c>
      <c r="Q9" s="70">
        <f>RANK(P9,P$8:P$74,0)</f>
        <v>7</v>
      </c>
      <c r="R9" s="69">
        <f>VLOOKUP($A9,'Return Data'!$A$7:$R$328,17,0)</f>
        <v>11.6605758780887</v>
      </c>
      <c r="S9" s="71">
        <f t="shared" si="5"/>
        <v>32</v>
      </c>
    </row>
    <row r="10" spans="1:20" x14ac:dyDescent="0.25">
      <c r="A10" s="67" t="s">
        <v>268</v>
      </c>
      <c r="B10" s="68">
        <f>VLOOKUP($A10,'Return Data'!$A$7:$R$328,2,0)</f>
        <v>43924</v>
      </c>
      <c r="C10" s="69">
        <f>VLOOKUP($A10,'Return Data'!$A$7:$R$328,3,0)</f>
        <v>36.255600000000001</v>
      </c>
      <c r="D10" s="69">
        <f>VLOOKUP($A10,'Return Data'!$A$7:$R$328,11,0)</f>
        <v>-106.428922361519</v>
      </c>
      <c r="E10" s="70">
        <f t="shared" si="0"/>
        <v>12</v>
      </c>
      <c r="F10" s="69">
        <f>VLOOKUP($A10,'Return Data'!$A$7:$R$328,12,0)</f>
        <v>-43.561371914006003</v>
      </c>
      <c r="G10" s="70">
        <f t="shared" si="1"/>
        <v>12</v>
      </c>
      <c r="H10" s="69">
        <f>VLOOKUP($A10,'Return Data'!$A$7:$R$328,13,0)</f>
        <v>-29.498176388887298</v>
      </c>
      <c r="I10" s="70">
        <f t="shared" si="2"/>
        <v>9</v>
      </c>
      <c r="J10" s="69">
        <f>VLOOKUP($A10,'Return Data'!$A$7:$R$328,14,0)</f>
        <v>-17.664349473171299</v>
      </c>
      <c r="K10" s="70">
        <f t="shared" si="3"/>
        <v>6</v>
      </c>
      <c r="L10" s="69">
        <f>VLOOKUP($A10,'Return Data'!$A$7:$R$328,18,0)</f>
        <v>-6.0875206528179797</v>
      </c>
      <c r="M10" s="70">
        <f t="shared" si="4"/>
        <v>4</v>
      </c>
      <c r="N10" s="69">
        <f>VLOOKUP($A10,'Return Data'!$A$7:$R$328,15,0)</f>
        <v>1.42221771418041</v>
      </c>
      <c r="O10" s="70">
        <f>RANK(N10,N$8:N$74,0)</f>
        <v>3</v>
      </c>
      <c r="P10" s="69">
        <f>VLOOKUP($A10,'Return Data'!$A$7:$R$328,16,0)</f>
        <v>3.0604660891893198</v>
      </c>
      <c r="Q10" s="70">
        <f>RANK(P10,P$8:P$74,0)</f>
        <v>5</v>
      </c>
      <c r="R10" s="69">
        <f>VLOOKUP($A10,'Return Data'!$A$7:$R$328,17,0)</f>
        <v>25.569087513340499</v>
      </c>
      <c r="S10" s="71">
        <f t="shared" si="5"/>
        <v>16</v>
      </c>
    </row>
    <row r="11" spans="1:20" x14ac:dyDescent="0.25">
      <c r="A11" s="67" t="s">
        <v>269</v>
      </c>
      <c r="B11" s="68">
        <f>VLOOKUP($A11,'Return Data'!$A$7:$R$328,2,0)</f>
        <v>43924</v>
      </c>
      <c r="C11" s="69">
        <f>VLOOKUP($A11,'Return Data'!$A$7:$R$328,3,0)</f>
        <v>31.1</v>
      </c>
      <c r="D11" s="69">
        <f>VLOOKUP($A11,'Return Data'!$A$7:$R$328,11,0)</f>
        <v>-123.648371201752</v>
      </c>
      <c r="E11" s="70">
        <f t="shared" si="0"/>
        <v>30</v>
      </c>
      <c r="F11" s="69">
        <f>VLOOKUP($A11,'Return Data'!$A$7:$R$328,12,0)</f>
        <v>-54.421859967726697</v>
      </c>
      <c r="G11" s="70">
        <f t="shared" si="1"/>
        <v>41</v>
      </c>
      <c r="H11" s="69">
        <f>VLOOKUP($A11,'Return Data'!$A$7:$R$328,13,0)</f>
        <v>-40.008984725965902</v>
      </c>
      <c r="I11" s="70">
        <f t="shared" si="2"/>
        <v>35</v>
      </c>
      <c r="J11" s="69">
        <f>VLOOKUP($A11,'Return Data'!$A$7:$R$328,14,0)</f>
        <v>-29.4138597866982</v>
      </c>
      <c r="K11" s="70">
        <f t="shared" si="3"/>
        <v>37</v>
      </c>
      <c r="L11" s="69">
        <f>VLOOKUP($A11,'Return Data'!$A$7:$R$328,18,0)</f>
        <v>-16.239416190116302</v>
      </c>
      <c r="M11" s="70">
        <f t="shared" si="4"/>
        <v>45</v>
      </c>
      <c r="N11" s="69">
        <f>VLOOKUP($A11,'Return Data'!$A$7:$R$328,15,0)</f>
        <v>-8.5604256105684193</v>
      </c>
      <c r="O11" s="70">
        <f>RANK(N11,N$8:N$74,0)</f>
        <v>43</v>
      </c>
      <c r="P11" s="69">
        <f>VLOOKUP($A11,'Return Data'!$A$7:$R$328,16,0)</f>
        <v>-3.5067586924852501</v>
      </c>
      <c r="Q11" s="70">
        <f>RANK(P11,P$8:P$74,0)</f>
        <v>37</v>
      </c>
      <c r="R11" s="69">
        <f>VLOOKUP($A11,'Return Data'!$A$7:$R$328,17,0)</f>
        <v>-3.9288623690333102</v>
      </c>
      <c r="S11" s="71">
        <f t="shared" si="5"/>
        <v>47</v>
      </c>
    </row>
    <row r="12" spans="1:20" x14ac:dyDescent="0.25">
      <c r="A12" s="67" t="s">
        <v>270</v>
      </c>
      <c r="B12" s="68">
        <f>VLOOKUP($A12,'Return Data'!$A$7:$R$328,2,0)</f>
        <v>43924</v>
      </c>
      <c r="C12" s="69">
        <f>VLOOKUP($A12,'Return Data'!$A$7:$R$328,3,0)</f>
        <v>30.516999999999999</v>
      </c>
      <c r="D12" s="69">
        <f>VLOOKUP($A12,'Return Data'!$A$7:$R$328,11,0)</f>
        <v>-105.68837461561</v>
      </c>
      <c r="E12" s="70">
        <f t="shared" si="0"/>
        <v>11</v>
      </c>
      <c r="F12" s="69">
        <f>VLOOKUP($A12,'Return Data'!$A$7:$R$328,12,0)</f>
        <v>-43.723117123880897</v>
      </c>
      <c r="G12" s="70">
        <f t="shared" si="1"/>
        <v>13</v>
      </c>
      <c r="H12" s="69">
        <f>VLOOKUP($A12,'Return Data'!$A$7:$R$328,13,0)</f>
        <v>-30.085790242396602</v>
      </c>
      <c r="I12" s="70">
        <f t="shared" si="2"/>
        <v>10</v>
      </c>
      <c r="J12" s="69">
        <f>VLOOKUP($A12,'Return Data'!$A$7:$R$328,14,0)</f>
        <v>-18.7259769075797</v>
      </c>
      <c r="K12" s="70">
        <f t="shared" si="3"/>
        <v>9</v>
      </c>
      <c r="L12" s="69">
        <f>VLOOKUP($A12,'Return Data'!$A$7:$R$328,18,0)</f>
        <v>-8.2223882213869306</v>
      </c>
      <c r="M12" s="70">
        <f t="shared" si="4"/>
        <v>5</v>
      </c>
      <c r="N12" s="69">
        <f>VLOOKUP($A12,'Return Data'!$A$7:$R$328,15,0)</f>
        <v>-2.1164338626282202</v>
      </c>
      <c r="O12" s="70">
        <f>RANK(N12,N$8:N$74,0)</f>
        <v>8</v>
      </c>
      <c r="P12" s="69">
        <f>VLOOKUP($A12,'Return Data'!$A$7:$R$328,16,0)</f>
        <v>-0.10602576339619001</v>
      </c>
      <c r="Q12" s="70">
        <f>RANK(P12,P$8:P$74,0)</f>
        <v>20</v>
      </c>
      <c r="R12" s="69">
        <f>VLOOKUP($A12,'Return Data'!$A$7:$R$328,17,0)</f>
        <v>14.3958189158016</v>
      </c>
      <c r="S12" s="71">
        <f t="shared" si="5"/>
        <v>28</v>
      </c>
    </row>
    <row r="13" spans="1:20" x14ac:dyDescent="0.25">
      <c r="A13" s="67" t="s">
        <v>271</v>
      </c>
      <c r="B13" s="68">
        <f>VLOOKUP($A13,'Return Data'!$A$7:$R$328,2,0)</f>
        <v>43924</v>
      </c>
      <c r="C13" s="69">
        <f>VLOOKUP($A13,'Return Data'!$A$7:$R$328,3,0)</f>
        <v>7.25</v>
      </c>
      <c r="D13" s="69">
        <f>VLOOKUP($A13,'Return Data'!$A$7:$R$328,11,0)</f>
        <v>-80.485115766262396</v>
      </c>
      <c r="E13" s="70">
        <f t="shared" si="0"/>
        <v>1</v>
      </c>
      <c r="F13" s="69">
        <f>VLOOKUP($A13,'Return Data'!$A$7:$R$328,12,0)</f>
        <v>-27.715042249133599</v>
      </c>
      <c r="G13" s="70">
        <f t="shared" si="1"/>
        <v>1</v>
      </c>
      <c r="H13" s="69">
        <f>VLOOKUP($A13,'Return Data'!$A$7:$R$328,13,0)</f>
        <v>-19.651746608268301</v>
      </c>
      <c r="I13" s="70">
        <f t="shared" si="2"/>
        <v>2</v>
      </c>
      <c r="J13" s="69">
        <f>VLOOKUP($A13,'Return Data'!$A$7:$R$328,14,0)</f>
        <v>-15.7524291870553</v>
      </c>
      <c r="K13" s="70">
        <f t="shared" si="3"/>
        <v>5</v>
      </c>
      <c r="L13" s="69">
        <f>VLOOKUP($A13,'Return Data'!$A$7:$R$328,18,0)</f>
        <v>-14.125062073687401</v>
      </c>
      <c r="M13" s="70">
        <f t="shared" si="4"/>
        <v>35</v>
      </c>
      <c r="N13" s="69"/>
      <c r="O13" s="70"/>
      <c r="P13" s="69"/>
      <c r="Q13" s="70"/>
      <c r="R13" s="69">
        <f>VLOOKUP($A13,'Return Data'!$A$7:$R$328,17,0)</f>
        <v>-12.968346253229999</v>
      </c>
      <c r="S13" s="71">
        <f t="shared" si="5"/>
        <v>57</v>
      </c>
    </row>
    <row r="14" spans="1:20" x14ac:dyDescent="0.25">
      <c r="A14" s="67" t="s">
        <v>272</v>
      </c>
      <c r="B14" s="68">
        <f>VLOOKUP($A14,'Return Data'!$A$7:$R$328,2,0)</f>
        <v>43924</v>
      </c>
      <c r="C14" s="69">
        <f>VLOOKUP($A14,'Return Data'!$A$7:$R$328,3,0)</f>
        <v>8.81</v>
      </c>
      <c r="D14" s="69">
        <f>VLOOKUP($A14,'Return Data'!$A$7:$R$328,11,0)</f>
        <v>-94.089229623547595</v>
      </c>
      <c r="E14" s="70">
        <f t="shared" si="0"/>
        <v>4</v>
      </c>
      <c r="F14" s="69">
        <f>VLOOKUP($A14,'Return Data'!$A$7:$R$328,12,0)</f>
        <v>-35.536966805317697</v>
      </c>
      <c r="G14" s="70">
        <f t="shared" si="1"/>
        <v>5</v>
      </c>
      <c r="H14" s="69">
        <f>VLOOKUP($A14,'Return Data'!$A$7:$R$328,13,0)</f>
        <v>-23.952642706131101</v>
      </c>
      <c r="I14" s="70">
        <f t="shared" si="2"/>
        <v>5</v>
      </c>
      <c r="J14" s="69">
        <f>VLOOKUP($A14,'Return Data'!$A$7:$R$328,14,0)</f>
        <v>-18.525953758977</v>
      </c>
      <c r="K14" s="70">
        <f t="shared" si="3"/>
        <v>7</v>
      </c>
      <c r="L14" s="69"/>
      <c r="M14" s="70"/>
      <c r="N14" s="69"/>
      <c r="O14" s="70"/>
      <c r="P14" s="69"/>
      <c r="Q14" s="70"/>
      <c r="R14" s="69">
        <f>VLOOKUP($A14,'Return Data'!$A$7:$R$328,17,0)</f>
        <v>-8.1644736842105292</v>
      </c>
      <c r="S14" s="71">
        <f t="shared" si="5"/>
        <v>49</v>
      </c>
    </row>
    <row r="15" spans="1:20" x14ac:dyDescent="0.25">
      <c r="A15" s="67" t="s">
        <v>273</v>
      </c>
      <c r="B15" s="68">
        <f>VLOOKUP($A15,'Return Data'!$A$7:$R$328,2,0)</f>
        <v>43924</v>
      </c>
      <c r="C15" s="69">
        <f>VLOOKUP($A15,'Return Data'!$A$7:$R$328,3,0)</f>
        <v>43.63</v>
      </c>
      <c r="D15" s="69">
        <f>VLOOKUP($A15,'Return Data'!$A$7:$R$328,11,0)</f>
        <v>-85.784575784575793</v>
      </c>
      <c r="E15" s="70">
        <f t="shared" si="0"/>
        <v>3</v>
      </c>
      <c r="F15" s="69">
        <f>VLOOKUP($A15,'Return Data'!$A$7:$R$328,12,0)</f>
        <v>-30.807069936883099</v>
      </c>
      <c r="G15" s="70">
        <f t="shared" si="1"/>
        <v>3</v>
      </c>
      <c r="H15" s="69">
        <f>VLOOKUP($A15,'Return Data'!$A$7:$R$328,13,0)</f>
        <v>-20.4571891853784</v>
      </c>
      <c r="I15" s="70">
        <f t="shared" si="2"/>
        <v>3</v>
      </c>
      <c r="J15" s="69">
        <f>VLOOKUP($A15,'Return Data'!$A$7:$R$328,14,0)</f>
        <v>-13.241400584137899</v>
      </c>
      <c r="K15" s="70">
        <f t="shared" si="3"/>
        <v>3</v>
      </c>
      <c r="L15" s="69">
        <f>VLOOKUP($A15,'Return Data'!$A$7:$R$328,18,0)</f>
        <v>-11.1403660052771</v>
      </c>
      <c r="M15" s="70">
        <f t="shared" ref="M15:M24" si="6">RANK(L15,L$8:L$74,0)</f>
        <v>13</v>
      </c>
      <c r="N15" s="69">
        <f>VLOOKUP($A15,'Return Data'!$A$7:$R$328,15,0)</f>
        <v>0.59039465775839395</v>
      </c>
      <c r="O15" s="70">
        <f t="shared" ref="O15:O24" si="7">RANK(N15,N$8:N$74,0)</f>
        <v>4</v>
      </c>
      <c r="P15" s="69">
        <f>VLOOKUP($A15,'Return Data'!$A$7:$R$328,16,0)</f>
        <v>2.1874741018306301</v>
      </c>
      <c r="Q15" s="70">
        <f>RANK(P15,P$8:P$74,0)</f>
        <v>6</v>
      </c>
      <c r="R15" s="69">
        <f>VLOOKUP($A15,'Return Data'!$A$7:$R$328,17,0)</f>
        <v>30.271146732429099</v>
      </c>
      <c r="S15" s="71">
        <f t="shared" si="5"/>
        <v>12</v>
      </c>
    </row>
    <row r="16" spans="1:20" x14ac:dyDescent="0.25">
      <c r="A16" s="67" t="s">
        <v>274</v>
      </c>
      <c r="B16" s="68">
        <f>VLOOKUP($A16,'Return Data'!$A$7:$R$328,2,0)</f>
        <v>43924</v>
      </c>
      <c r="C16" s="69">
        <f>VLOOKUP($A16,'Return Data'!$A$7:$R$328,3,0)</f>
        <v>51.58</v>
      </c>
      <c r="D16" s="69">
        <f>VLOOKUP($A16,'Return Data'!$A$7:$R$328,11,0)</f>
        <v>-99.162512910323798</v>
      </c>
      <c r="E16" s="70">
        <f t="shared" si="0"/>
        <v>7</v>
      </c>
      <c r="F16" s="69">
        <f>VLOOKUP($A16,'Return Data'!$A$7:$R$328,12,0)</f>
        <v>-39.531055291236498</v>
      </c>
      <c r="G16" s="70">
        <f t="shared" si="1"/>
        <v>8</v>
      </c>
      <c r="H16" s="69">
        <f>VLOOKUP($A16,'Return Data'!$A$7:$R$328,13,0)</f>
        <v>-31.513897102306299</v>
      </c>
      <c r="I16" s="70">
        <f t="shared" si="2"/>
        <v>12</v>
      </c>
      <c r="J16" s="69">
        <f>VLOOKUP($A16,'Return Data'!$A$7:$R$328,14,0)</f>
        <v>-20.844593716978299</v>
      </c>
      <c r="K16" s="70">
        <f t="shared" si="3"/>
        <v>11</v>
      </c>
      <c r="L16" s="69">
        <f>VLOOKUP($A16,'Return Data'!$A$7:$R$328,18,0)</f>
        <v>-6.07885142026986</v>
      </c>
      <c r="M16" s="70">
        <f t="shared" si="6"/>
        <v>3</v>
      </c>
      <c r="N16" s="69">
        <f>VLOOKUP($A16,'Return Data'!$A$7:$R$328,15,0)</f>
        <v>0.273401608236363</v>
      </c>
      <c r="O16" s="70">
        <f t="shared" si="7"/>
        <v>5</v>
      </c>
      <c r="P16" s="69">
        <f>VLOOKUP($A16,'Return Data'!$A$7:$R$328,16,0)</f>
        <v>1.43937275145951</v>
      </c>
      <c r="Q16" s="70">
        <f>RANK(P16,P$8:P$74,0)</f>
        <v>10</v>
      </c>
      <c r="R16" s="69">
        <f>VLOOKUP($A16,'Return Data'!$A$7:$R$328,17,0)</f>
        <v>35.355199332780501</v>
      </c>
      <c r="S16" s="71">
        <f t="shared" si="5"/>
        <v>10</v>
      </c>
    </row>
    <row r="17" spans="1:19" x14ac:dyDescent="0.25">
      <c r="A17" s="67" t="s">
        <v>275</v>
      </c>
      <c r="B17" s="68">
        <f>VLOOKUP($A17,'Return Data'!$A$7:$R$328,2,0)</f>
        <v>43924</v>
      </c>
      <c r="C17" s="69">
        <f>VLOOKUP($A17,'Return Data'!$A$7:$R$328,3,0)</f>
        <v>34.972000000000001</v>
      </c>
      <c r="D17" s="69">
        <f>VLOOKUP($A17,'Return Data'!$A$7:$R$328,11,0)</f>
        <v>-131.287387716632</v>
      </c>
      <c r="E17" s="70">
        <f t="shared" si="0"/>
        <v>45</v>
      </c>
      <c r="F17" s="69">
        <f>VLOOKUP($A17,'Return Data'!$A$7:$R$328,12,0)</f>
        <v>-56.291398155896097</v>
      </c>
      <c r="G17" s="70">
        <f t="shared" si="1"/>
        <v>47</v>
      </c>
      <c r="H17" s="69">
        <f>VLOOKUP($A17,'Return Data'!$A$7:$R$328,13,0)</f>
        <v>-38.627812343349198</v>
      </c>
      <c r="I17" s="70">
        <f t="shared" si="2"/>
        <v>28</v>
      </c>
      <c r="J17" s="69">
        <f>VLOOKUP($A17,'Return Data'!$A$7:$R$328,14,0)</f>
        <v>-27.140095787636799</v>
      </c>
      <c r="K17" s="70">
        <f t="shared" si="3"/>
        <v>27</v>
      </c>
      <c r="L17" s="69">
        <f>VLOOKUP($A17,'Return Data'!$A$7:$R$328,18,0)</f>
        <v>-11.549186340436099</v>
      </c>
      <c r="M17" s="70">
        <f t="shared" si="6"/>
        <v>15</v>
      </c>
      <c r="N17" s="69">
        <f>VLOOKUP($A17,'Return Data'!$A$7:$R$328,15,0)</f>
        <v>-5.0314926755698002</v>
      </c>
      <c r="O17" s="70">
        <f t="shared" si="7"/>
        <v>20</v>
      </c>
      <c r="P17" s="69">
        <f>VLOOKUP($A17,'Return Data'!$A$7:$R$328,16,0)</f>
        <v>1.4974403268857499</v>
      </c>
      <c r="Q17" s="70">
        <f>RANK(P17,P$8:P$74,0)</f>
        <v>9</v>
      </c>
      <c r="R17" s="69">
        <f>VLOOKUP($A17,'Return Data'!$A$7:$R$328,17,0)</f>
        <v>18.894651741293501</v>
      </c>
      <c r="S17" s="71">
        <f t="shared" si="5"/>
        <v>23</v>
      </c>
    </row>
    <row r="18" spans="1:19" x14ac:dyDescent="0.25">
      <c r="A18" s="67" t="s">
        <v>276</v>
      </c>
      <c r="B18" s="68">
        <f>VLOOKUP($A18,'Return Data'!$A$7:$R$328,2,0)</f>
        <v>43924</v>
      </c>
      <c r="C18" s="69">
        <f>VLOOKUP($A18,'Return Data'!$A$7:$R$328,3,0)</f>
        <v>33.76</v>
      </c>
      <c r="D18" s="69">
        <f>VLOOKUP($A18,'Return Data'!$A$7:$R$328,11,0)</f>
        <v>-122.245958325036</v>
      </c>
      <c r="E18" s="70">
        <f t="shared" si="0"/>
        <v>27</v>
      </c>
      <c r="F18" s="69">
        <f>VLOOKUP($A18,'Return Data'!$A$7:$R$328,12,0)</f>
        <v>-52.464861395905899</v>
      </c>
      <c r="G18" s="70">
        <f t="shared" si="1"/>
        <v>34</v>
      </c>
      <c r="H18" s="69">
        <f>VLOOKUP($A18,'Return Data'!$A$7:$R$328,13,0)</f>
        <v>-38.670330509121499</v>
      </c>
      <c r="I18" s="70">
        <f t="shared" si="2"/>
        <v>29</v>
      </c>
      <c r="J18" s="69">
        <f>VLOOKUP($A18,'Return Data'!$A$7:$R$328,14,0)</f>
        <v>-27.291837137778298</v>
      </c>
      <c r="K18" s="70">
        <f t="shared" si="3"/>
        <v>29</v>
      </c>
      <c r="L18" s="69">
        <f>VLOOKUP($A18,'Return Data'!$A$7:$R$328,18,0)</f>
        <v>-13.9817000465916</v>
      </c>
      <c r="M18" s="70">
        <f t="shared" si="6"/>
        <v>34</v>
      </c>
      <c r="N18" s="69">
        <f>VLOOKUP($A18,'Return Data'!$A$7:$R$328,15,0)</f>
        <v>-5.9674816009767904</v>
      </c>
      <c r="O18" s="70">
        <f t="shared" si="7"/>
        <v>24</v>
      </c>
      <c r="P18" s="69">
        <f>VLOOKUP($A18,'Return Data'!$A$7:$R$328,16,0)</f>
        <v>-1.52333696584665</v>
      </c>
      <c r="Q18" s="70">
        <f>RANK(P18,P$8:P$74,0)</f>
        <v>26</v>
      </c>
      <c r="R18" s="69">
        <f>VLOOKUP($A18,'Return Data'!$A$7:$R$328,17,0)</f>
        <v>21.09046692607</v>
      </c>
      <c r="S18" s="71">
        <f t="shared" si="5"/>
        <v>20</v>
      </c>
    </row>
    <row r="19" spans="1:19" x14ac:dyDescent="0.25">
      <c r="A19" s="67" t="s">
        <v>277</v>
      </c>
      <c r="B19" s="68">
        <f>VLOOKUP($A19,'Return Data'!$A$7:$R$328,2,0)</f>
        <v>43924</v>
      </c>
      <c r="C19" s="69">
        <f>VLOOKUP($A19,'Return Data'!$A$7:$R$328,3,0)</f>
        <v>10.0137</v>
      </c>
      <c r="D19" s="69">
        <f>VLOOKUP($A19,'Return Data'!$A$7:$R$328,11,0)</f>
        <v>-132.60119295241699</v>
      </c>
      <c r="E19" s="70">
        <f t="shared" si="0"/>
        <v>51</v>
      </c>
      <c r="F19" s="69">
        <f>VLOOKUP($A19,'Return Data'!$A$7:$R$328,12,0)</f>
        <v>-59.005611038568802</v>
      </c>
      <c r="G19" s="70">
        <f t="shared" si="1"/>
        <v>50</v>
      </c>
      <c r="H19" s="69">
        <f>VLOOKUP($A19,'Return Data'!$A$7:$R$328,13,0)</f>
        <v>-42.1490092771459</v>
      </c>
      <c r="I19" s="70">
        <f t="shared" si="2"/>
        <v>43</v>
      </c>
      <c r="J19" s="69">
        <f>VLOOKUP($A19,'Return Data'!$A$7:$R$328,14,0)</f>
        <v>-30.6826159976676</v>
      </c>
      <c r="K19" s="70">
        <f t="shared" si="3"/>
        <v>43</v>
      </c>
      <c r="L19" s="69">
        <f>VLOOKUP($A19,'Return Data'!$A$7:$R$328,18,0)</f>
        <v>-12.5126075371035</v>
      </c>
      <c r="M19" s="70">
        <f t="shared" si="6"/>
        <v>21</v>
      </c>
      <c r="N19" s="69">
        <f>VLOOKUP($A19,'Return Data'!$A$7:$R$328,15,0)</f>
        <v>-6.65393080917256</v>
      </c>
      <c r="O19" s="70">
        <f t="shared" si="7"/>
        <v>31</v>
      </c>
      <c r="P19" s="69"/>
      <c r="Q19" s="70"/>
      <c r="R19" s="69">
        <f>VLOOKUP($A19,'Return Data'!$A$7:$R$328,17,0)</f>
        <v>3.2136889460156401E-2</v>
      </c>
      <c r="S19" s="71">
        <f t="shared" si="5"/>
        <v>42</v>
      </c>
    </row>
    <row r="20" spans="1:19" x14ac:dyDescent="0.25">
      <c r="A20" s="67" t="s">
        <v>278</v>
      </c>
      <c r="B20" s="68">
        <f>VLOOKUP($A20,'Return Data'!$A$7:$R$328,2,0)</f>
        <v>43924</v>
      </c>
      <c r="C20" s="69">
        <f>VLOOKUP($A20,'Return Data'!$A$7:$R$328,3,0)</f>
        <v>370.49009999999998</v>
      </c>
      <c r="D20" s="69">
        <f>VLOOKUP($A20,'Return Data'!$A$7:$R$328,11,0)</f>
        <v>-144.73886339783601</v>
      </c>
      <c r="E20" s="70">
        <f t="shared" si="0"/>
        <v>63</v>
      </c>
      <c r="F20" s="69">
        <f>VLOOKUP($A20,'Return Data'!$A$7:$R$328,12,0)</f>
        <v>-65.146961928037896</v>
      </c>
      <c r="G20" s="70">
        <f t="shared" si="1"/>
        <v>63</v>
      </c>
      <c r="H20" s="69">
        <f>VLOOKUP($A20,'Return Data'!$A$7:$R$328,13,0)</f>
        <v>-47.859389270983897</v>
      </c>
      <c r="I20" s="70">
        <f t="shared" si="2"/>
        <v>53</v>
      </c>
      <c r="J20" s="69">
        <f>VLOOKUP($A20,'Return Data'!$A$7:$R$328,14,0)</f>
        <v>-34.959939693652402</v>
      </c>
      <c r="K20" s="70">
        <f t="shared" si="3"/>
        <v>50</v>
      </c>
      <c r="L20" s="69">
        <f>VLOOKUP($A20,'Return Data'!$A$7:$R$328,18,0)</f>
        <v>-15.5259521120249</v>
      </c>
      <c r="M20" s="70">
        <f t="shared" si="6"/>
        <v>39</v>
      </c>
      <c r="N20" s="69">
        <f>VLOOKUP($A20,'Return Data'!$A$7:$R$328,15,0)</f>
        <v>-8.1408859100222504</v>
      </c>
      <c r="O20" s="70">
        <f t="shared" si="7"/>
        <v>40</v>
      </c>
      <c r="P20" s="69">
        <f>VLOOKUP($A20,'Return Data'!$A$7:$R$328,16,0)</f>
        <v>-2.7761284442996401</v>
      </c>
      <c r="Q20" s="70">
        <f>RANK(P20,P$8:P$74,0)</f>
        <v>34</v>
      </c>
      <c r="R20" s="69">
        <f>VLOOKUP($A20,'Return Data'!$A$7:$R$328,17,0)</f>
        <v>171.68435086116901</v>
      </c>
      <c r="S20" s="71">
        <f t="shared" si="5"/>
        <v>3</v>
      </c>
    </row>
    <row r="21" spans="1:19" x14ac:dyDescent="0.25">
      <c r="A21" s="67" t="s">
        <v>279</v>
      </c>
      <c r="B21" s="68">
        <f>VLOOKUP($A21,'Return Data'!$A$7:$R$328,2,0)</f>
        <v>43924</v>
      </c>
      <c r="C21" s="69">
        <f>VLOOKUP($A21,'Return Data'!$A$7:$R$328,3,0)</f>
        <v>243.61199999999999</v>
      </c>
      <c r="D21" s="69">
        <f>VLOOKUP($A21,'Return Data'!$A$7:$R$328,11,0)</f>
        <v>-142.842751465606</v>
      </c>
      <c r="E21" s="70">
        <f t="shared" si="0"/>
        <v>60</v>
      </c>
      <c r="F21" s="69">
        <f>VLOOKUP($A21,'Return Data'!$A$7:$R$328,12,0)</f>
        <v>-61.697992451905101</v>
      </c>
      <c r="G21" s="70">
        <f t="shared" si="1"/>
        <v>57</v>
      </c>
      <c r="H21" s="69">
        <f>VLOOKUP($A21,'Return Data'!$A$7:$R$328,13,0)</f>
        <v>-45.732967524029199</v>
      </c>
      <c r="I21" s="70">
        <f t="shared" si="2"/>
        <v>50</v>
      </c>
      <c r="J21" s="69">
        <f>VLOOKUP($A21,'Return Data'!$A$7:$R$328,14,0)</f>
        <v>-32.947486654976302</v>
      </c>
      <c r="K21" s="70">
        <f t="shared" si="3"/>
        <v>49</v>
      </c>
      <c r="L21" s="69">
        <f>VLOOKUP($A21,'Return Data'!$A$7:$R$328,18,0)</f>
        <v>-13.745453712002201</v>
      </c>
      <c r="M21" s="70">
        <f t="shared" si="6"/>
        <v>32</v>
      </c>
      <c r="N21" s="69">
        <f>VLOOKUP($A21,'Return Data'!$A$7:$R$328,15,0)</f>
        <v>-6.1114231319817103</v>
      </c>
      <c r="O21" s="70">
        <f t="shared" si="7"/>
        <v>27</v>
      </c>
      <c r="P21" s="69">
        <f>VLOOKUP($A21,'Return Data'!$A$7:$R$328,16,0)</f>
        <v>0.28128469529356298</v>
      </c>
      <c r="Q21" s="70">
        <f>RANK(P21,P$8:P$74,0)</f>
        <v>17</v>
      </c>
      <c r="R21" s="69">
        <f>VLOOKUP($A21,'Return Data'!$A$7:$R$328,17,0)</f>
        <v>121.274896885223</v>
      </c>
      <c r="S21" s="71">
        <f t="shared" si="5"/>
        <v>6</v>
      </c>
    </row>
    <row r="22" spans="1:19" x14ac:dyDescent="0.25">
      <c r="A22" s="67" t="s">
        <v>280</v>
      </c>
      <c r="B22" s="68">
        <f>VLOOKUP($A22,'Return Data'!$A$7:$R$328,2,0)</f>
        <v>43924</v>
      </c>
      <c r="C22" s="69">
        <f>VLOOKUP($A22,'Return Data'!$A$7:$R$328,3,0)</f>
        <v>340.18700000000001</v>
      </c>
      <c r="D22" s="69">
        <f>VLOOKUP($A22,'Return Data'!$A$7:$R$328,11,0)</f>
        <v>-140.06010767050401</v>
      </c>
      <c r="E22" s="70">
        <f t="shared" si="0"/>
        <v>59</v>
      </c>
      <c r="F22" s="69">
        <f>VLOOKUP($A22,'Return Data'!$A$7:$R$328,12,0)</f>
        <v>-61.948955764879898</v>
      </c>
      <c r="G22" s="70">
        <f t="shared" si="1"/>
        <v>58</v>
      </c>
      <c r="H22" s="69">
        <f>VLOOKUP($A22,'Return Data'!$A$7:$R$328,13,0)</f>
        <v>-48.227700862411901</v>
      </c>
      <c r="I22" s="70">
        <f t="shared" si="2"/>
        <v>54</v>
      </c>
      <c r="J22" s="69">
        <f>VLOOKUP($A22,'Return Data'!$A$7:$R$328,14,0)</f>
        <v>-35.480757071611201</v>
      </c>
      <c r="K22" s="70">
        <f t="shared" si="3"/>
        <v>52</v>
      </c>
      <c r="L22" s="69">
        <f>VLOOKUP($A22,'Return Data'!$A$7:$R$328,18,0)</f>
        <v>-16.483502555826799</v>
      </c>
      <c r="M22" s="70">
        <f t="shared" si="6"/>
        <v>47</v>
      </c>
      <c r="N22" s="69">
        <f>VLOOKUP($A22,'Return Data'!$A$7:$R$328,15,0)</f>
        <v>-9.3351180077102196</v>
      </c>
      <c r="O22" s="70">
        <f t="shared" si="7"/>
        <v>45</v>
      </c>
      <c r="P22" s="69">
        <f>VLOOKUP($A22,'Return Data'!$A$7:$R$328,16,0)</f>
        <v>-3.12164826597972</v>
      </c>
      <c r="Q22" s="70">
        <f>RANK(P22,P$8:P$74,0)</f>
        <v>36</v>
      </c>
      <c r="R22" s="69">
        <f>VLOOKUP($A22,'Return Data'!$A$7:$R$328,17,0)</f>
        <v>457.86381415039199</v>
      </c>
      <c r="S22" s="71">
        <f t="shared" si="5"/>
        <v>1</v>
      </c>
    </row>
    <row r="23" spans="1:19" x14ac:dyDescent="0.25">
      <c r="A23" s="67" t="s">
        <v>281</v>
      </c>
      <c r="B23" s="68">
        <f>VLOOKUP($A23,'Return Data'!$A$7:$R$328,2,0)</f>
        <v>43924</v>
      </c>
      <c r="C23" s="69">
        <f>VLOOKUP($A23,'Return Data'!$A$7:$R$328,3,0)</f>
        <v>26.345199999999998</v>
      </c>
      <c r="D23" s="69">
        <f>VLOOKUP($A23,'Return Data'!$A$7:$R$328,11,0)</f>
        <v>-125.479410623597</v>
      </c>
      <c r="E23" s="70">
        <f t="shared" si="0"/>
        <v>35</v>
      </c>
      <c r="F23" s="69">
        <f>VLOOKUP($A23,'Return Data'!$A$7:$R$328,12,0)</f>
        <v>-51.572469427125398</v>
      </c>
      <c r="G23" s="70">
        <f t="shared" si="1"/>
        <v>29</v>
      </c>
      <c r="H23" s="69">
        <f>VLOOKUP($A23,'Return Data'!$A$7:$R$328,13,0)</f>
        <v>-39.597209487239802</v>
      </c>
      <c r="I23" s="70">
        <f t="shared" si="2"/>
        <v>33</v>
      </c>
      <c r="J23" s="69">
        <f>VLOOKUP($A23,'Return Data'!$A$7:$R$328,14,0)</f>
        <v>-29.4531017400192</v>
      </c>
      <c r="K23" s="70">
        <f t="shared" si="3"/>
        <v>38</v>
      </c>
      <c r="L23" s="69">
        <f>VLOOKUP($A23,'Return Data'!$A$7:$R$328,18,0)</f>
        <v>-14.4365289278084</v>
      </c>
      <c r="M23" s="70">
        <f t="shared" si="6"/>
        <v>37</v>
      </c>
      <c r="N23" s="69">
        <f>VLOOKUP($A23,'Return Data'!$A$7:$R$328,15,0)</f>
        <v>-7.08351480968056</v>
      </c>
      <c r="O23" s="70">
        <f t="shared" si="7"/>
        <v>35</v>
      </c>
      <c r="P23" s="69">
        <f>VLOOKUP($A23,'Return Data'!$A$7:$R$328,16,0)</f>
        <v>-0.53188971446116995</v>
      </c>
      <c r="Q23" s="70">
        <f>RANK(P23,P$8:P$74,0)</f>
        <v>23</v>
      </c>
      <c r="R23" s="69">
        <f>VLOOKUP($A23,'Return Data'!$A$7:$R$328,17,0)</f>
        <v>12.334087244159599</v>
      </c>
      <c r="S23" s="71">
        <f t="shared" si="5"/>
        <v>31</v>
      </c>
    </row>
    <row r="24" spans="1:19" x14ac:dyDescent="0.25">
      <c r="A24" s="67" t="s">
        <v>282</v>
      </c>
      <c r="B24" s="68">
        <f>VLOOKUP($A24,'Return Data'!$A$7:$R$328,2,0)</f>
        <v>43924</v>
      </c>
      <c r="C24" s="69">
        <f>VLOOKUP($A24,'Return Data'!$A$7:$R$328,3,0)</f>
        <v>264.35000000000002</v>
      </c>
      <c r="D24" s="69">
        <f>VLOOKUP($A24,'Return Data'!$A$7:$R$328,11,0)</f>
        <v>-132.58569580743401</v>
      </c>
      <c r="E24" s="70">
        <f t="shared" si="0"/>
        <v>50</v>
      </c>
      <c r="F24" s="69">
        <f>VLOOKUP($A24,'Return Data'!$A$7:$R$328,12,0)</f>
        <v>-52.159031720123799</v>
      </c>
      <c r="G24" s="70">
        <f t="shared" si="1"/>
        <v>32</v>
      </c>
      <c r="H24" s="69">
        <f>VLOOKUP($A24,'Return Data'!$A$7:$R$328,13,0)</f>
        <v>-42.701987805390097</v>
      </c>
      <c r="I24" s="70">
        <f t="shared" si="2"/>
        <v>45</v>
      </c>
      <c r="J24" s="69">
        <f>VLOOKUP($A24,'Return Data'!$A$7:$R$328,14,0)</f>
        <v>-30.380255480579901</v>
      </c>
      <c r="K24" s="70">
        <f t="shared" si="3"/>
        <v>40</v>
      </c>
      <c r="L24" s="69">
        <f>VLOOKUP($A24,'Return Data'!$A$7:$R$328,18,0)</f>
        <v>-12.442837433641801</v>
      </c>
      <c r="M24" s="70">
        <f t="shared" si="6"/>
        <v>20</v>
      </c>
      <c r="N24" s="69">
        <f>VLOOKUP($A24,'Return Data'!$A$7:$R$328,15,0)</f>
        <v>-6.1856339393012796</v>
      </c>
      <c r="O24" s="70">
        <f t="shared" si="7"/>
        <v>28</v>
      </c>
      <c r="P24" s="69">
        <f>VLOOKUP($A24,'Return Data'!$A$7:$R$328,16,0)</f>
        <v>-0.67257637723018604</v>
      </c>
      <c r="Q24" s="70">
        <f>RANK(P24,P$8:P$74,0)</f>
        <v>24</v>
      </c>
      <c r="R24" s="69">
        <f>VLOOKUP($A24,'Return Data'!$A$7:$R$328,17,0)</f>
        <v>123.241404486924</v>
      </c>
      <c r="S24" s="71">
        <f t="shared" si="5"/>
        <v>5</v>
      </c>
    </row>
    <row r="25" spans="1:19" x14ac:dyDescent="0.25">
      <c r="A25" s="67" t="s">
        <v>283</v>
      </c>
      <c r="B25" s="68">
        <f>VLOOKUP($A25,'Return Data'!$A$7:$R$328,2,0)</f>
        <v>43924</v>
      </c>
      <c r="C25" s="69">
        <f>VLOOKUP($A25,'Return Data'!$A$7:$R$328,3,0)</f>
        <v>7.25</v>
      </c>
      <c r="D25" s="69">
        <f>VLOOKUP($A25,'Return Data'!$A$7:$R$328,11,0)</f>
        <v>-149.10869026986899</v>
      </c>
      <c r="E25" s="70">
        <f t="shared" si="0"/>
        <v>65</v>
      </c>
      <c r="F25" s="69">
        <f>VLOOKUP($A25,'Return Data'!$A$7:$R$328,12,0)</f>
        <v>-65.4370318601012</v>
      </c>
      <c r="G25" s="70">
        <f t="shared" si="1"/>
        <v>64</v>
      </c>
      <c r="H25" s="69">
        <f>VLOOKUP($A25,'Return Data'!$A$7:$R$328,13,0)</f>
        <v>-46.502117953730902</v>
      </c>
      <c r="I25" s="70">
        <f t="shared" si="2"/>
        <v>51</v>
      </c>
      <c r="J25" s="69">
        <f>VLOOKUP($A25,'Return Data'!$A$7:$R$328,14,0)</f>
        <v>-32.091684685651799</v>
      </c>
      <c r="K25" s="70">
        <f t="shared" si="3"/>
        <v>47</v>
      </c>
      <c r="L25" s="69"/>
      <c r="M25" s="70"/>
      <c r="N25" s="69"/>
      <c r="O25" s="70"/>
      <c r="P25" s="69"/>
      <c r="Q25" s="70"/>
      <c r="R25" s="69">
        <f>VLOOKUP($A25,'Return Data'!$A$7:$R$328,17,0)</f>
        <v>-13.527628032345</v>
      </c>
      <c r="S25" s="71">
        <f t="shared" si="5"/>
        <v>58</v>
      </c>
    </row>
    <row r="26" spans="1:19" x14ac:dyDescent="0.25">
      <c r="A26" s="67" t="s">
        <v>284</v>
      </c>
      <c r="B26" s="68">
        <f>VLOOKUP($A26,'Return Data'!$A$7:$R$328,2,0)</f>
        <v>43924</v>
      </c>
      <c r="C26" s="69">
        <f>VLOOKUP($A26,'Return Data'!$A$7:$R$328,3,0)</f>
        <v>20.79</v>
      </c>
      <c r="D26" s="69">
        <f>VLOOKUP($A26,'Return Data'!$A$7:$R$328,11,0)</f>
        <v>-104.659293781228</v>
      </c>
      <c r="E26" s="70">
        <f t="shared" si="0"/>
        <v>10</v>
      </c>
      <c r="F26" s="69">
        <f>VLOOKUP($A26,'Return Data'!$A$7:$R$328,12,0)</f>
        <v>-44.554809131010799</v>
      </c>
      <c r="G26" s="70">
        <f t="shared" si="1"/>
        <v>14</v>
      </c>
      <c r="H26" s="69">
        <f>VLOOKUP($A26,'Return Data'!$A$7:$R$328,13,0)</f>
        <v>-26.0219363003586</v>
      </c>
      <c r="I26" s="70">
        <f t="shared" si="2"/>
        <v>7</v>
      </c>
      <c r="J26" s="69">
        <f>VLOOKUP($A26,'Return Data'!$A$7:$R$328,14,0)</f>
        <v>-20.562221846656499</v>
      </c>
      <c r="K26" s="70">
        <f t="shared" si="3"/>
        <v>10</v>
      </c>
      <c r="L26" s="69">
        <f>VLOOKUP($A26,'Return Data'!$A$7:$R$328,18,0)</f>
        <v>-10.6996286886848</v>
      </c>
      <c r="M26" s="70">
        <f>RANK(L26,L$8:L$74,0)</f>
        <v>11</v>
      </c>
      <c r="N26" s="69">
        <f>VLOOKUP($A26,'Return Data'!$A$7:$R$328,15,0)</f>
        <v>-3.0685222962419898</v>
      </c>
      <c r="O26" s="70">
        <f>RANK(N26,N$8:N$74,0)</f>
        <v>12</v>
      </c>
      <c r="P26" s="69">
        <f>VLOOKUP($A26,'Return Data'!$A$7:$R$328,16,0)</f>
        <v>-5.74280870546892E-2</v>
      </c>
      <c r="Q26" s="70">
        <f>RANK(P26,P$8:P$74,0)</f>
        <v>19</v>
      </c>
      <c r="R26" s="69">
        <f>VLOOKUP($A26,'Return Data'!$A$7:$R$328,17,0)</f>
        <v>16.430329578639999</v>
      </c>
      <c r="S26" s="71">
        <f t="shared" si="5"/>
        <v>26</v>
      </c>
    </row>
    <row r="27" spans="1:19" x14ac:dyDescent="0.25">
      <c r="A27" s="67" t="s">
        <v>285</v>
      </c>
      <c r="B27" s="68">
        <f>VLOOKUP($A27,'Return Data'!$A$7:$R$328,2,0)</f>
        <v>43924</v>
      </c>
      <c r="C27" s="69">
        <f>VLOOKUP($A27,'Return Data'!$A$7:$R$328,3,0)</f>
        <v>35.6</v>
      </c>
      <c r="D27" s="69">
        <f>VLOOKUP($A27,'Return Data'!$A$7:$R$328,11,0)</f>
        <v>-144.04902028664401</v>
      </c>
      <c r="E27" s="70">
        <f t="shared" si="0"/>
        <v>62</v>
      </c>
      <c r="F27" s="69">
        <f>VLOOKUP($A27,'Return Data'!$A$7:$R$328,12,0)</f>
        <v>-63.453811478026402</v>
      </c>
      <c r="G27" s="70">
        <f t="shared" si="1"/>
        <v>61</v>
      </c>
      <c r="H27" s="69">
        <f>VLOOKUP($A27,'Return Data'!$A$7:$R$328,13,0)</f>
        <v>-50.164090670817899</v>
      </c>
      <c r="I27" s="70">
        <f t="shared" si="2"/>
        <v>59</v>
      </c>
      <c r="J27" s="69">
        <f>VLOOKUP($A27,'Return Data'!$A$7:$R$328,14,0)</f>
        <v>-36.901201296158199</v>
      </c>
      <c r="K27" s="70">
        <f t="shared" si="3"/>
        <v>56</v>
      </c>
      <c r="L27" s="69">
        <f>VLOOKUP($A27,'Return Data'!$A$7:$R$328,18,0)</f>
        <v>-19.025973068878098</v>
      </c>
      <c r="M27" s="70">
        <f>RANK(L27,L$8:L$74,0)</f>
        <v>48</v>
      </c>
      <c r="N27" s="69">
        <f>VLOOKUP($A27,'Return Data'!$A$7:$R$328,15,0)</f>
        <v>-7.7077430133007301</v>
      </c>
      <c r="O27" s="70">
        <f>RANK(N27,N$8:N$74,0)</f>
        <v>38</v>
      </c>
      <c r="P27" s="69">
        <f>VLOOKUP($A27,'Return Data'!$A$7:$R$328,16,0)</f>
        <v>-2.5737365378397001</v>
      </c>
      <c r="Q27" s="70">
        <f>RANK(P27,P$8:P$74,0)</f>
        <v>32</v>
      </c>
      <c r="R27" s="69">
        <f>VLOOKUP($A27,'Return Data'!$A$7:$R$328,17,0)</f>
        <v>22.701652089407201</v>
      </c>
      <c r="S27" s="71">
        <f t="shared" si="5"/>
        <v>17</v>
      </c>
    </row>
    <row r="28" spans="1:19" x14ac:dyDescent="0.25">
      <c r="A28" s="67" t="s">
        <v>286</v>
      </c>
      <c r="B28" s="68">
        <f>VLOOKUP($A28,'Return Data'!$A$7:$R$328,2,0)</f>
        <v>43924</v>
      </c>
      <c r="C28" s="69">
        <f>VLOOKUP($A28,'Return Data'!$A$7:$R$328,3,0)</f>
        <v>7.08</v>
      </c>
      <c r="D28" s="69">
        <f>VLOOKUP($A28,'Return Data'!$A$7:$R$328,11,0)</f>
        <v>-121.3175986575</v>
      </c>
      <c r="E28" s="70">
        <f t="shared" si="0"/>
        <v>25</v>
      </c>
      <c r="F28" s="69">
        <f>VLOOKUP($A28,'Return Data'!$A$7:$R$328,12,0)</f>
        <v>-52.509623968657401</v>
      </c>
      <c r="G28" s="70">
        <f t="shared" si="1"/>
        <v>35</v>
      </c>
      <c r="H28" s="69">
        <f>VLOOKUP($A28,'Return Data'!$A$7:$R$328,13,0)</f>
        <v>-38.189134808853098</v>
      </c>
      <c r="I28" s="70">
        <f t="shared" si="2"/>
        <v>25</v>
      </c>
      <c r="J28" s="69">
        <f>VLOOKUP($A28,'Return Data'!$A$7:$R$328,14,0)</f>
        <v>-26.407401732972399</v>
      </c>
      <c r="K28" s="70">
        <f t="shared" si="3"/>
        <v>26</v>
      </c>
      <c r="L28" s="69">
        <f>VLOOKUP($A28,'Return Data'!$A$7:$R$328,18,0)</f>
        <v>-13.259844128715899</v>
      </c>
      <c r="M28" s="70">
        <f>RANK(L28,L$8:L$74,0)</f>
        <v>28</v>
      </c>
      <c r="N28" s="69"/>
      <c r="O28" s="70"/>
      <c r="P28" s="69"/>
      <c r="Q28" s="70"/>
      <c r="R28" s="69">
        <f>VLOOKUP($A28,'Return Data'!$A$7:$R$328,17,0)</f>
        <v>-12.887545344619101</v>
      </c>
      <c r="S28" s="71">
        <f t="shared" si="5"/>
        <v>56</v>
      </c>
    </row>
    <row r="29" spans="1:19" x14ac:dyDescent="0.25">
      <c r="A29" s="67" t="s">
        <v>287</v>
      </c>
      <c r="B29" s="68">
        <f>VLOOKUP($A29,'Return Data'!$A$7:$R$328,2,0)</f>
        <v>43924</v>
      </c>
      <c r="C29" s="69">
        <f>VLOOKUP($A29,'Return Data'!$A$7:$R$328,3,0)</f>
        <v>38.590000000000003</v>
      </c>
      <c r="D29" s="69">
        <f>VLOOKUP($A29,'Return Data'!$A$7:$R$328,11,0)</f>
        <v>-113.128545872732</v>
      </c>
      <c r="E29" s="70">
        <f t="shared" si="0"/>
        <v>15</v>
      </c>
      <c r="F29" s="69">
        <f>VLOOKUP($A29,'Return Data'!$A$7:$R$328,12,0)</f>
        <v>-46.463836780268302</v>
      </c>
      <c r="G29" s="70">
        <f t="shared" si="1"/>
        <v>16</v>
      </c>
      <c r="H29" s="69">
        <f>VLOOKUP($A29,'Return Data'!$A$7:$R$328,13,0)</f>
        <v>-34.0765513377224</v>
      </c>
      <c r="I29" s="70">
        <f t="shared" si="2"/>
        <v>14</v>
      </c>
      <c r="J29" s="69">
        <f>VLOOKUP($A29,'Return Data'!$A$7:$R$328,14,0)</f>
        <v>-24.3259866899635</v>
      </c>
      <c r="K29" s="70">
        <f t="shared" si="3"/>
        <v>15</v>
      </c>
      <c r="L29" s="69">
        <f>VLOOKUP($A29,'Return Data'!$A$7:$R$328,18,0)</f>
        <v>-9.8554677452763393</v>
      </c>
      <c r="M29" s="70">
        <f>RANK(L29,L$8:L$74,0)</f>
        <v>9</v>
      </c>
      <c r="N29" s="69">
        <f>VLOOKUP($A29,'Return Data'!$A$7:$R$328,15,0)</f>
        <v>-2.0642305604150302</v>
      </c>
      <c r="O29" s="70">
        <f>RANK(N29,N$8:N$74,0)</f>
        <v>7</v>
      </c>
      <c r="P29" s="69">
        <f>VLOOKUP($A29,'Return Data'!$A$7:$R$328,16,0)</f>
        <v>1.2531058488964</v>
      </c>
      <c r="Q29" s="70">
        <f>RANK(P29,P$8:P$74,0)</f>
        <v>12</v>
      </c>
      <c r="R29" s="69">
        <f>VLOOKUP($A29,'Return Data'!$A$7:$R$328,17,0)</f>
        <v>21.5428364987614</v>
      </c>
      <c r="S29" s="71">
        <f t="shared" si="5"/>
        <v>18</v>
      </c>
    </row>
    <row r="30" spans="1:19" x14ac:dyDescent="0.25">
      <c r="A30" s="67" t="s">
        <v>288</v>
      </c>
      <c r="B30" s="68">
        <f>VLOOKUP($A30,'Return Data'!$A$7:$R$328,2,0)</f>
        <v>43924</v>
      </c>
      <c r="C30" s="69">
        <f>VLOOKUP($A30,'Return Data'!$A$7:$R$328,3,0)</f>
        <v>7.1040000000000001</v>
      </c>
      <c r="D30" s="69">
        <f>VLOOKUP($A30,'Return Data'!$A$7:$R$328,11,0)</f>
        <v>-132.532721715262</v>
      </c>
      <c r="E30" s="70">
        <f t="shared" si="0"/>
        <v>49</v>
      </c>
      <c r="F30" s="69"/>
      <c r="G30" s="70"/>
      <c r="H30" s="69"/>
      <c r="I30" s="70"/>
      <c r="J30" s="69"/>
      <c r="K30" s="70"/>
      <c r="L30" s="69"/>
      <c r="M30" s="70"/>
      <c r="N30" s="69"/>
      <c r="O30" s="70"/>
      <c r="P30" s="69"/>
      <c r="Q30" s="70"/>
      <c r="R30" s="69">
        <f>VLOOKUP($A30,'Return Data'!$A$7:$R$328,17,0)</f>
        <v>-62.919047619047603</v>
      </c>
      <c r="S30" s="71">
        <f t="shared" si="5"/>
        <v>67</v>
      </c>
    </row>
    <row r="31" spans="1:19" x14ac:dyDescent="0.25">
      <c r="A31" s="67" t="s">
        <v>289</v>
      </c>
      <c r="B31" s="68">
        <f>VLOOKUP($A31,'Return Data'!$A$7:$R$328,2,0)</f>
        <v>43924</v>
      </c>
      <c r="C31" s="69">
        <f>VLOOKUP($A31,'Return Data'!$A$7:$R$328,3,0)</f>
        <v>12.6191</v>
      </c>
      <c r="D31" s="69">
        <f>VLOOKUP($A31,'Return Data'!$A$7:$R$328,11,0)</f>
        <v>-126.865029600592</v>
      </c>
      <c r="E31" s="70">
        <f t="shared" si="0"/>
        <v>37</v>
      </c>
      <c r="F31" s="69">
        <f>VLOOKUP($A31,'Return Data'!$A$7:$R$328,12,0)</f>
        <v>-57.708502610620798</v>
      </c>
      <c r="G31" s="70">
        <f t="shared" ref="G31:G74" si="8">RANK(F31,F$8:F$74,0)</f>
        <v>48</v>
      </c>
      <c r="H31" s="69">
        <f>VLOOKUP($A31,'Return Data'!$A$7:$R$328,13,0)</f>
        <v>-37.384346047699701</v>
      </c>
      <c r="I31" s="70">
        <f t="shared" ref="I31:I38" si="9">RANK(H31,H$8:H$74,0)</f>
        <v>22</v>
      </c>
      <c r="J31" s="69">
        <f>VLOOKUP($A31,'Return Data'!$A$7:$R$328,14,0)</f>
        <v>-25.7370202756317</v>
      </c>
      <c r="K31" s="70">
        <f t="shared" ref="K31:K38" si="10">RANK(J31,J$8:J$74,0)</f>
        <v>21</v>
      </c>
      <c r="L31" s="69">
        <f>VLOOKUP($A31,'Return Data'!$A$7:$R$328,18,0)</f>
        <v>-11.165543559241099</v>
      </c>
      <c r="M31" s="70">
        <f t="shared" ref="M31:M38" si="11">RANK(L31,L$8:L$74,0)</f>
        <v>14</v>
      </c>
      <c r="N31" s="69">
        <f>VLOOKUP($A31,'Return Data'!$A$7:$R$328,15,0)</f>
        <v>-3.4723636257186299</v>
      </c>
      <c r="O31" s="70">
        <f t="shared" ref="O31:O38" si="12">RANK(N31,N$8:N$74,0)</f>
        <v>13</v>
      </c>
      <c r="P31" s="69">
        <f>VLOOKUP($A31,'Return Data'!$A$7:$R$328,16,0)</f>
        <v>1.3208964641743099</v>
      </c>
      <c r="Q31" s="70">
        <f>RANK(P31,P$8:P$74,0)</f>
        <v>11</v>
      </c>
      <c r="R31" s="69">
        <f>VLOOKUP($A31,'Return Data'!$A$7:$R$328,17,0)</f>
        <v>2.1795975832193299</v>
      </c>
      <c r="S31" s="71">
        <f t="shared" si="5"/>
        <v>37</v>
      </c>
    </row>
    <row r="32" spans="1:19" x14ac:dyDescent="0.25">
      <c r="A32" s="67" t="s">
        <v>290</v>
      </c>
      <c r="B32" s="68">
        <f>VLOOKUP($A32,'Return Data'!$A$7:$R$328,2,0)</f>
        <v>43924</v>
      </c>
      <c r="C32" s="69">
        <f>VLOOKUP($A32,'Return Data'!$A$7:$R$328,3,0)</f>
        <v>32.598999999999997</v>
      </c>
      <c r="D32" s="69">
        <f>VLOOKUP($A32,'Return Data'!$A$7:$R$328,11,0)</f>
        <v>-124.124170609936</v>
      </c>
      <c r="E32" s="70">
        <f t="shared" si="0"/>
        <v>32</v>
      </c>
      <c r="F32" s="69">
        <f>VLOOKUP($A32,'Return Data'!$A$7:$R$328,12,0)</f>
        <v>-49.458480887427299</v>
      </c>
      <c r="G32" s="70">
        <f t="shared" si="8"/>
        <v>23</v>
      </c>
      <c r="H32" s="69">
        <f>VLOOKUP($A32,'Return Data'!$A$7:$R$328,13,0)</f>
        <v>-38.482525098512902</v>
      </c>
      <c r="I32" s="70">
        <f t="shared" si="9"/>
        <v>26</v>
      </c>
      <c r="J32" s="69">
        <f>VLOOKUP($A32,'Return Data'!$A$7:$R$328,14,0)</f>
        <v>-25.1866473416442</v>
      </c>
      <c r="K32" s="70">
        <f t="shared" si="10"/>
        <v>18</v>
      </c>
      <c r="L32" s="69">
        <f>VLOOKUP($A32,'Return Data'!$A$7:$R$328,18,0)</f>
        <v>-9.6404981377788097</v>
      </c>
      <c r="M32" s="70">
        <f t="shared" si="11"/>
        <v>8</v>
      </c>
      <c r="N32" s="69">
        <f>VLOOKUP($A32,'Return Data'!$A$7:$R$328,15,0)</f>
        <v>-4.4831193480067997</v>
      </c>
      <c r="O32" s="70">
        <f t="shared" si="12"/>
        <v>16</v>
      </c>
      <c r="P32" s="69">
        <f>VLOOKUP($A32,'Return Data'!$A$7:$R$328,16,0)</f>
        <v>0.54978003025418598</v>
      </c>
      <c r="Q32" s="70">
        <f>RANK(P32,P$8:P$74,0)</f>
        <v>15</v>
      </c>
      <c r="R32" s="69">
        <f>VLOOKUP($A32,'Return Data'!$A$7:$R$328,17,0)</f>
        <v>15.7266634890372</v>
      </c>
      <c r="S32" s="71">
        <f t="shared" si="5"/>
        <v>27</v>
      </c>
    </row>
    <row r="33" spans="1:19" x14ac:dyDescent="0.25">
      <c r="A33" s="67" t="s">
        <v>291</v>
      </c>
      <c r="B33" s="68">
        <f>VLOOKUP($A33,'Return Data'!$A$7:$R$328,2,0)</f>
        <v>43924</v>
      </c>
      <c r="C33" s="69">
        <f>VLOOKUP($A33,'Return Data'!$A$7:$R$328,3,0)</f>
        <v>37.451999999999998</v>
      </c>
      <c r="D33" s="69">
        <f>VLOOKUP($A33,'Return Data'!$A$7:$R$328,11,0)</f>
        <v>-132.29768352788801</v>
      </c>
      <c r="E33" s="70">
        <f t="shared" si="0"/>
        <v>47</v>
      </c>
      <c r="F33" s="69">
        <f>VLOOKUP($A33,'Return Data'!$A$7:$R$328,12,0)</f>
        <v>-54.690186353189503</v>
      </c>
      <c r="G33" s="70">
        <f t="shared" si="8"/>
        <v>43</v>
      </c>
      <c r="H33" s="69">
        <f>VLOOKUP($A33,'Return Data'!$A$7:$R$328,13,0)</f>
        <v>-41.693451315647103</v>
      </c>
      <c r="I33" s="70">
        <f t="shared" si="9"/>
        <v>41</v>
      </c>
      <c r="J33" s="69">
        <f>VLOOKUP($A33,'Return Data'!$A$7:$R$328,14,0)</f>
        <v>-30.519704856470302</v>
      </c>
      <c r="K33" s="70">
        <f t="shared" si="10"/>
        <v>41</v>
      </c>
      <c r="L33" s="69">
        <f>VLOOKUP($A33,'Return Data'!$A$7:$R$328,18,0)</f>
        <v>-16.088428698101001</v>
      </c>
      <c r="M33" s="70">
        <f t="shared" si="11"/>
        <v>44</v>
      </c>
      <c r="N33" s="69">
        <f>VLOOKUP($A33,'Return Data'!$A$7:$R$328,15,0)</f>
        <v>-6.7694045101839899</v>
      </c>
      <c r="O33" s="70">
        <f t="shared" si="12"/>
        <v>32</v>
      </c>
      <c r="P33" s="69">
        <f>VLOOKUP($A33,'Return Data'!$A$7:$R$328,16,0)</f>
        <v>-0.20462550152176101</v>
      </c>
      <c r="Q33" s="70">
        <f>RANK(P33,P$8:P$74,0)</f>
        <v>21</v>
      </c>
      <c r="R33" s="69">
        <f>VLOOKUP($A33,'Return Data'!$A$7:$R$328,17,0)</f>
        <v>19.460050495241799</v>
      </c>
      <c r="S33" s="71">
        <f t="shared" si="5"/>
        <v>22</v>
      </c>
    </row>
    <row r="34" spans="1:19" x14ac:dyDescent="0.25">
      <c r="A34" s="67" t="s">
        <v>292</v>
      </c>
      <c r="B34" s="68">
        <f>VLOOKUP($A34,'Return Data'!$A$7:$R$328,2,0)</f>
        <v>43924</v>
      </c>
      <c r="C34" s="69">
        <f>VLOOKUP($A34,'Return Data'!$A$7:$R$328,3,0)</f>
        <v>50.475000000000001</v>
      </c>
      <c r="D34" s="69">
        <f>VLOOKUP($A34,'Return Data'!$A$7:$R$328,11,0)</f>
        <v>-123.899677800641</v>
      </c>
      <c r="E34" s="70">
        <f t="shared" si="0"/>
        <v>31</v>
      </c>
      <c r="F34" s="69">
        <f>VLOOKUP($A34,'Return Data'!$A$7:$R$328,12,0)</f>
        <v>-52.769177108728698</v>
      </c>
      <c r="G34" s="70">
        <f t="shared" si="8"/>
        <v>36</v>
      </c>
      <c r="H34" s="69">
        <f>VLOOKUP($A34,'Return Data'!$A$7:$R$328,13,0)</f>
        <v>-34.840225481515297</v>
      </c>
      <c r="I34" s="70">
        <f t="shared" si="9"/>
        <v>16</v>
      </c>
      <c r="J34" s="69">
        <f>VLOOKUP($A34,'Return Data'!$A$7:$R$328,14,0)</f>
        <v>-23.634622390699001</v>
      </c>
      <c r="K34" s="70">
        <f t="shared" si="10"/>
        <v>13</v>
      </c>
      <c r="L34" s="69">
        <f>VLOOKUP($A34,'Return Data'!$A$7:$R$328,18,0)</f>
        <v>-10.470254203285201</v>
      </c>
      <c r="M34" s="70">
        <f t="shared" si="11"/>
        <v>10</v>
      </c>
      <c r="N34" s="69">
        <f>VLOOKUP($A34,'Return Data'!$A$7:$R$328,15,0)</f>
        <v>-2.5972803787308498</v>
      </c>
      <c r="O34" s="70">
        <f t="shared" si="12"/>
        <v>9</v>
      </c>
      <c r="P34" s="69">
        <f>VLOOKUP($A34,'Return Data'!$A$7:$R$328,16,0)</f>
        <v>-4.8760945185516699E-2</v>
      </c>
      <c r="Q34" s="70">
        <f>RANK(P34,P$8:P$74,0)</f>
        <v>18</v>
      </c>
      <c r="R34" s="69">
        <f>VLOOKUP($A34,'Return Data'!$A$7:$R$328,17,0)</f>
        <v>17.645012750643101</v>
      </c>
      <c r="S34" s="71">
        <f t="shared" si="5"/>
        <v>24</v>
      </c>
    </row>
    <row r="35" spans="1:19" x14ac:dyDescent="0.25">
      <c r="A35" s="67" t="s">
        <v>293</v>
      </c>
      <c r="B35" s="68">
        <f>VLOOKUP($A35,'Return Data'!$A$7:$R$328,2,0)</f>
        <v>43924</v>
      </c>
      <c r="C35" s="69">
        <f>VLOOKUP($A35,'Return Data'!$A$7:$R$328,3,0)</f>
        <v>8.2925000000000004</v>
      </c>
      <c r="D35" s="69">
        <f>VLOOKUP($A35,'Return Data'!$A$7:$R$328,11,0)</f>
        <v>-120.979257396104</v>
      </c>
      <c r="E35" s="70">
        <f t="shared" si="0"/>
        <v>24</v>
      </c>
      <c r="F35" s="69">
        <f>VLOOKUP($A35,'Return Data'!$A$7:$R$328,12,0)</f>
        <v>-53.7345834854668</v>
      </c>
      <c r="G35" s="70">
        <f t="shared" si="8"/>
        <v>39</v>
      </c>
      <c r="H35" s="69">
        <f>VLOOKUP($A35,'Return Data'!$A$7:$R$328,13,0)</f>
        <v>-38.567678824328198</v>
      </c>
      <c r="I35" s="70">
        <f t="shared" si="9"/>
        <v>27</v>
      </c>
      <c r="J35" s="69">
        <f>VLOOKUP($A35,'Return Data'!$A$7:$R$328,14,0)</f>
        <v>-28.327312142989399</v>
      </c>
      <c r="K35" s="70">
        <f t="shared" si="10"/>
        <v>32</v>
      </c>
      <c r="L35" s="69">
        <f>VLOOKUP($A35,'Return Data'!$A$7:$R$328,18,0)</f>
        <v>-14.373371551736801</v>
      </c>
      <c r="M35" s="70">
        <f t="shared" si="11"/>
        <v>36</v>
      </c>
      <c r="N35" s="69">
        <f>VLOOKUP($A35,'Return Data'!$A$7:$R$328,15,0)</f>
        <v>-8.3368694369262695</v>
      </c>
      <c r="O35" s="70">
        <f t="shared" si="12"/>
        <v>42</v>
      </c>
      <c r="P35" s="69"/>
      <c r="Q35" s="70"/>
      <c r="R35" s="69">
        <f>VLOOKUP($A35,'Return Data'!$A$7:$R$328,17,0)</f>
        <v>-4.9345803642121897</v>
      </c>
      <c r="S35" s="71">
        <f t="shared" si="5"/>
        <v>48</v>
      </c>
    </row>
    <row r="36" spans="1:19" x14ac:dyDescent="0.25">
      <c r="A36" s="67" t="s">
        <v>294</v>
      </c>
      <c r="B36" s="68">
        <f>VLOOKUP($A36,'Return Data'!$A$7:$R$328,2,0)</f>
        <v>43924</v>
      </c>
      <c r="C36" s="69">
        <f>VLOOKUP($A36,'Return Data'!$A$7:$R$328,3,0)</f>
        <v>12.97</v>
      </c>
      <c r="D36" s="69">
        <f>VLOOKUP($A36,'Return Data'!$A$7:$R$328,11,0)</f>
        <v>-130.52872648753399</v>
      </c>
      <c r="E36" s="70">
        <f t="shared" si="0"/>
        <v>43</v>
      </c>
      <c r="F36" s="69">
        <f>VLOOKUP($A36,'Return Data'!$A$7:$R$328,12,0)</f>
        <v>-50.592200300989802</v>
      </c>
      <c r="G36" s="70">
        <f t="shared" si="8"/>
        <v>25</v>
      </c>
      <c r="H36" s="69">
        <f>VLOOKUP($A36,'Return Data'!$A$7:$R$328,13,0)</f>
        <v>-38.156447738384799</v>
      </c>
      <c r="I36" s="70">
        <f t="shared" si="9"/>
        <v>24</v>
      </c>
      <c r="J36" s="69">
        <f>VLOOKUP($A36,'Return Data'!$A$7:$R$328,14,0)</f>
        <v>-26.1094575639674</v>
      </c>
      <c r="K36" s="70">
        <f t="shared" si="10"/>
        <v>23</v>
      </c>
      <c r="L36" s="69">
        <f>VLOOKUP($A36,'Return Data'!$A$7:$R$328,18,0)</f>
        <v>-9.3441814511109307</v>
      </c>
      <c r="M36" s="70">
        <f t="shared" si="11"/>
        <v>7</v>
      </c>
      <c r="N36" s="69">
        <f>VLOOKUP($A36,'Return Data'!$A$7:$R$328,15,0)</f>
        <v>-1.34295902633192</v>
      </c>
      <c r="O36" s="70">
        <f t="shared" si="12"/>
        <v>6</v>
      </c>
      <c r="P36" s="69"/>
      <c r="Q36" s="70"/>
      <c r="R36" s="69">
        <f>VLOOKUP($A36,'Return Data'!$A$7:$R$328,17,0)</f>
        <v>6.9579589216944804</v>
      </c>
      <c r="S36" s="71">
        <f t="shared" si="5"/>
        <v>34</v>
      </c>
    </row>
    <row r="37" spans="1:19" x14ac:dyDescent="0.25">
      <c r="A37" s="67" t="s">
        <v>295</v>
      </c>
      <c r="B37" s="68">
        <f>VLOOKUP($A37,'Return Data'!$A$7:$R$328,2,0)</f>
        <v>43924</v>
      </c>
      <c r="C37" s="69">
        <f>VLOOKUP($A37,'Return Data'!$A$7:$R$328,3,0)</f>
        <v>12.679600000000001</v>
      </c>
      <c r="D37" s="69">
        <f>VLOOKUP($A37,'Return Data'!$A$7:$R$328,11,0)</f>
        <v>-130.65239316362701</v>
      </c>
      <c r="E37" s="70">
        <f t="shared" si="0"/>
        <v>44</v>
      </c>
      <c r="F37" s="69">
        <f>VLOOKUP($A37,'Return Data'!$A$7:$R$328,12,0)</f>
        <v>-54.4675256079991</v>
      </c>
      <c r="G37" s="70">
        <f t="shared" si="8"/>
        <v>42</v>
      </c>
      <c r="H37" s="69">
        <f>VLOOKUP($A37,'Return Data'!$A$7:$R$328,13,0)</f>
        <v>-36.154310441516699</v>
      </c>
      <c r="I37" s="70">
        <f t="shared" si="9"/>
        <v>19</v>
      </c>
      <c r="J37" s="69">
        <f>VLOOKUP($A37,'Return Data'!$A$7:$R$328,14,0)</f>
        <v>-25.490096721179899</v>
      </c>
      <c r="K37" s="70">
        <f t="shared" si="10"/>
        <v>19</v>
      </c>
      <c r="L37" s="69">
        <f>VLOOKUP($A37,'Return Data'!$A$7:$R$328,18,0)</f>
        <v>-14.583304707378</v>
      </c>
      <c r="M37" s="70">
        <f t="shared" si="11"/>
        <v>38</v>
      </c>
      <c r="N37" s="69">
        <f>VLOOKUP($A37,'Return Data'!$A$7:$R$328,15,0)</f>
        <v>-4.8817384372954198</v>
      </c>
      <c r="O37" s="70">
        <f t="shared" si="12"/>
        <v>18</v>
      </c>
      <c r="P37" s="69">
        <f>VLOOKUP($A37,'Return Data'!$A$7:$R$328,16,0)</f>
        <v>3.3819365614093702</v>
      </c>
      <c r="Q37" s="70">
        <f>RANK(P37,P$8:P$74,0)</f>
        <v>3</v>
      </c>
      <c r="R37" s="69">
        <f>VLOOKUP($A37,'Return Data'!$A$7:$R$328,17,0)</f>
        <v>5.15036334913112</v>
      </c>
      <c r="S37" s="71">
        <f t="shared" si="5"/>
        <v>36</v>
      </c>
    </row>
    <row r="38" spans="1:19" x14ac:dyDescent="0.25">
      <c r="A38" s="67" t="s">
        <v>296</v>
      </c>
      <c r="B38" s="68">
        <f>VLOOKUP($A38,'Return Data'!$A$7:$R$328,2,0)</f>
        <v>43924</v>
      </c>
      <c r="C38" s="69">
        <f>VLOOKUP($A38,'Return Data'!$A$7:$R$328,3,0)</f>
        <v>34.409399999999998</v>
      </c>
      <c r="D38" s="69">
        <f>VLOOKUP($A38,'Return Data'!$A$7:$R$328,11,0)</f>
        <v>-155.91850037281401</v>
      </c>
      <c r="E38" s="70">
        <f t="shared" si="0"/>
        <v>67</v>
      </c>
      <c r="F38" s="69">
        <f>VLOOKUP($A38,'Return Data'!$A$7:$R$328,12,0)</f>
        <v>-61.423736979041699</v>
      </c>
      <c r="G38" s="70">
        <f t="shared" si="8"/>
        <v>53</v>
      </c>
      <c r="H38" s="69">
        <f>VLOOKUP($A38,'Return Data'!$A$7:$R$328,13,0)</f>
        <v>-51.847725763411802</v>
      </c>
      <c r="I38" s="70">
        <f t="shared" si="9"/>
        <v>62</v>
      </c>
      <c r="J38" s="69">
        <f>VLOOKUP($A38,'Return Data'!$A$7:$R$328,14,0)</f>
        <v>-38.681818186678697</v>
      </c>
      <c r="K38" s="70">
        <f t="shared" si="10"/>
        <v>59</v>
      </c>
      <c r="L38" s="69">
        <f>VLOOKUP($A38,'Return Data'!$A$7:$R$328,18,0)</f>
        <v>-21.177765302057001</v>
      </c>
      <c r="M38" s="70">
        <f t="shared" si="11"/>
        <v>52</v>
      </c>
      <c r="N38" s="69">
        <f>VLOOKUP($A38,'Return Data'!$A$7:$R$328,15,0)</f>
        <v>-12.5973820934698</v>
      </c>
      <c r="O38" s="70">
        <f t="shared" si="12"/>
        <v>47</v>
      </c>
      <c r="P38" s="69">
        <f>VLOOKUP($A38,'Return Data'!$A$7:$R$328,16,0)</f>
        <v>-5.9224462067527002</v>
      </c>
      <c r="Q38" s="70">
        <f>RANK(P38,P$8:P$74,0)</f>
        <v>38</v>
      </c>
      <c r="R38" s="69">
        <f>VLOOKUP($A38,'Return Data'!$A$7:$R$328,17,0)</f>
        <v>16.784911454408402</v>
      </c>
      <c r="S38" s="71">
        <f t="shared" si="5"/>
        <v>25</v>
      </c>
    </row>
    <row r="39" spans="1:19" x14ac:dyDescent="0.25">
      <c r="A39" s="67" t="s">
        <v>297</v>
      </c>
      <c r="B39" s="68">
        <f>VLOOKUP($A39,'Return Data'!$A$7:$R$328,2,0)</f>
        <v>43924</v>
      </c>
      <c r="C39" s="69">
        <f>VLOOKUP($A39,'Return Data'!$A$7:$R$328,3,0)</f>
        <v>8.0731999999999999</v>
      </c>
      <c r="D39" s="69">
        <f>VLOOKUP($A39,'Return Data'!$A$7:$R$328,11,0)</f>
        <v>-103.266624108389</v>
      </c>
      <c r="E39" s="70">
        <f t="shared" si="0"/>
        <v>9</v>
      </c>
      <c r="F39" s="69">
        <f>VLOOKUP($A39,'Return Data'!$A$7:$R$328,12,0)</f>
        <v>-42.5937690204699</v>
      </c>
      <c r="G39" s="70">
        <f t="shared" si="8"/>
        <v>11</v>
      </c>
      <c r="H39" s="69"/>
      <c r="I39" s="70"/>
      <c r="J39" s="69"/>
      <c r="K39" s="70"/>
      <c r="L39" s="69"/>
      <c r="M39" s="70"/>
      <c r="N39" s="69"/>
      <c r="O39" s="70"/>
      <c r="P39" s="69"/>
      <c r="Q39" s="70"/>
      <c r="R39" s="69">
        <f>VLOOKUP($A39,'Return Data'!$A$7:$R$328,17,0)</f>
        <v>-27.6882677165354</v>
      </c>
      <c r="S39" s="71">
        <f t="shared" si="5"/>
        <v>66</v>
      </c>
    </row>
    <row r="40" spans="1:19" x14ac:dyDescent="0.25">
      <c r="A40" s="67" t="s">
        <v>298</v>
      </c>
      <c r="B40" s="68">
        <f>VLOOKUP($A40,'Return Data'!$A$7:$R$328,2,0)</f>
        <v>43924</v>
      </c>
      <c r="C40" s="69">
        <f>VLOOKUP($A40,'Return Data'!$A$7:$R$328,3,0)</f>
        <v>10.19</v>
      </c>
      <c r="D40" s="69">
        <f>VLOOKUP($A40,'Return Data'!$A$7:$R$328,11,0)</f>
        <v>-124.93688743688701</v>
      </c>
      <c r="E40" s="70">
        <f t="shared" ref="E40:E71" si="13">RANK(D40,D$8:D$74,0)</f>
        <v>34</v>
      </c>
      <c r="F40" s="69">
        <f>VLOOKUP($A40,'Return Data'!$A$7:$R$328,12,0)</f>
        <v>-55.513630241954203</v>
      </c>
      <c r="G40" s="70">
        <f t="shared" si="8"/>
        <v>45</v>
      </c>
      <c r="H40" s="69">
        <f>VLOOKUP($A40,'Return Data'!$A$7:$R$328,13,0)</f>
        <v>-41.0329738058552</v>
      </c>
      <c r="I40" s="70">
        <f t="shared" ref="I40:I74" si="14">RANK(H40,H$8:H$74,0)</f>
        <v>38</v>
      </c>
      <c r="J40" s="69">
        <f>VLOOKUP($A40,'Return Data'!$A$7:$R$328,14,0)</f>
        <v>-28.761982171749601</v>
      </c>
      <c r="K40" s="70">
        <f t="shared" ref="K40:K74" si="15">RANK(J40,J$8:J$74,0)</f>
        <v>34</v>
      </c>
      <c r="L40" s="69">
        <f>VLOOKUP($A40,'Return Data'!$A$7:$R$328,18,0)</f>
        <v>-12.9277453053103</v>
      </c>
      <c r="M40" s="70">
        <f t="shared" ref="M40:M50" si="16">RANK(L40,L$8:L$74,0)</f>
        <v>25</v>
      </c>
      <c r="N40" s="69">
        <f>VLOOKUP($A40,'Return Data'!$A$7:$R$328,15,0)</f>
        <v>-5.6003277223298102</v>
      </c>
      <c r="O40" s="70">
        <f t="shared" ref="O40:O49" si="17">RANK(N40,N$8:N$74,0)</f>
        <v>23</v>
      </c>
      <c r="P40" s="69"/>
      <c r="Q40" s="70"/>
      <c r="R40" s="69">
        <f>VLOOKUP($A40,'Return Data'!$A$7:$R$328,17,0)</f>
        <v>0.440317460317458</v>
      </c>
      <c r="S40" s="71">
        <f t="shared" ref="S40:S71" si="18">RANK(R40,R$8:R$74,0)</f>
        <v>41</v>
      </c>
    </row>
    <row r="41" spans="1:19" x14ac:dyDescent="0.25">
      <c r="A41" s="67" t="s">
        <v>299</v>
      </c>
      <c r="B41" s="68">
        <f>VLOOKUP($A41,'Return Data'!$A$7:$R$328,2,0)</f>
        <v>43924</v>
      </c>
      <c r="C41" s="69">
        <f>VLOOKUP($A41,'Return Data'!$A$7:$R$328,3,0)</f>
        <v>134.01</v>
      </c>
      <c r="D41" s="69">
        <f>VLOOKUP($A41,'Return Data'!$A$7:$R$328,11,0)</f>
        <v>-126.18449982913999</v>
      </c>
      <c r="E41" s="70">
        <f t="shared" si="13"/>
        <v>36</v>
      </c>
      <c r="F41" s="69">
        <f>VLOOKUP($A41,'Return Data'!$A$7:$R$328,12,0)</f>
        <v>-52.4629530795102</v>
      </c>
      <c r="G41" s="70">
        <f t="shared" si="8"/>
        <v>33</v>
      </c>
      <c r="H41" s="69">
        <f>VLOOKUP($A41,'Return Data'!$A$7:$R$328,13,0)</f>
        <v>-42.745070986078602</v>
      </c>
      <c r="I41" s="70">
        <f t="shared" si="14"/>
        <v>46</v>
      </c>
      <c r="J41" s="69">
        <f>VLOOKUP($A41,'Return Data'!$A$7:$R$328,14,0)</f>
        <v>-31.5306987715025</v>
      </c>
      <c r="K41" s="70">
        <f t="shared" si="15"/>
        <v>46</v>
      </c>
      <c r="L41" s="69">
        <f>VLOOKUP($A41,'Return Data'!$A$7:$R$328,18,0)</f>
        <v>-15.7851737798467</v>
      </c>
      <c r="M41" s="70">
        <f t="shared" si="16"/>
        <v>42</v>
      </c>
      <c r="N41" s="69">
        <f>VLOOKUP($A41,'Return Data'!$A$7:$R$328,15,0)</f>
        <v>-7.8208809386275799</v>
      </c>
      <c r="O41" s="70">
        <f t="shared" si="17"/>
        <v>39</v>
      </c>
      <c r="P41" s="69">
        <f>VLOOKUP($A41,'Return Data'!$A$7:$R$328,16,0)</f>
        <v>-2.8130651469907701</v>
      </c>
      <c r="Q41" s="70">
        <f t="shared" ref="Q41:Q46" si="19">RANK(P41,P$8:P$74,0)</f>
        <v>35</v>
      </c>
      <c r="R41" s="69">
        <f>VLOOKUP($A41,'Return Data'!$A$7:$R$328,17,0)</f>
        <v>161.07667002737199</v>
      </c>
      <c r="S41" s="71">
        <f t="shared" si="18"/>
        <v>4</v>
      </c>
    </row>
    <row r="42" spans="1:19" x14ac:dyDescent="0.25">
      <c r="A42" s="67" t="s">
        <v>300</v>
      </c>
      <c r="B42" s="68">
        <f>VLOOKUP($A42,'Return Data'!$A$7:$R$328,2,0)</f>
        <v>43924</v>
      </c>
      <c r="C42" s="69">
        <f>VLOOKUP($A42,'Return Data'!$A$7:$R$328,3,0)</f>
        <v>144.69</v>
      </c>
      <c r="D42" s="69">
        <f>VLOOKUP($A42,'Return Data'!$A$7:$R$328,11,0)</f>
        <v>-123.45932783190599</v>
      </c>
      <c r="E42" s="70">
        <f t="shared" si="13"/>
        <v>29</v>
      </c>
      <c r="F42" s="69">
        <f>VLOOKUP($A42,'Return Data'!$A$7:$R$328,12,0)</f>
        <v>-51.017514332949197</v>
      </c>
      <c r="G42" s="70">
        <f t="shared" si="8"/>
        <v>27</v>
      </c>
      <c r="H42" s="69">
        <f>VLOOKUP($A42,'Return Data'!$A$7:$R$328,13,0)</f>
        <v>-41.694332402523699</v>
      </c>
      <c r="I42" s="70">
        <f t="shared" si="14"/>
        <v>42</v>
      </c>
      <c r="J42" s="69">
        <f>VLOOKUP($A42,'Return Data'!$A$7:$R$328,14,0)</f>
        <v>-30.699473941766499</v>
      </c>
      <c r="K42" s="70">
        <f t="shared" si="15"/>
        <v>44</v>
      </c>
      <c r="L42" s="69">
        <f>VLOOKUP($A42,'Return Data'!$A$7:$R$328,18,0)</f>
        <v>-15.574537187990099</v>
      </c>
      <c r="M42" s="70">
        <f t="shared" si="16"/>
        <v>40</v>
      </c>
      <c r="N42" s="69">
        <f>VLOOKUP($A42,'Return Data'!$A$7:$R$328,15,0)</f>
        <v>-6.21082787987927</v>
      </c>
      <c r="O42" s="70">
        <f t="shared" si="17"/>
        <v>29</v>
      </c>
      <c r="P42" s="69">
        <f>VLOOKUP($A42,'Return Data'!$A$7:$R$328,16,0)</f>
        <v>0.45855377416135501</v>
      </c>
      <c r="Q42" s="70">
        <f t="shared" si="19"/>
        <v>16</v>
      </c>
      <c r="R42" s="69">
        <f>VLOOKUP($A42,'Return Data'!$A$7:$R$328,17,0)</f>
        <v>86.687799057879602</v>
      </c>
      <c r="S42" s="71">
        <f t="shared" si="18"/>
        <v>8</v>
      </c>
    </row>
    <row r="43" spans="1:19" x14ac:dyDescent="0.25">
      <c r="A43" s="67" t="s">
        <v>301</v>
      </c>
      <c r="B43" s="68">
        <f>VLOOKUP($A43,'Return Data'!$A$7:$R$328,2,0)</f>
        <v>43924</v>
      </c>
      <c r="C43" s="69">
        <f>VLOOKUP($A43,'Return Data'!$A$7:$R$328,3,0)</f>
        <v>67.546199999999999</v>
      </c>
      <c r="D43" s="69">
        <f>VLOOKUP($A43,'Return Data'!$A$7:$R$328,11,0)</f>
        <v>-114.690002131132</v>
      </c>
      <c r="E43" s="70">
        <f t="shared" si="13"/>
        <v>16</v>
      </c>
      <c r="F43" s="69">
        <f>VLOOKUP($A43,'Return Data'!$A$7:$R$328,12,0)</f>
        <v>-50.3425347882783</v>
      </c>
      <c r="G43" s="70">
        <f t="shared" si="8"/>
        <v>24</v>
      </c>
      <c r="H43" s="69">
        <f>VLOOKUP($A43,'Return Data'!$A$7:$R$328,13,0)</f>
        <v>-39.418749139579901</v>
      </c>
      <c r="I43" s="70">
        <f t="shared" si="14"/>
        <v>31</v>
      </c>
      <c r="J43" s="69">
        <f>VLOOKUP($A43,'Return Data'!$A$7:$R$328,14,0)</f>
        <v>-27.570873808923501</v>
      </c>
      <c r="K43" s="70">
        <f t="shared" si="15"/>
        <v>30</v>
      </c>
      <c r="L43" s="69">
        <f>VLOOKUP($A43,'Return Data'!$A$7:$R$328,18,0)</f>
        <v>-12.5531236093763</v>
      </c>
      <c r="M43" s="70">
        <f t="shared" si="16"/>
        <v>22</v>
      </c>
      <c r="N43" s="69">
        <f>VLOOKUP($A43,'Return Data'!$A$7:$R$328,15,0)</f>
        <v>-4.8698793417976498</v>
      </c>
      <c r="O43" s="70">
        <f t="shared" si="17"/>
        <v>17</v>
      </c>
      <c r="P43" s="69">
        <f>VLOOKUP($A43,'Return Data'!$A$7:$R$328,16,0)</f>
        <v>3.3267754352317098</v>
      </c>
      <c r="Q43" s="70">
        <f t="shared" si="19"/>
        <v>4</v>
      </c>
      <c r="R43" s="69">
        <f>VLOOKUP($A43,'Return Data'!$A$7:$R$328,17,0)</f>
        <v>28.741602353585101</v>
      </c>
      <c r="S43" s="71">
        <f t="shared" si="18"/>
        <v>13</v>
      </c>
    </row>
    <row r="44" spans="1:19" x14ac:dyDescent="0.25">
      <c r="A44" s="67" t="s">
        <v>302</v>
      </c>
      <c r="B44" s="68">
        <f>VLOOKUP($A44,'Return Data'!$A$7:$R$328,2,0)</f>
        <v>43924</v>
      </c>
      <c r="C44" s="69">
        <f>VLOOKUP($A44,'Return Data'!$A$7:$R$328,3,0)</f>
        <v>34.909999999999997</v>
      </c>
      <c r="D44" s="69">
        <f>VLOOKUP($A44,'Return Data'!$A$7:$R$328,11,0)</f>
        <v>-137.797610437701</v>
      </c>
      <c r="E44" s="70">
        <f t="shared" si="13"/>
        <v>56</v>
      </c>
      <c r="F44" s="69">
        <f>VLOOKUP($A44,'Return Data'!$A$7:$R$328,12,0)</f>
        <v>-59.7199878493984</v>
      </c>
      <c r="G44" s="70">
        <f t="shared" si="8"/>
        <v>51</v>
      </c>
      <c r="H44" s="69">
        <f>VLOOKUP($A44,'Return Data'!$A$7:$R$328,13,0)</f>
        <v>-48.878031125588102</v>
      </c>
      <c r="I44" s="70">
        <f t="shared" si="14"/>
        <v>55</v>
      </c>
      <c r="J44" s="69">
        <f>VLOOKUP($A44,'Return Data'!$A$7:$R$328,14,0)</f>
        <v>-36.736695467160203</v>
      </c>
      <c r="K44" s="70">
        <f t="shared" si="15"/>
        <v>54</v>
      </c>
      <c r="L44" s="69">
        <f>VLOOKUP($A44,'Return Data'!$A$7:$R$328,18,0)</f>
        <v>-15.793093396733401</v>
      </c>
      <c r="M44" s="70">
        <f t="shared" si="16"/>
        <v>43</v>
      </c>
      <c r="N44" s="69">
        <f>VLOOKUP($A44,'Return Data'!$A$7:$R$328,15,0)</f>
        <v>-9.1724729042247297</v>
      </c>
      <c r="O44" s="70">
        <f t="shared" si="17"/>
        <v>44</v>
      </c>
      <c r="P44" s="69">
        <f>VLOOKUP($A44,'Return Data'!$A$7:$R$328,16,0)</f>
        <v>-1.8204470618981901</v>
      </c>
      <c r="Q44" s="70">
        <f t="shared" si="19"/>
        <v>29</v>
      </c>
      <c r="R44" s="69">
        <f>VLOOKUP($A44,'Return Data'!$A$7:$R$328,17,0)</f>
        <v>21.437408497778701</v>
      </c>
      <c r="S44" s="71">
        <f t="shared" si="18"/>
        <v>19</v>
      </c>
    </row>
    <row r="45" spans="1:19" x14ac:dyDescent="0.25">
      <c r="A45" s="67" t="s">
        <v>303</v>
      </c>
      <c r="B45" s="68">
        <f>VLOOKUP($A45,'Return Data'!$A$7:$R$328,2,0)</f>
        <v>43924</v>
      </c>
      <c r="C45" s="69">
        <f>VLOOKUP($A45,'Return Data'!$A$7:$R$328,3,0)</f>
        <v>53.901400000000002</v>
      </c>
      <c r="D45" s="69">
        <f>VLOOKUP($A45,'Return Data'!$A$7:$R$328,11,0)</f>
        <v>-129.72665931053501</v>
      </c>
      <c r="E45" s="70">
        <f t="shared" si="13"/>
        <v>40</v>
      </c>
      <c r="F45" s="69">
        <f>VLOOKUP($A45,'Return Data'!$A$7:$R$328,12,0)</f>
        <v>-51.894327794045303</v>
      </c>
      <c r="G45" s="70">
        <f t="shared" si="8"/>
        <v>31</v>
      </c>
      <c r="H45" s="69">
        <f>VLOOKUP($A45,'Return Data'!$A$7:$R$328,13,0)</f>
        <v>-39.507659614037202</v>
      </c>
      <c r="I45" s="70">
        <f t="shared" si="14"/>
        <v>32</v>
      </c>
      <c r="J45" s="69">
        <f>VLOOKUP($A45,'Return Data'!$A$7:$R$328,14,0)</f>
        <v>-28.547073371500002</v>
      </c>
      <c r="K45" s="70">
        <f t="shared" si="15"/>
        <v>33</v>
      </c>
      <c r="L45" s="69">
        <f>VLOOKUP($A45,'Return Data'!$A$7:$R$328,18,0)</f>
        <v>-13.696264967242</v>
      </c>
      <c r="M45" s="70">
        <f t="shared" si="16"/>
        <v>29</v>
      </c>
      <c r="N45" s="69">
        <f>VLOOKUP($A45,'Return Data'!$A$7:$R$328,15,0)</f>
        <v>-7.6199673869244799</v>
      </c>
      <c r="O45" s="70">
        <f t="shared" si="17"/>
        <v>37</v>
      </c>
      <c r="P45" s="69">
        <f>VLOOKUP($A45,'Return Data'!$A$7:$R$328,16,0)</f>
        <v>-2.0498488185118098</v>
      </c>
      <c r="Q45" s="70">
        <f t="shared" si="19"/>
        <v>30</v>
      </c>
      <c r="R45" s="69">
        <f>VLOOKUP($A45,'Return Data'!$A$7:$R$328,17,0)</f>
        <v>182.960952040938</v>
      </c>
      <c r="S45" s="71">
        <f t="shared" si="18"/>
        <v>2</v>
      </c>
    </row>
    <row r="46" spans="1:19" x14ac:dyDescent="0.25">
      <c r="A46" s="67" t="s">
        <v>375</v>
      </c>
      <c r="B46" s="68">
        <f>VLOOKUP($A46,'Return Data'!$A$7:$R$328,2,0)</f>
        <v>43924</v>
      </c>
      <c r="C46" s="69">
        <f>VLOOKUP($A46,'Return Data'!$A$7:$R$328,3,0)</f>
        <v>100.8699</v>
      </c>
      <c r="D46" s="69">
        <f>VLOOKUP($A46,'Return Data'!$A$7:$R$328,11,0)</f>
        <v>-122.181718756024</v>
      </c>
      <c r="E46" s="70">
        <f t="shared" si="13"/>
        <v>26</v>
      </c>
      <c r="F46" s="69">
        <f>VLOOKUP($A46,'Return Data'!$A$7:$R$328,12,0)</f>
        <v>-50.692070039534698</v>
      </c>
      <c r="G46" s="70">
        <f t="shared" si="8"/>
        <v>26</v>
      </c>
      <c r="H46" s="69">
        <f>VLOOKUP($A46,'Return Data'!$A$7:$R$328,13,0)</f>
        <v>-40.172627830097603</v>
      </c>
      <c r="I46" s="70">
        <f t="shared" si="14"/>
        <v>36</v>
      </c>
      <c r="J46" s="69">
        <f>VLOOKUP($A46,'Return Data'!$A$7:$R$328,14,0)</f>
        <v>-30.028864115747901</v>
      </c>
      <c r="K46" s="70">
        <f t="shared" si="15"/>
        <v>39</v>
      </c>
      <c r="L46" s="69">
        <f>VLOOKUP($A46,'Return Data'!$A$7:$R$328,18,0)</f>
        <v>-13.8179898208317</v>
      </c>
      <c r="M46" s="70">
        <f t="shared" si="16"/>
        <v>33</v>
      </c>
      <c r="N46" s="69">
        <f>VLOOKUP($A46,'Return Data'!$A$7:$R$328,15,0)</f>
        <v>-6.9881479984158901</v>
      </c>
      <c r="O46" s="70">
        <f t="shared" si="17"/>
        <v>34</v>
      </c>
      <c r="P46" s="69">
        <f>VLOOKUP($A46,'Return Data'!$A$7:$R$328,16,0)</f>
        <v>-2.5533947157877699</v>
      </c>
      <c r="Q46" s="70">
        <f t="shared" si="19"/>
        <v>31</v>
      </c>
      <c r="R46" s="69">
        <f>VLOOKUP($A46,'Return Data'!$A$7:$R$328,17,0)</f>
        <v>112.18981820483801</v>
      </c>
      <c r="S46" s="71">
        <f t="shared" si="18"/>
        <v>7</v>
      </c>
    </row>
    <row r="47" spans="1:19" x14ac:dyDescent="0.25">
      <c r="A47" s="67" t="s">
        <v>304</v>
      </c>
      <c r="B47" s="68">
        <f>VLOOKUP($A47,'Return Data'!$A$7:$R$328,2,0)</f>
        <v>43924</v>
      </c>
      <c r="C47" s="69">
        <f>VLOOKUP($A47,'Return Data'!$A$7:$R$328,3,0)</f>
        <v>9.8979999999999997</v>
      </c>
      <c r="D47" s="69">
        <f>VLOOKUP($A47,'Return Data'!$A$7:$R$328,11,0)</f>
        <v>-119.03304510764499</v>
      </c>
      <c r="E47" s="70">
        <f t="shared" si="13"/>
        <v>21</v>
      </c>
      <c r="F47" s="69">
        <f>VLOOKUP($A47,'Return Data'!$A$7:$R$328,12,0)</f>
        <v>-48.582631350517701</v>
      </c>
      <c r="G47" s="70">
        <f t="shared" si="8"/>
        <v>21</v>
      </c>
      <c r="H47" s="69">
        <f>VLOOKUP($A47,'Return Data'!$A$7:$R$328,13,0)</f>
        <v>-38.810603406873099</v>
      </c>
      <c r="I47" s="70">
        <f t="shared" si="14"/>
        <v>30</v>
      </c>
      <c r="J47" s="69">
        <f>VLOOKUP($A47,'Return Data'!$A$7:$R$328,14,0)</f>
        <v>-26.163386524292001</v>
      </c>
      <c r="K47" s="70">
        <f t="shared" si="15"/>
        <v>25</v>
      </c>
      <c r="L47" s="69">
        <f>VLOOKUP($A47,'Return Data'!$A$7:$R$328,18,0)</f>
        <v>-13.2207882066268</v>
      </c>
      <c r="M47" s="70">
        <f t="shared" si="16"/>
        <v>27</v>
      </c>
      <c r="N47" s="69">
        <f>VLOOKUP($A47,'Return Data'!$A$7:$R$328,15,0)</f>
        <v>-5.2572223549166504</v>
      </c>
      <c r="O47" s="70">
        <f t="shared" si="17"/>
        <v>22</v>
      </c>
      <c r="P47" s="69"/>
      <c r="Q47" s="70"/>
      <c r="R47" s="69">
        <f>VLOOKUP($A47,'Return Data'!$A$7:$R$328,17,0)</f>
        <v>-0.25430327868852398</v>
      </c>
      <c r="S47" s="71">
        <f t="shared" si="18"/>
        <v>43</v>
      </c>
    </row>
    <row r="48" spans="1:19" x14ac:dyDescent="0.25">
      <c r="A48" s="67" t="s">
        <v>305</v>
      </c>
      <c r="B48" s="68">
        <f>VLOOKUP($A48,'Return Data'!$A$7:$R$328,2,0)</f>
        <v>43924</v>
      </c>
      <c r="C48" s="69">
        <f>VLOOKUP($A48,'Return Data'!$A$7:$R$328,3,0)</f>
        <v>10.2723</v>
      </c>
      <c r="D48" s="69">
        <f>VLOOKUP($A48,'Return Data'!$A$7:$R$328,11,0)</f>
        <v>-117.570371329343</v>
      </c>
      <c r="E48" s="70">
        <f t="shared" si="13"/>
        <v>20</v>
      </c>
      <c r="F48" s="69">
        <f>VLOOKUP($A48,'Return Data'!$A$7:$R$328,12,0)</f>
        <v>-47.567869724222199</v>
      </c>
      <c r="G48" s="70">
        <f t="shared" si="8"/>
        <v>17</v>
      </c>
      <c r="H48" s="69">
        <f>VLOOKUP($A48,'Return Data'!$A$7:$R$328,13,0)</f>
        <v>-37.474201268215403</v>
      </c>
      <c r="I48" s="70">
        <f t="shared" si="14"/>
        <v>23</v>
      </c>
      <c r="J48" s="69">
        <f>VLOOKUP($A48,'Return Data'!$A$7:$R$328,14,0)</f>
        <v>-25.606527882271401</v>
      </c>
      <c r="K48" s="70">
        <f t="shared" si="15"/>
        <v>20</v>
      </c>
      <c r="L48" s="69">
        <f>VLOOKUP($A48,'Return Data'!$A$7:$R$328,18,0)</f>
        <v>-13.714090287277701</v>
      </c>
      <c r="M48" s="70">
        <f t="shared" si="16"/>
        <v>31</v>
      </c>
      <c r="N48" s="69">
        <f>VLOOKUP($A48,'Return Data'!$A$7:$R$328,15,0)</f>
        <v>-5.9921380507864503</v>
      </c>
      <c r="O48" s="70">
        <f t="shared" si="17"/>
        <v>25</v>
      </c>
      <c r="P48" s="69"/>
      <c r="Q48" s="70"/>
      <c r="R48" s="69">
        <f>VLOOKUP($A48,'Return Data'!$A$7:$R$328,17,0)</f>
        <v>0.49412354170680201</v>
      </c>
      <c r="S48" s="71">
        <f t="shared" si="18"/>
        <v>40</v>
      </c>
    </row>
    <row r="49" spans="1:19" x14ac:dyDescent="0.25">
      <c r="A49" s="67" t="s">
        <v>306</v>
      </c>
      <c r="B49" s="68">
        <f>VLOOKUP($A49,'Return Data'!$A$7:$R$328,2,0)</f>
        <v>43924</v>
      </c>
      <c r="C49" s="69">
        <f>VLOOKUP($A49,'Return Data'!$A$7:$R$328,3,0)</f>
        <v>9.5062999999999995</v>
      </c>
      <c r="D49" s="69">
        <f>VLOOKUP($A49,'Return Data'!$A$7:$R$328,11,0)</f>
        <v>-129.539433574047</v>
      </c>
      <c r="E49" s="70">
        <f t="shared" si="13"/>
        <v>39</v>
      </c>
      <c r="F49" s="69">
        <f>VLOOKUP($A49,'Return Data'!$A$7:$R$328,12,0)</f>
        <v>-54.189020171794702</v>
      </c>
      <c r="G49" s="70">
        <f t="shared" si="8"/>
        <v>40</v>
      </c>
      <c r="H49" s="69">
        <f>VLOOKUP($A49,'Return Data'!$A$7:$R$328,13,0)</f>
        <v>-41.234134449948101</v>
      </c>
      <c r="I49" s="70">
        <f t="shared" si="14"/>
        <v>39</v>
      </c>
      <c r="J49" s="69">
        <f>VLOOKUP($A49,'Return Data'!$A$7:$R$328,14,0)</f>
        <v>-28.865962559475498</v>
      </c>
      <c r="K49" s="70">
        <f t="shared" si="15"/>
        <v>35</v>
      </c>
      <c r="L49" s="69">
        <f>VLOOKUP($A49,'Return Data'!$A$7:$R$328,18,0)</f>
        <v>-15.744933812217401</v>
      </c>
      <c r="M49" s="70">
        <f t="shared" si="16"/>
        <v>41</v>
      </c>
      <c r="N49" s="69">
        <f>VLOOKUP($A49,'Return Data'!$A$7:$R$328,15,0)</f>
        <v>-7.5605369705420697</v>
      </c>
      <c r="O49" s="70">
        <f t="shared" si="17"/>
        <v>36</v>
      </c>
      <c r="P49" s="69">
        <f>VLOOKUP($A49,'Return Data'!$A$7:$R$328,16,0)</f>
        <v>-1.7287410757939301</v>
      </c>
      <c r="Q49" s="70">
        <f>RANK(P49,P$8:P$74,0)</f>
        <v>28</v>
      </c>
      <c r="R49" s="69">
        <f>VLOOKUP($A49,'Return Data'!$A$7:$R$328,17,0)</f>
        <v>-0.88998814777994795</v>
      </c>
      <c r="S49" s="71">
        <f t="shared" si="18"/>
        <v>44</v>
      </c>
    </row>
    <row r="50" spans="1:19" x14ac:dyDescent="0.25">
      <c r="A50" s="67" t="s">
        <v>307</v>
      </c>
      <c r="B50" s="68">
        <f>VLOOKUP($A50,'Return Data'!$A$7:$R$328,2,0)</f>
        <v>43924</v>
      </c>
      <c r="C50" s="69">
        <f>VLOOKUP($A50,'Return Data'!$A$7:$R$328,3,0)</f>
        <v>10.6112</v>
      </c>
      <c r="D50" s="69">
        <f>VLOOKUP($A50,'Return Data'!$A$7:$R$328,11,0)</f>
        <v>-103.262575551277</v>
      </c>
      <c r="E50" s="70">
        <f t="shared" si="13"/>
        <v>8</v>
      </c>
      <c r="F50" s="69">
        <f>VLOOKUP($A50,'Return Data'!$A$7:$R$328,12,0)</f>
        <v>-39.172927732006599</v>
      </c>
      <c r="G50" s="70">
        <f t="shared" si="8"/>
        <v>7</v>
      </c>
      <c r="H50" s="69">
        <f>VLOOKUP($A50,'Return Data'!$A$7:$R$328,13,0)</f>
        <v>-24.0145059337353</v>
      </c>
      <c r="I50" s="70">
        <f t="shared" si="14"/>
        <v>6</v>
      </c>
      <c r="J50" s="69">
        <f>VLOOKUP($A50,'Return Data'!$A$7:$R$328,14,0)</f>
        <v>-15.1205553362353</v>
      </c>
      <c r="K50" s="70">
        <f t="shared" si="15"/>
        <v>4</v>
      </c>
      <c r="L50" s="69">
        <f>VLOOKUP($A50,'Return Data'!$A$7:$R$328,18,0)</f>
        <v>-9.0578474150239199</v>
      </c>
      <c r="M50" s="70">
        <f t="shared" si="16"/>
        <v>6</v>
      </c>
      <c r="N50" s="69"/>
      <c r="O50" s="70"/>
      <c r="P50" s="69"/>
      <c r="Q50" s="70"/>
      <c r="R50" s="69">
        <f>VLOOKUP($A50,'Return Data'!$A$7:$R$328,17,0)</f>
        <v>2.0299181073703401</v>
      </c>
      <c r="S50" s="71">
        <f t="shared" si="18"/>
        <v>38</v>
      </c>
    </row>
    <row r="51" spans="1:19" x14ac:dyDescent="0.25">
      <c r="A51" s="67" t="s">
        <v>308</v>
      </c>
      <c r="B51" s="68">
        <f>VLOOKUP($A51,'Return Data'!$A$7:$R$328,2,0)</f>
        <v>43924</v>
      </c>
      <c r="C51" s="69">
        <f>VLOOKUP($A51,'Return Data'!$A$7:$R$328,3,0)</f>
        <v>7.8853999999999997</v>
      </c>
      <c r="D51" s="69">
        <f>VLOOKUP($A51,'Return Data'!$A$7:$R$328,11,0)</f>
        <v>-119.310136322636</v>
      </c>
      <c r="E51" s="70">
        <f t="shared" si="13"/>
        <v>22</v>
      </c>
      <c r="F51" s="69">
        <f>VLOOKUP($A51,'Return Data'!$A$7:$R$328,12,0)</f>
        <v>-48.243014834984301</v>
      </c>
      <c r="G51" s="70">
        <f t="shared" si="8"/>
        <v>20</v>
      </c>
      <c r="H51" s="69">
        <f>VLOOKUP($A51,'Return Data'!$A$7:$R$328,13,0)</f>
        <v>-36.4954540857225</v>
      </c>
      <c r="I51" s="70">
        <f t="shared" si="14"/>
        <v>20</v>
      </c>
      <c r="J51" s="69">
        <f>VLOOKUP($A51,'Return Data'!$A$7:$R$328,14,0)</f>
        <v>-23.9758493653618</v>
      </c>
      <c r="K51" s="70">
        <f t="shared" si="15"/>
        <v>14</v>
      </c>
      <c r="L51" s="69"/>
      <c r="M51" s="70"/>
      <c r="N51" s="69"/>
      <c r="O51" s="70"/>
      <c r="P51" s="69"/>
      <c r="Q51" s="70"/>
      <c r="R51" s="69">
        <f>VLOOKUP($A51,'Return Data'!$A$7:$R$328,17,0)</f>
        <v>-12.329536741214101</v>
      </c>
      <c r="S51" s="71">
        <f t="shared" si="18"/>
        <v>54</v>
      </c>
    </row>
    <row r="52" spans="1:19" x14ac:dyDescent="0.25">
      <c r="A52" s="67" t="s">
        <v>309</v>
      </c>
      <c r="B52" s="68">
        <f>VLOOKUP($A52,'Return Data'!$A$7:$R$328,2,0)</f>
        <v>43924</v>
      </c>
      <c r="C52" s="69">
        <f>VLOOKUP($A52,'Return Data'!$A$7:$R$328,3,0)</f>
        <v>7.6703999999999999</v>
      </c>
      <c r="D52" s="69">
        <f>VLOOKUP($A52,'Return Data'!$A$7:$R$328,11,0)</f>
        <v>-116.582559246291</v>
      </c>
      <c r="E52" s="70">
        <f t="shared" si="13"/>
        <v>18</v>
      </c>
      <c r="F52" s="69">
        <f>VLOOKUP($A52,'Return Data'!$A$7:$R$328,12,0)</f>
        <v>-47.8458456575353</v>
      </c>
      <c r="G52" s="70">
        <f t="shared" si="8"/>
        <v>18</v>
      </c>
      <c r="H52" s="69">
        <f>VLOOKUP($A52,'Return Data'!$A$7:$R$328,13,0)</f>
        <v>-35.669197095221698</v>
      </c>
      <c r="I52" s="70">
        <f t="shared" si="14"/>
        <v>18</v>
      </c>
      <c r="J52" s="69">
        <f>VLOOKUP($A52,'Return Data'!$A$7:$R$328,14,0)</f>
        <v>-23.4345241939461</v>
      </c>
      <c r="K52" s="70">
        <f t="shared" si="15"/>
        <v>12</v>
      </c>
      <c r="L52" s="69"/>
      <c r="M52" s="70"/>
      <c r="N52" s="69"/>
      <c r="O52" s="70"/>
      <c r="P52" s="69"/>
      <c r="Q52" s="70"/>
      <c r="R52" s="69">
        <f>VLOOKUP($A52,'Return Data'!$A$7:$R$328,17,0)</f>
        <v>-11.5217344173442</v>
      </c>
      <c r="S52" s="71">
        <f t="shared" si="18"/>
        <v>52</v>
      </c>
    </row>
    <row r="53" spans="1:19" x14ac:dyDescent="0.25">
      <c r="A53" s="67" t="s">
        <v>310</v>
      </c>
      <c r="B53" s="68">
        <f>VLOOKUP($A53,'Return Data'!$A$7:$R$328,2,0)</f>
        <v>43924</v>
      </c>
      <c r="C53" s="69">
        <f>VLOOKUP($A53,'Return Data'!$A$7:$R$328,3,0)</f>
        <v>30.951899999999998</v>
      </c>
      <c r="D53" s="69">
        <f>VLOOKUP($A53,'Return Data'!$A$7:$R$328,11,0)</f>
        <v>-94.615023533657606</v>
      </c>
      <c r="E53" s="70">
        <f t="shared" si="13"/>
        <v>5</v>
      </c>
      <c r="F53" s="69">
        <f>VLOOKUP($A53,'Return Data'!$A$7:$R$328,12,0)</f>
        <v>-34.675306617785601</v>
      </c>
      <c r="G53" s="70">
        <f t="shared" si="8"/>
        <v>4</v>
      </c>
      <c r="H53" s="69">
        <f>VLOOKUP($A53,'Return Data'!$A$7:$R$328,13,0)</f>
        <v>-23.142114885298799</v>
      </c>
      <c r="I53" s="70">
        <f t="shared" si="14"/>
        <v>4</v>
      </c>
      <c r="J53" s="69">
        <f>VLOOKUP($A53,'Return Data'!$A$7:$R$328,14,0)</f>
        <v>-12.667168767497399</v>
      </c>
      <c r="K53" s="70">
        <f t="shared" si="15"/>
        <v>2</v>
      </c>
      <c r="L53" s="69">
        <f>VLOOKUP($A53,'Return Data'!$A$7:$R$328,18,0)</f>
        <v>-5.0128824426518301</v>
      </c>
      <c r="M53" s="70">
        <f>RANK(L53,L$8:L$74,0)</f>
        <v>2</v>
      </c>
      <c r="N53" s="69">
        <f>VLOOKUP($A53,'Return Data'!$A$7:$R$328,15,0)</f>
        <v>1.45326976421406</v>
      </c>
      <c r="O53" s="70">
        <f>RANK(N53,N$8:N$74,0)</f>
        <v>2</v>
      </c>
      <c r="P53" s="69">
        <f>VLOOKUP($A53,'Return Data'!$A$7:$R$328,16,0)</f>
        <v>6.1115325883639597</v>
      </c>
      <c r="Q53" s="70">
        <f>RANK(P53,P$8:P$74,0)</f>
        <v>2</v>
      </c>
      <c r="R53" s="69">
        <f>VLOOKUP($A53,'Return Data'!$A$7:$R$328,17,0)</f>
        <v>26.127241202596501</v>
      </c>
      <c r="S53" s="71">
        <f t="shared" si="18"/>
        <v>15</v>
      </c>
    </row>
    <row r="54" spans="1:19" x14ac:dyDescent="0.25">
      <c r="A54" s="67" t="s">
        <v>311</v>
      </c>
      <c r="B54" s="68">
        <f>VLOOKUP($A54,'Return Data'!$A$7:$R$328,2,0)</f>
        <v>43924</v>
      </c>
      <c r="C54" s="69">
        <f>VLOOKUP($A54,'Return Data'!$A$7:$R$328,3,0)</f>
        <v>22.338999999999999</v>
      </c>
      <c r="D54" s="69">
        <f>VLOOKUP($A54,'Return Data'!$A$7:$R$328,11,0)</f>
        <v>-83.757007999968906</v>
      </c>
      <c r="E54" s="70">
        <f t="shared" si="13"/>
        <v>2</v>
      </c>
      <c r="F54" s="69">
        <f>VLOOKUP($A54,'Return Data'!$A$7:$R$328,12,0)</f>
        <v>-28.112272574043701</v>
      </c>
      <c r="G54" s="70">
        <f t="shared" si="8"/>
        <v>2</v>
      </c>
      <c r="H54" s="69">
        <f>VLOOKUP($A54,'Return Data'!$A$7:$R$328,13,0)</f>
        <v>-18.1593647274217</v>
      </c>
      <c r="I54" s="70">
        <f t="shared" si="14"/>
        <v>1</v>
      </c>
      <c r="J54" s="69">
        <f>VLOOKUP($A54,'Return Data'!$A$7:$R$328,14,0)</f>
        <v>-8.4972994235080908</v>
      </c>
      <c r="K54" s="70">
        <f t="shared" si="15"/>
        <v>1</v>
      </c>
      <c r="L54" s="69">
        <f>VLOOKUP($A54,'Return Data'!$A$7:$R$328,18,0)</f>
        <v>-2.2949361316107502</v>
      </c>
      <c r="M54" s="70">
        <f>RANK(L54,L$8:L$74,0)</f>
        <v>1</v>
      </c>
      <c r="N54" s="69">
        <f>VLOOKUP($A54,'Return Data'!$A$7:$R$328,15,0)</f>
        <v>5.2243526281764696</v>
      </c>
      <c r="O54" s="70">
        <f>RANK(N54,N$8:N$74,0)</f>
        <v>1</v>
      </c>
      <c r="P54" s="69">
        <f>VLOOKUP($A54,'Return Data'!$A$7:$R$328,16,0)</f>
        <v>6.9585160794855403</v>
      </c>
      <c r="Q54" s="70">
        <f>RANK(P54,P$8:P$74,0)</f>
        <v>1</v>
      </c>
      <c r="R54" s="69">
        <f>VLOOKUP($A54,'Return Data'!$A$7:$R$328,17,0)</f>
        <v>20.490150136487699</v>
      </c>
      <c r="S54" s="71">
        <f t="shared" si="18"/>
        <v>21</v>
      </c>
    </row>
    <row r="55" spans="1:19" x14ac:dyDescent="0.25">
      <c r="A55" s="67" t="s">
        <v>312</v>
      </c>
      <c r="B55" s="68">
        <f>VLOOKUP($A55,'Return Data'!$A$7:$R$328,2,0)</f>
        <v>43924</v>
      </c>
      <c r="C55" s="69">
        <f>VLOOKUP($A55,'Return Data'!$A$7:$R$328,3,0)</f>
        <v>8.5351999999999997</v>
      </c>
      <c r="D55" s="69">
        <f>VLOOKUP($A55,'Return Data'!$A$7:$R$328,11,0)</f>
        <v>-95.263586848214103</v>
      </c>
      <c r="E55" s="70">
        <f t="shared" si="13"/>
        <v>6</v>
      </c>
      <c r="F55" s="69">
        <f>VLOOKUP($A55,'Return Data'!$A$7:$R$328,12,0)</f>
        <v>-37.371904768445297</v>
      </c>
      <c r="G55" s="70">
        <f t="shared" si="8"/>
        <v>6</v>
      </c>
      <c r="H55" s="69">
        <f>VLOOKUP($A55,'Return Data'!$A$7:$R$328,13,0)</f>
        <v>-26.4348682027587</v>
      </c>
      <c r="I55" s="70">
        <f t="shared" si="14"/>
        <v>8</v>
      </c>
      <c r="J55" s="69">
        <f>VLOOKUP($A55,'Return Data'!$A$7:$R$328,14,0)</f>
        <v>-18.5971231695979</v>
      </c>
      <c r="K55" s="70">
        <f t="shared" si="15"/>
        <v>8</v>
      </c>
      <c r="L55" s="69"/>
      <c r="M55" s="70"/>
      <c r="N55" s="69"/>
      <c r="O55" s="70"/>
      <c r="P55" s="69"/>
      <c r="Q55" s="70"/>
      <c r="R55" s="69">
        <f>VLOOKUP($A55,'Return Data'!$A$7:$R$328,17,0)</f>
        <v>-12.3191705069124</v>
      </c>
      <c r="S55" s="71">
        <f t="shared" si="18"/>
        <v>53</v>
      </c>
    </row>
    <row r="56" spans="1:19" x14ac:dyDescent="0.25">
      <c r="A56" s="67" t="s">
        <v>313</v>
      </c>
      <c r="B56" s="68">
        <f>VLOOKUP($A56,'Return Data'!$A$7:$R$328,2,0)</f>
        <v>43924</v>
      </c>
      <c r="C56" s="69">
        <f>VLOOKUP($A56,'Return Data'!$A$7:$R$328,3,0)</f>
        <v>68.239900000000006</v>
      </c>
      <c r="D56" s="69">
        <f>VLOOKUP($A56,'Return Data'!$A$7:$R$328,11,0)</f>
        <v>-136.223022634693</v>
      </c>
      <c r="E56" s="70">
        <f t="shared" si="13"/>
        <v>55</v>
      </c>
      <c r="F56" s="69">
        <f>VLOOKUP($A56,'Return Data'!$A$7:$R$328,12,0)</f>
        <v>-59.778078880486902</v>
      </c>
      <c r="G56" s="70">
        <f t="shared" si="8"/>
        <v>52</v>
      </c>
      <c r="H56" s="69">
        <f>VLOOKUP($A56,'Return Data'!$A$7:$R$328,13,0)</f>
        <v>-44.844409004023198</v>
      </c>
      <c r="I56" s="70">
        <f t="shared" si="14"/>
        <v>48</v>
      </c>
      <c r="J56" s="69">
        <f>VLOOKUP($A56,'Return Data'!$A$7:$R$328,14,0)</f>
        <v>-32.726369164045401</v>
      </c>
      <c r="K56" s="70">
        <f t="shared" si="15"/>
        <v>48</v>
      </c>
      <c r="L56" s="69">
        <f>VLOOKUP($A56,'Return Data'!$A$7:$R$328,18,0)</f>
        <v>-16.413651642837301</v>
      </c>
      <c r="M56" s="70">
        <f>RANK(L56,L$8:L$74,0)</f>
        <v>46</v>
      </c>
      <c r="N56" s="69">
        <f>VLOOKUP($A56,'Return Data'!$A$7:$R$328,15,0)</f>
        <v>-8.2945243586521293</v>
      </c>
      <c r="O56" s="70">
        <f>RANK(N56,N$8:N$74,0)</f>
        <v>41</v>
      </c>
      <c r="P56" s="69">
        <f>VLOOKUP($A56,'Return Data'!$A$7:$R$328,16,0)</f>
        <v>-1.6461913717766401</v>
      </c>
      <c r="Q56" s="70">
        <f>RANK(P56,P$8:P$74,0)</f>
        <v>27</v>
      </c>
      <c r="R56" s="69">
        <f>VLOOKUP($A56,'Return Data'!$A$7:$R$328,17,0)</f>
        <v>27.9133814501952</v>
      </c>
      <c r="S56" s="71">
        <f t="shared" si="18"/>
        <v>14</v>
      </c>
    </row>
    <row r="57" spans="1:19" x14ac:dyDescent="0.25">
      <c r="A57" s="67" t="s">
        <v>314</v>
      </c>
      <c r="B57" s="68">
        <f>VLOOKUP($A57,'Return Data'!$A$7:$R$328,2,0)</f>
        <v>43924</v>
      </c>
      <c r="C57" s="69">
        <f>VLOOKUP($A57,'Return Data'!$A$7:$R$328,3,0)</f>
        <v>6.2538</v>
      </c>
      <c r="D57" s="69">
        <f>VLOOKUP($A57,'Return Data'!$A$7:$R$328,11,0)</f>
        <v>-132.6206491785</v>
      </c>
      <c r="E57" s="70">
        <f t="shared" si="13"/>
        <v>52</v>
      </c>
      <c r="F57" s="69">
        <f>VLOOKUP($A57,'Return Data'!$A$7:$R$328,12,0)</f>
        <v>-61.653045609863902</v>
      </c>
      <c r="G57" s="70">
        <f t="shared" si="8"/>
        <v>56</v>
      </c>
      <c r="H57" s="69">
        <f>VLOOKUP($A57,'Return Data'!$A$7:$R$328,13,0)</f>
        <v>-51.6312903346141</v>
      </c>
      <c r="I57" s="70">
        <f t="shared" si="14"/>
        <v>61</v>
      </c>
      <c r="J57" s="69">
        <f>VLOOKUP($A57,'Return Data'!$A$7:$R$328,14,0)</f>
        <v>-42.489270084933601</v>
      </c>
      <c r="K57" s="70">
        <f t="shared" si="15"/>
        <v>63</v>
      </c>
      <c r="L57" s="69">
        <f>VLOOKUP($A57,'Return Data'!$A$7:$R$328,18,0)</f>
        <v>-26.2558195233159</v>
      </c>
      <c r="M57" s="70">
        <f>RANK(L57,L$8:L$74,0)</f>
        <v>55</v>
      </c>
      <c r="N57" s="69">
        <f>VLOOKUP($A57,'Return Data'!$A$7:$R$328,15,0)</f>
        <v>-15.137215454206901</v>
      </c>
      <c r="O57" s="70">
        <f>RANK(N57,N$8:N$74,0)</f>
        <v>49</v>
      </c>
      <c r="P57" s="69"/>
      <c r="Q57" s="70"/>
      <c r="R57" s="69">
        <f>VLOOKUP($A57,'Return Data'!$A$7:$R$328,17,0)</f>
        <v>-11.0987256493506</v>
      </c>
      <c r="S57" s="71">
        <f t="shared" si="18"/>
        <v>51</v>
      </c>
    </row>
    <row r="58" spans="1:19" x14ac:dyDescent="0.25">
      <c r="A58" s="67" t="s">
        <v>315</v>
      </c>
      <c r="B58" s="68">
        <f>VLOOKUP($A58,'Return Data'!$A$7:$R$328,2,0)</f>
        <v>43924</v>
      </c>
      <c r="C58" s="69">
        <f>VLOOKUP($A58,'Return Data'!$A$7:$R$328,3,0)</f>
        <v>5.3019999999999996</v>
      </c>
      <c r="D58" s="69">
        <f>VLOOKUP($A58,'Return Data'!$A$7:$R$328,11,0)</f>
        <v>-134.967880359513</v>
      </c>
      <c r="E58" s="70">
        <f t="shared" si="13"/>
        <v>54</v>
      </c>
      <c r="F58" s="69">
        <f>VLOOKUP($A58,'Return Data'!$A$7:$R$328,12,0)</f>
        <v>-62.284768951230099</v>
      </c>
      <c r="G58" s="70">
        <f t="shared" si="8"/>
        <v>59</v>
      </c>
      <c r="H58" s="69">
        <f>VLOOKUP($A58,'Return Data'!$A$7:$R$328,13,0)</f>
        <v>-51.421237049298803</v>
      </c>
      <c r="I58" s="70">
        <f t="shared" si="14"/>
        <v>60</v>
      </c>
      <c r="J58" s="69">
        <f>VLOOKUP($A58,'Return Data'!$A$7:$R$328,14,0)</f>
        <v>-42.408933365012899</v>
      </c>
      <c r="K58" s="70">
        <f t="shared" si="15"/>
        <v>62</v>
      </c>
      <c r="L58" s="69">
        <f>VLOOKUP($A58,'Return Data'!$A$7:$R$328,18,0)</f>
        <v>-26.299612499774899</v>
      </c>
      <c r="M58" s="70">
        <f>RANK(L58,L$8:L$74,0)</f>
        <v>56</v>
      </c>
      <c r="N58" s="69"/>
      <c r="O58" s="70"/>
      <c r="P58" s="69"/>
      <c r="Q58" s="70"/>
      <c r="R58" s="69">
        <f>VLOOKUP($A58,'Return Data'!$A$7:$R$328,17,0)</f>
        <v>-15.5042495479204</v>
      </c>
      <c r="S58" s="71">
        <f t="shared" si="18"/>
        <v>59</v>
      </c>
    </row>
    <row r="59" spans="1:19" x14ac:dyDescent="0.25">
      <c r="A59" s="67" t="s">
        <v>316</v>
      </c>
      <c r="B59" s="68">
        <f>VLOOKUP($A59,'Return Data'!$A$7:$R$328,2,0)</f>
        <v>43924</v>
      </c>
      <c r="C59" s="69">
        <f>VLOOKUP($A59,'Return Data'!$A$7:$R$328,3,0)</f>
        <v>4.6821000000000002</v>
      </c>
      <c r="D59" s="69">
        <f>VLOOKUP($A59,'Return Data'!$A$7:$R$328,11,0)</f>
        <v>-145.75052527490499</v>
      </c>
      <c r="E59" s="70">
        <f t="shared" si="13"/>
        <v>64</v>
      </c>
      <c r="F59" s="69">
        <f>VLOOKUP($A59,'Return Data'!$A$7:$R$328,12,0)</f>
        <v>-67.039764740484799</v>
      </c>
      <c r="G59" s="70">
        <f t="shared" si="8"/>
        <v>66</v>
      </c>
      <c r="H59" s="69">
        <f>VLOOKUP($A59,'Return Data'!$A$7:$R$328,13,0)</f>
        <v>-54.219703764785102</v>
      </c>
      <c r="I59" s="70">
        <f t="shared" si="14"/>
        <v>65</v>
      </c>
      <c r="J59" s="69">
        <f>VLOOKUP($A59,'Return Data'!$A$7:$R$328,14,0)</f>
        <v>-44.646001914747103</v>
      </c>
      <c r="K59" s="70">
        <f t="shared" si="15"/>
        <v>65</v>
      </c>
      <c r="L59" s="69">
        <f>VLOOKUP($A59,'Return Data'!$A$7:$R$328,18,0)</f>
        <v>-27.1342308096044</v>
      </c>
      <c r="M59" s="70">
        <f>RANK(L59,L$8:L$74,0)</f>
        <v>57</v>
      </c>
      <c r="N59" s="69"/>
      <c r="O59" s="70"/>
      <c r="P59" s="69"/>
      <c r="Q59" s="70"/>
      <c r="R59" s="69">
        <f>VLOOKUP($A59,'Return Data'!$A$7:$R$328,17,0)</f>
        <v>-21.144155773420501</v>
      </c>
      <c r="S59" s="71">
        <f t="shared" si="18"/>
        <v>63</v>
      </c>
    </row>
    <row r="60" spans="1:19" x14ac:dyDescent="0.25">
      <c r="A60" s="67" t="s">
        <v>317</v>
      </c>
      <c r="B60" s="68">
        <f>VLOOKUP($A60,'Return Data'!$A$7:$R$328,2,0)</f>
        <v>43924</v>
      </c>
      <c r="C60" s="69">
        <f>VLOOKUP($A60,'Return Data'!$A$7:$R$328,3,0)</f>
        <v>5.1300999999999997</v>
      </c>
      <c r="D60" s="69">
        <f>VLOOKUP($A60,'Return Data'!$A$7:$R$328,11,0)</f>
        <v>-138.77387910406799</v>
      </c>
      <c r="E60" s="70">
        <f t="shared" si="13"/>
        <v>58</v>
      </c>
      <c r="F60" s="69">
        <f>VLOOKUP($A60,'Return Data'!$A$7:$R$328,12,0)</f>
        <v>-63.077395137632401</v>
      </c>
      <c r="G60" s="70">
        <f t="shared" si="8"/>
        <v>60</v>
      </c>
      <c r="H60" s="69">
        <f>VLOOKUP($A60,'Return Data'!$A$7:$R$328,13,0)</f>
        <v>-52.036124900886001</v>
      </c>
      <c r="I60" s="70">
        <f t="shared" si="14"/>
        <v>63</v>
      </c>
      <c r="J60" s="69">
        <f>VLOOKUP($A60,'Return Data'!$A$7:$R$328,14,0)</f>
        <v>-43.114772843191098</v>
      </c>
      <c r="K60" s="70">
        <f t="shared" si="15"/>
        <v>64</v>
      </c>
      <c r="L60" s="69">
        <f>VLOOKUP($A60,'Return Data'!$A$7:$R$328,18,0)</f>
        <v>-25.9973330962343</v>
      </c>
      <c r="M60" s="70">
        <f>RANK(L60,L$8:L$74,0)</f>
        <v>54</v>
      </c>
      <c r="N60" s="69"/>
      <c r="O60" s="70"/>
      <c r="P60" s="69"/>
      <c r="Q60" s="70"/>
      <c r="R60" s="69">
        <f>VLOOKUP($A60,'Return Data'!$A$7:$R$328,17,0)</f>
        <v>-17.7219690927218</v>
      </c>
      <c r="S60" s="71">
        <f t="shared" si="18"/>
        <v>60</v>
      </c>
    </row>
    <row r="61" spans="1:19" x14ac:dyDescent="0.25">
      <c r="A61" s="67" t="s">
        <v>318</v>
      </c>
      <c r="B61" s="68">
        <f>VLOOKUP($A61,'Return Data'!$A$7:$R$328,2,0)</f>
        <v>43924</v>
      </c>
      <c r="C61" s="69">
        <f>VLOOKUP($A61,'Return Data'!$A$7:$R$328,3,0)</f>
        <v>5.2729999999999997</v>
      </c>
      <c r="D61" s="69">
        <f>VLOOKUP($A61,'Return Data'!$A$7:$R$328,11,0)</f>
        <v>-134.63954343839401</v>
      </c>
      <c r="E61" s="70">
        <f t="shared" si="13"/>
        <v>53</v>
      </c>
      <c r="F61" s="69">
        <f>VLOOKUP($A61,'Return Data'!$A$7:$R$328,12,0)</f>
        <v>-61.476198423513303</v>
      </c>
      <c r="G61" s="70">
        <f t="shared" si="8"/>
        <v>55</v>
      </c>
      <c r="H61" s="69">
        <f>VLOOKUP($A61,'Return Data'!$A$7:$R$328,13,0)</f>
        <v>-49.810073820689198</v>
      </c>
      <c r="I61" s="70">
        <f t="shared" si="14"/>
        <v>58</v>
      </c>
      <c r="J61" s="69">
        <f>VLOOKUP($A61,'Return Data'!$A$7:$R$328,14,0)</f>
        <v>-40.3492450042408</v>
      </c>
      <c r="K61" s="70">
        <f t="shared" si="15"/>
        <v>61</v>
      </c>
      <c r="L61" s="69"/>
      <c r="M61" s="70"/>
      <c r="N61" s="69"/>
      <c r="O61" s="70"/>
      <c r="P61" s="69"/>
      <c r="Q61" s="70"/>
      <c r="R61" s="69">
        <f>VLOOKUP($A61,'Return Data'!$A$7:$R$328,17,0)</f>
        <v>-23.410515603799201</v>
      </c>
      <c r="S61" s="71">
        <f t="shared" si="18"/>
        <v>65</v>
      </c>
    </row>
    <row r="62" spans="1:19" x14ac:dyDescent="0.25">
      <c r="A62" s="67" t="s">
        <v>319</v>
      </c>
      <c r="B62" s="68">
        <f>VLOOKUP($A62,'Return Data'!$A$7:$R$328,2,0)</f>
        <v>43924</v>
      </c>
      <c r="C62" s="69">
        <f>VLOOKUP($A62,'Return Data'!$A$7:$R$328,3,0)</f>
        <v>10.4352</v>
      </c>
      <c r="D62" s="69">
        <f>VLOOKUP($A62,'Return Data'!$A$7:$R$328,11,0)</f>
        <v>-128.534903967628</v>
      </c>
      <c r="E62" s="70">
        <f t="shared" si="13"/>
        <v>38</v>
      </c>
      <c r="F62" s="69">
        <f>VLOOKUP($A62,'Return Data'!$A$7:$R$328,12,0)</f>
        <v>-51.682697670221302</v>
      </c>
      <c r="G62" s="70">
        <f t="shared" si="8"/>
        <v>30</v>
      </c>
      <c r="H62" s="69">
        <f>VLOOKUP($A62,'Return Data'!$A$7:$R$328,13,0)</f>
        <v>-39.8497782519241</v>
      </c>
      <c r="I62" s="70">
        <f t="shared" si="14"/>
        <v>34</v>
      </c>
      <c r="J62" s="69">
        <f>VLOOKUP($A62,'Return Data'!$A$7:$R$328,14,0)</f>
        <v>-29.115029882622601</v>
      </c>
      <c r="K62" s="70">
        <f t="shared" si="15"/>
        <v>36</v>
      </c>
      <c r="L62" s="69">
        <f>VLOOKUP($A62,'Return Data'!$A$7:$R$328,18,0)</f>
        <v>-13.109325540298499</v>
      </c>
      <c r="M62" s="70">
        <f>RANK(L62,L$8:L$74,0)</f>
        <v>26</v>
      </c>
      <c r="N62" s="69">
        <f>VLOOKUP($A62,'Return Data'!$A$7:$R$328,15,0)</f>
        <v>-6.3788346615657998</v>
      </c>
      <c r="O62" s="70">
        <f>RANK(N62,N$8:N$74,0)</f>
        <v>30</v>
      </c>
      <c r="P62" s="69"/>
      <c r="Q62" s="70"/>
      <c r="R62" s="69">
        <f>VLOOKUP($A62,'Return Data'!$A$7:$R$328,17,0)</f>
        <v>1.0776662143826301</v>
      </c>
      <c r="S62" s="71">
        <f t="shared" si="18"/>
        <v>39</v>
      </c>
    </row>
    <row r="63" spans="1:19" x14ac:dyDescent="0.25">
      <c r="A63" s="67" t="s">
        <v>320</v>
      </c>
      <c r="B63" s="68">
        <f>VLOOKUP($A63,'Return Data'!$A$7:$R$328,2,0)</f>
        <v>43924</v>
      </c>
      <c r="C63" s="69">
        <f>VLOOKUP($A63,'Return Data'!$A$7:$R$328,3,0)</f>
        <v>9.5051000000000005</v>
      </c>
      <c r="D63" s="69">
        <f>VLOOKUP($A63,'Return Data'!$A$7:$R$328,11,0)</f>
        <v>-130.41808455658801</v>
      </c>
      <c r="E63" s="70">
        <f t="shared" si="13"/>
        <v>42</v>
      </c>
      <c r="F63" s="69">
        <f>VLOOKUP($A63,'Return Data'!$A$7:$R$328,12,0)</f>
        <v>-53.528741163930498</v>
      </c>
      <c r="G63" s="70">
        <f t="shared" si="8"/>
        <v>38</v>
      </c>
      <c r="H63" s="69">
        <f>VLOOKUP($A63,'Return Data'!$A$7:$R$328,13,0)</f>
        <v>-40.888734472923197</v>
      </c>
      <c r="I63" s="70">
        <f t="shared" si="14"/>
        <v>37</v>
      </c>
      <c r="J63" s="69">
        <f>VLOOKUP($A63,'Return Data'!$A$7:$R$328,14,0)</f>
        <v>-30.564823035814801</v>
      </c>
      <c r="K63" s="70">
        <f t="shared" si="15"/>
        <v>42</v>
      </c>
      <c r="L63" s="69">
        <f>VLOOKUP($A63,'Return Data'!$A$7:$R$328,18,0)</f>
        <v>-13.7060936272368</v>
      </c>
      <c r="M63" s="70">
        <f>RANK(L63,L$8:L$74,0)</f>
        <v>30</v>
      </c>
      <c r="N63" s="69">
        <f>VLOOKUP($A63,'Return Data'!$A$7:$R$328,15,0)</f>
        <v>-6.88741308079583</v>
      </c>
      <c r="O63" s="70">
        <f>RANK(N63,N$8:N$74,0)</f>
        <v>33</v>
      </c>
      <c r="P63" s="69"/>
      <c r="Q63" s="70"/>
      <c r="R63" s="69">
        <f>VLOOKUP($A63,'Return Data'!$A$7:$R$328,17,0)</f>
        <v>-0.984405994550407</v>
      </c>
      <c r="S63" s="71">
        <f t="shared" si="18"/>
        <v>45</v>
      </c>
    </row>
    <row r="64" spans="1:19" x14ac:dyDescent="0.25">
      <c r="A64" s="67" t="s">
        <v>321</v>
      </c>
      <c r="B64" s="68">
        <f>VLOOKUP($A64,'Return Data'!$A$7:$R$328,2,0)</f>
        <v>43924</v>
      </c>
      <c r="C64" s="69">
        <f>VLOOKUP($A64,'Return Data'!$A$7:$R$328,3,0)</f>
        <v>6.2462999999999997</v>
      </c>
      <c r="D64" s="69">
        <f>VLOOKUP($A64,'Return Data'!$A$7:$R$328,11,0)</f>
        <v>-129.75962564954699</v>
      </c>
      <c r="E64" s="70">
        <f t="shared" si="13"/>
        <v>41</v>
      </c>
      <c r="F64" s="69">
        <f>VLOOKUP($A64,'Return Data'!$A$7:$R$328,12,0)</f>
        <v>-57.9974051580039</v>
      </c>
      <c r="G64" s="70">
        <f t="shared" si="8"/>
        <v>49</v>
      </c>
      <c r="H64" s="69">
        <f>VLOOKUP($A64,'Return Data'!$A$7:$R$328,13,0)</f>
        <v>-47.847533632287004</v>
      </c>
      <c r="I64" s="70">
        <f t="shared" si="14"/>
        <v>52</v>
      </c>
      <c r="J64" s="69">
        <f>VLOOKUP($A64,'Return Data'!$A$7:$R$328,14,0)</f>
        <v>-38.546092901810198</v>
      </c>
      <c r="K64" s="70">
        <f t="shared" si="15"/>
        <v>58</v>
      </c>
      <c r="L64" s="69"/>
      <c r="M64" s="70"/>
      <c r="N64" s="69"/>
      <c r="O64" s="70"/>
      <c r="P64" s="69"/>
      <c r="Q64" s="70"/>
      <c r="R64" s="69">
        <f>VLOOKUP($A64,'Return Data'!$A$7:$R$328,17,0)</f>
        <v>-21.274852484472</v>
      </c>
      <c r="S64" s="71">
        <f t="shared" si="18"/>
        <v>64</v>
      </c>
    </row>
    <row r="65" spans="1:19" x14ac:dyDescent="0.25">
      <c r="A65" s="67" t="s">
        <v>322</v>
      </c>
      <c r="B65" s="68">
        <f>VLOOKUP($A65,'Return Data'!$A$7:$R$328,2,0)</f>
        <v>43924</v>
      </c>
      <c r="C65" s="69">
        <f>VLOOKUP($A65,'Return Data'!$A$7:$R$328,3,0)</f>
        <v>13.016299999999999</v>
      </c>
      <c r="D65" s="69">
        <f>VLOOKUP($A65,'Return Data'!$A$7:$R$328,11,0)</f>
        <v>-131.40179103264299</v>
      </c>
      <c r="E65" s="70">
        <f t="shared" si="13"/>
        <v>46</v>
      </c>
      <c r="F65" s="69">
        <f>VLOOKUP($A65,'Return Data'!$A$7:$R$328,12,0)</f>
        <v>-55.191891455049003</v>
      </c>
      <c r="G65" s="70">
        <f t="shared" si="8"/>
        <v>44</v>
      </c>
      <c r="H65" s="69">
        <f>VLOOKUP($A65,'Return Data'!$A$7:$R$328,13,0)</f>
        <v>-41.478236652693901</v>
      </c>
      <c r="I65" s="70">
        <f t="shared" si="14"/>
        <v>40</v>
      </c>
      <c r="J65" s="69">
        <f>VLOOKUP($A65,'Return Data'!$A$7:$R$328,14,0)</f>
        <v>-28.199685705028799</v>
      </c>
      <c r="K65" s="70">
        <f t="shared" si="15"/>
        <v>31</v>
      </c>
      <c r="L65" s="69">
        <f>VLOOKUP($A65,'Return Data'!$A$7:$R$328,18,0)</f>
        <v>-12.2038469900743</v>
      </c>
      <c r="M65" s="70">
        <f t="shared" ref="M65:M71" si="20">RANK(L65,L$8:L$74,0)</f>
        <v>19</v>
      </c>
      <c r="N65" s="69">
        <f>VLOOKUP($A65,'Return Data'!$A$7:$R$328,15,0)</f>
        <v>-4.2342452717839203</v>
      </c>
      <c r="O65" s="70">
        <f>RANK(N65,N$8:N$74,0)</f>
        <v>15</v>
      </c>
      <c r="P65" s="69">
        <f>VLOOKUP($A65,'Return Data'!$A$7:$R$328,16,0)</f>
        <v>1.5553230193031999</v>
      </c>
      <c r="Q65" s="70">
        <f>RANK(P65,P$8:P$74,0)</f>
        <v>8</v>
      </c>
      <c r="R65" s="69">
        <f>VLOOKUP($A65,'Return Data'!$A$7:$R$328,17,0)</f>
        <v>5.5075012506253103</v>
      </c>
      <c r="S65" s="71">
        <f t="shared" si="18"/>
        <v>35</v>
      </c>
    </row>
    <row r="66" spans="1:19" x14ac:dyDescent="0.25">
      <c r="A66" s="67" t="s">
        <v>323</v>
      </c>
      <c r="B66" s="68">
        <f>VLOOKUP($A66,'Return Data'!$A$7:$R$328,2,0)</f>
        <v>43924</v>
      </c>
      <c r="C66" s="69">
        <f>VLOOKUP($A66,'Return Data'!$A$7:$R$328,3,0)</f>
        <v>57.91</v>
      </c>
      <c r="D66" s="69">
        <f>VLOOKUP($A66,'Return Data'!$A$7:$R$328,11,0)</f>
        <v>-116.620795004139</v>
      </c>
      <c r="E66" s="70">
        <f t="shared" si="13"/>
        <v>19</v>
      </c>
      <c r="F66" s="69">
        <f>VLOOKUP($A66,'Return Data'!$A$7:$R$328,12,0)</f>
        <v>-48.072749930171497</v>
      </c>
      <c r="G66" s="70">
        <f t="shared" si="8"/>
        <v>19</v>
      </c>
      <c r="H66" s="69">
        <f>VLOOKUP($A66,'Return Data'!$A$7:$R$328,13,0)</f>
        <v>-36.697333151605797</v>
      </c>
      <c r="I66" s="70">
        <f t="shared" si="14"/>
        <v>21</v>
      </c>
      <c r="J66" s="69">
        <f>VLOOKUP($A66,'Return Data'!$A$7:$R$328,14,0)</f>
        <v>-27.183407087694501</v>
      </c>
      <c r="K66" s="70">
        <f t="shared" si="15"/>
        <v>28</v>
      </c>
      <c r="L66" s="69">
        <f>VLOOKUP($A66,'Return Data'!$A$7:$R$328,18,0)</f>
        <v>-11.8750200301109</v>
      </c>
      <c r="M66" s="70">
        <f t="shared" si="20"/>
        <v>18</v>
      </c>
      <c r="N66" s="69">
        <f>VLOOKUP($A66,'Return Data'!$A$7:$R$328,15,0)</f>
        <v>-2.6955227822718402</v>
      </c>
      <c r="O66" s="70">
        <f>RANK(N66,N$8:N$74,0)</f>
        <v>10</v>
      </c>
      <c r="P66" s="69">
        <f>VLOOKUP($A66,'Return Data'!$A$7:$R$328,16,0)</f>
        <v>0.64753777246812905</v>
      </c>
      <c r="Q66" s="70">
        <f>RANK(P66,P$8:P$74,0)</f>
        <v>14</v>
      </c>
      <c r="R66" s="69">
        <f>VLOOKUP($A66,'Return Data'!$A$7:$R$328,17,0)</f>
        <v>32.442642279008503</v>
      </c>
      <c r="S66" s="71">
        <f t="shared" si="18"/>
        <v>11</v>
      </c>
    </row>
    <row r="67" spans="1:19" x14ac:dyDescent="0.25">
      <c r="A67" s="67" t="s">
        <v>324</v>
      </c>
      <c r="B67" s="68">
        <f>VLOOKUP($A67,'Return Data'!$A$7:$R$328,2,0)</f>
        <v>43924</v>
      </c>
      <c r="C67" s="69">
        <f>VLOOKUP($A67,'Return Data'!$A$7:$R$328,3,0)</f>
        <v>18.29</v>
      </c>
      <c r="D67" s="69">
        <f>VLOOKUP($A67,'Return Data'!$A$7:$R$328,11,0)</f>
        <v>-116.422963920054</v>
      </c>
      <c r="E67" s="70">
        <f t="shared" si="13"/>
        <v>17</v>
      </c>
      <c r="F67" s="69">
        <f>VLOOKUP($A67,'Return Data'!$A$7:$R$328,12,0)</f>
        <v>-49.206209882878298</v>
      </c>
      <c r="G67" s="70">
        <f t="shared" si="8"/>
        <v>22</v>
      </c>
      <c r="H67" s="69">
        <f>VLOOKUP($A67,'Return Data'!$A$7:$R$328,13,0)</f>
        <v>-35.0771593651722</v>
      </c>
      <c r="I67" s="70">
        <f t="shared" si="14"/>
        <v>17</v>
      </c>
      <c r="J67" s="69">
        <f>VLOOKUP($A67,'Return Data'!$A$7:$R$328,14,0)</f>
        <v>-24.757489797614301</v>
      </c>
      <c r="K67" s="70">
        <f t="shared" si="15"/>
        <v>16</v>
      </c>
      <c r="L67" s="69">
        <f>VLOOKUP($A67,'Return Data'!$A$7:$R$328,18,0)</f>
        <v>-10.953838105530799</v>
      </c>
      <c r="M67" s="70">
        <f t="shared" si="20"/>
        <v>12</v>
      </c>
      <c r="N67" s="69">
        <f>VLOOKUP($A67,'Return Data'!$A$7:$R$328,15,0)</f>
        <v>-4.9590201519633998</v>
      </c>
      <c r="O67" s="70">
        <f>RANK(N67,N$8:N$74,0)</f>
        <v>19</v>
      </c>
      <c r="P67" s="69">
        <f>VLOOKUP($A67,'Return Data'!$A$7:$R$328,16,0)</f>
        <v>-2.7230213468765498</v>
      </c>
      <c r="Q67" s="70">
        <f>RANK(P67,P$8:P$74,0)</f>
        <v>33</v>
      </c>
      <c r="R67" s="69">
        <f>VLOOKUP($A67,'Return Data'!$A$7:$R$328,17,0)</f>
        <v>10.0061177248677</v>
      </c>
      <c r="S67" s="71">
        <f t="shared" si="18"/>
        <v>33</v>
      </c>
    </row>
    <row r="68" spans="1:19" x14ac:dyDescent="0.25">
      <c r="A68" s="67" t="s">
        <v>325</v>
      </c>
      <c r="B68" s="68">
        <f>VLOOKUP($A68,'Return Data'!$A$7:$R$328,2,0)</f>
        <v>43924</v>
      </c>
      <c r="C68" s="69">
        <f>VLOOKUP($A68,'Return Data'!$A$7:$R$328,3,0)</f>
        <v>8.6867999999999999</v>
      </c>
      <c r="D68" s="69">
        <f>VLOOKUP($A68,'Return Data'!$A$7:$R$328,11,0)</f>
        <v>-143.71246426487201</v>
      </c>
      <c r="E68" s="70">
        <f t="shared" si="13"/>
        <v>61</v>
      </c>
      <c r="F68" s="69">
        <f>VLOOKUP($A68,'Return Data'!$A$7:$R$328,12,0)</f>
        <v>-63.949178926106299</v>
      </c>
      <c r="G68" s="70">
        <f t="shared" si="8"/>
        <v>62</v>
      </c>
      <c r="H68" s="69">
        <f>VLOOKUP($A68,'Return Data'!$A$7:$R$328,13,0)</f>
        <v>-49.030354064762697</v>
      </c>
      <c r="I68" s="70">
        <f t="shared" si="14"/>
        <v>56</v>
      </c>
      <c r="J68" s="69">
        <f>VLOOKUP($A68,'Return Data'!$A$7:$R$328,14,0)</f>
        <v>-37.346914974037503</v>
      </c>
      <c r="K68" s="70">
        <f t="shared" si="15"/>
        <v>57</v>
      </c>
      <c r="L68" s="69">
        <f>VLOOKUP($A68,'Return Data'!$A$7:$R$328,18,0)</f>
        <v>-19.8477584042082</v>
      </c>
      <c r="M68" s="70">
        <f t="shared" si="20"/>
        <v>50</v>
      </c>
      <c r="N68" s="69">
        <f>VLOOKUP($A68,'Return Data'!$A$7:$R$328,15,0)</f>
        <v>-10.3392903287858</v>
      </c>
      <c r="O68" s="70">
        <f>RANK(N68,N$8:N$74,0)</f>
        <v>46</v>
      </c>
      <c r="P68" s="69"/>
      <c r="Q68" s="70"/>
      <c r="R68" s="69">
        <f>VLOOKUP($A68,'Return Data'!$A$7:$R$328,17,0)</f>
        <v>-3.271795221843</v>
      </c>
      <c r="S68" s="71">
        <f t="shared" si="18"/>
        <v>46</v>
      </c>
    </row>
    <row r="69" spans="1:19" x14ac:dyDescent="0.25">
      <c r="A69" s="67" t="s">
        <v>326</v>
      </c>
      <c r="B69" s="68">
        <f>VLOOKUP($A69,'Return Data'!$A$7:$R$328,2,0)</f>
        <v>43924</v>
      </c>
      <c r="C69" s="69">
        <f>VLOOKUP($A69,'Return Data'!$A$7:$R$328,3,0)</f>
        <v>6.4778000000000002</v>
      </c>
      <c r="D69" s="69">
        <f>VLOOKUP($A69,'Return Data'!$A$7:$R$328,11,0)</f>
        <v>-149.784558582655</v>
      </c>
      <c r="E69" s="70">
        <f t="shared" si="13"/>
        <v>66</v>
      </c>
      <c r="F69" s="69">
        <f>VLOOKUP($A69,'Return Data'!$A$7:$R$328,12,0)</f>
        <v>-66.701746785548295</v>
      </c>
      <c r="G69" s="70">
        <f t="shared" si="8"/>
        <v>65</v>
      </c>
      <c r="H69" s="69">
        <f>VLOOKUP($A69,'Return Data'!$A$7:$R$328,13,0)</f>
        <v>-52.908792146424098</v>
      </c>
      <c r="I69" s="70">
        <f t="shared" si="14"/>
        <v>64</v>
      </c>
      <c r="J69" s="69">
        <f>VLOOKUP($A69,'Return Data'!$A$7:$R$328,14,0)</f>
        <v>-38.742728860569301</v>
      </c>
      <c r="K69" s="70">
        <f t="shared" si="15"/>
        <v>60</v>
      </c>
      <c r="L69" s="69">
        <f>VLOOKUP($A69,'Return Data'!$A$7:$R$328,18,0)</f>
        <v>-21.0828053470829</v>
      </c>
      <c r="M69" s="70">
        <f t="shared" si="20"/>
        <v>51</v>
      </c>
      <c r="N69" s="69">
        <f>VLOOKUP($A69,'Return Data'!$A$7:$R$328,15,0)</f>
        <v>-12.614984258109599</v>
      </c>
      <c r="O69" s="70">
        <f>RANK(N69,N$8:N$74,0)</f>
        <v>48</v>
      </c>
      <c r="P69" s="69"/>
      <c r="Q69" s="70"/>
      <c r="R69" s="69">
        <f>VLOOKUP($A69,'Return Data'!$A$7:$R$328,17,0)</f>
        <v>-11.044699312714799</v>
      </c>
      <c r="S69" s="71">
        <f t="shared" si="18"/>
        <v>50</v>
      </c>
    </row>
    <row r="70" spans="1:19" x14ac:dyDescent="0.25">
      <c r="A70" s="67" t="s">
        <v>327</v>
      </c>
      <c r="B70" s="68">
        <f>VLOOKUP($A70,'Return Data'!$A$7:$R$328,2,0)</f>
        <v>43924</v>
      </c>
      <c r="C70" s="69">
        <f>VLOOKUP($A70,'Return Data'!$A$7:$R$328,3,0)</f>
        <v>6.2207999999999997</v>
      </c>
      <c r="D70" s="69">
        <f>VLOOKUP($A70,'Return Data'!$A$7:$R$328,11,0)</f>
        <v>-138.36792879648499</v>
      </c>
      <c r="E70" s="70">
        <f t="shared" si="13"/>
        <v>57</v>
      </c>
      <c r="F70" s="69">
        <f>VLOOKUP($A70,'Return Data'!$A$7:$R$328,12,0)</f>
        <v>-61.453256535223701</v>
      </c>
      <c r="G70" s="70">
        <f t="shared" si="8"/>
        <v>54</v>
      </c>
      <c r="H70" s="69">
        <f>VLOOKUP($A70,'Return Data'!$A$7:$R$328,13,0)</f>
        <v>-49.485197680461297</v>
      </c>
      <c r="I70" s="70">
        <f t="shared" si="14"/>
        <v>57</v>
      </c>
      <c r="J70" s="69">
        <f>VLOOKUP($A70,'Return Data'!$A$7:$R$328,14,0)</f>
        <v>-36.2269778162145</v>
      </c>
      <c r="K70" s="70">
        <f t="shared" si="15"/>
        <v>53</v>
      </c>
      <c r="L70" s="69">
        <f>VLOOKUP($A70,'Return Data'!$A$7:$R$328,18,0)</f>
        <v>-19.121254796662999</v>
      </c>
      <c r="M70" s="70">
        <f t="shared" si="20"/>
        <v>49</v>
      </c>
      <c r="N70" s="69"/>
      <c r="O70" s="70"/>
      <c r="P70" s="69"/>
      <c r="Q70" s="70"/>
      <c r="R70" s="69">
        <f>VLOOKUP($A70,'Return Data'!$A$7:$R$328,17,0)</f>
        <v>-12.5286830154405</v>
      </c>
      <c r="S70" s="71">
        <f t="shared" si="18"/>
        <v>55</v>
      </c>
    </row>
    <row r="71" spans="1:19" x14ac:dyDescent="0.25">
      <c r="A71" s="67" t="s">
        <v>328</v>
      </c>
      <c r="B71" s="68">
        <f>VLOOKUP($A71,'Return Data'!$A$7:$R$328,2,0)</f>
        <v>43924</v>
      </c>
      <c r="C71" s="69">
        <f>VLOOKUP($A71,'Return Data'!$A$7:$R$328,3,0)</f>
        <v>5.6246</v>
      </c>
      <c r="D71" s="69">
        <f>VLOOKUP($A71,'Return Data'!$A$7:$R$328,11,0)</f>
        <v>-124.896540775581</v>
      </c>
      <c r="E71" s="70">
        <f t="shared" si="13"/>
        <v>33</v>
      </c>
      <c r="F71" s="69">
        <f>VLOOKUP($A71,'Return Data'!$A$7:$R$328,12,0)</f>
        <v>-53.343648669913001</v>
      </c>
      <c r="G71" s="70">
        <f t="shared" si="8"/>
        <v>37</v>
      </c>
      <c r="H71" s="69">
        <f>VLOOKUP($A71,'Return Data'!$A$7:$R$328,13,0)</f>
        <v>-45.301452888903498</v>
      </c>
      <c r="I71" s="70">
        <f t="shared" si="14"/>
        <v>49</v>
      </c>
      <c r="J71" s="69">
        <f>VLOOKUP($A71,'Return Data'!$A$7:$R$328,14,0)</f>
        <v>-36.878939624622198</v>
      </c>
      <c r="K71" s="70">
        <f t="shared" si="15"/>
        <v>55</v>
      </c>
      <c r="L71" s="69">
        <f>VLOOKUP($A71,'Return Data'!$A$7:$R$328,18,0)</f>
        <v>-21.719554053267402</v>
      </c>
      <c r="M71" s="70">
        <f t="shared" si="20"/>
        <v>53</v>
      </c>
      <c r="N71" s="69"/>
      <c r="O71" s="70"/>
      <c r="P71" s="69"/>
      <c r="Q71" s="70"/>
      <c r="R71" s="69">
        <f>VLOOKUP($A71,'Return Data'!$A$7:$R$328,17,0)</f>
        <v>-19.814156327543401</v>
      </c>
      <c r="S71" s="71">
        <f t="shared" si="18"/>
        <v>61</v>
      </c>
    </row>
    <row r="72" spans="1:19" x14ac:dyDescent="0.25">
      <c r="A72" s="67" t="s">
        <v>329</v>
      </c>
      <c r="B72" s="68">
        <f>VLOOKUP($A72,'Return Data'!$A$7:$R$328,2,0)</f>
        <v>43924</v>
      </c>
      <c r="C72" s="69">
        <f>VLOOKUP($A72,'Return Data'!$A$7:$R$328,3,0)</f>
        <v>5.9287000000000001</v>
      </c>
      <c r="D72" s="69">
        <f>VLOOKUP($A72,'Return Data'!$A$7:$R$328,11,0)</f>
        <v>-122.961065274831</v>
      </c>
      <c r="E72" s="70">
        <f t="shared" ref="E72:E74" si="21">RANK(D72,D$8:D$74,0)</f>
        <v>28</v>
      </c>
      <c r="F72" s="69">
        <f>VLOOKUP($A72,'Return Data'!$A$7:$R$328,12,0)</f>
        <v>-51.153481277349599</v>
      </c>
      <c r="G72" s="70">
        <f t="shared" si="8"/>
        <v>28</v>
      </c>
      <c r="H72" s="69">
        <f>VLOOKUP($A72,'Return Data'!$A$7:$R$328,13,0)</f>
        <v>-43.271218408147902</v>
      </c>
      <c r="I72" s="70">
        <f t="shared" si="14"/>
        <v>47</v>
      </c>
      <c r="J72" s="69">
        <f>VLOOKUP($A72,'Return Data'!$A$7:$R$328,14,0)</f>
        <v>-35.242471774537002</v>
      </c>
      <c r="K72" s="70">
        <f t="shared" si="15"/>
        <v>51</v>
      </c>
      <c r="L72" s="69"/>
      <c r="M72" s="70"/>
      <c r="N72" s="69"/>
      <c r="O72" s="70"/>
      <c r="P72" s="69"/>
      <c r="Q72" s="70"/>
      <c r="R72" s="69">
        <f>VLOOKUP($A72,'Return Data'!$A$7:$R$328,17,0)</f>
        <v>-20.135833333333299</v>
      </c>
      <c r="S72" s="71">
        <f t="shared" ref="S72:S74" si="22">RANK(R72,R$8:R$74,0)</f>
        <v>62</v>
      </c>
    </row>
    <row r="73" spans="1:19" x14ac:dyDescent="0.25">
      <c r="A73" s="67" t="s">
        <v>330</v>
      </c>
      <c r="B73" s="68">
        <f>VLOOKUP($A73,'Return Data'!$A$7:$R$328,2,0)</f>
        <v>43924</v>
      </c>
      <c r="C73" s="69">
        <f>VLOOKUP($A73,'Return Data'!$A$7:$R$328,3,0)</f>
        <v>64.8476</v>
      </c>
      <c r="D73" s="69">
        <f>VLOOKUP($A73,'Return Data'!$A$7:$R$328,11,0)</f>
        <v>-120.602693858698</v>
      </c>
      <c r="E73" s="70">
        <f t="shared" si="21"/>
        <v>23</v>
      </c>
      <c r="F73" s="69">
        <f>VLOOKUP($A73,'Return Data'!$A$7:$R$328,12,0)</f>
        <v>-45.403369171156697</v>
      </c>
      <c r="G73" s="70">
        <f t="shared" si="8"/>
        <v>15</v>
      </c>
      <c r="H73" s="69">
        <f>VLOOKUP($A73,'Return Data'!$A$7:$R$328,13,0)</f>
        <v>-34.461218340326703</v>
      </c>
      <c r="I73" s="70">
        <f t="shared" si="14"/>
        <v>15</v>
      </c>
      <c r="J73" s="69">
        <f>VLOOKUP($A73,'Return Data'!$A$7:$R$328,14,0)</f>
        <v>-25.8961950137119</v>
      </c>
      <c r="K73" s="70">
        <f t="shared" si="15"/>
        <v>22</v>
      </c>
      <c r="L73" s="69">
        <f>VLOOKUP($A73,'Return Data'!$A$7:$R$328,18,0)</f>
        <v>-11.624608636470599</v>
      </c>
      <c r="M73" s="70">
        <f>RANK(L73,L$8:L$74,0)</f>
        <v>16</v>
      </c>
      <c r="N73" s="69">
        <f>VLOOKUP($A73,'Return Data'!$A$7:$R$328,15,0)</f>
        <v>-5.0921368750251297</v>
      </c>
      <c r="O73" s="70">
        <f>RANK(N73,N$8:N$74,0)</f>
        <v>21</v>
      </c>
      <c r="P73" s="69">
        <f>VLOOKUP($A73,'Return Data'!$A$7:$R$328,16,0)</f>
        <v>-0.69004424670675502</v>
      </c>
      <c r="Q73" s="70">
        <f>RANK(P73,P$8:P$74,0)</f>
        <v>25</v>
      </c>
      <c r="R73" s="69">
        <f>VLOOKUP($A73,'Return Data'!$A$7:$R$328,17,0)</f>
        <v>13.9055006271997</v>
      </c>
      <c r="S73" s="71">
        <f t="shared" si="22"/>
        <v>30</v>
      </c>
    </row>
    <row r="74" spans="1:19" x14ac:dyDescent="0.25">
      <c r="A74" s="67" t="s">
        <v>331</v>
      </c>
      <c r="B74" s="68">
        <f>VLOOKUP($A74,'Return Data'!$A$7:$R$328,2,0)</f>
        <v>43924</v>
      </c>
      <c r="C74" s="69">
        <f>VLOOKUP($A74,'Return Data'!$A$7:$R$328,3,0)</f>
        <v>74.545599999999993</v>
      </c>
      <c r="D74" s="69">
        <f>VLOOKUP($A74,'Return Data'!$A$7:$R$328,11,0)</f>
        <v>-132.51416729374901</v>
      </c>
      <c r="E74" s="70">
        <f t="shared" si="21"/>
        <v>48</v>
      </c>
      <c r="F74" s="69">
        <f>VLOOKUP($A74,'Return Data'!$A$7:$R$328,12,0)</f>
        <v>-55.681341822224702</v>
      </c>
      <c r="G74" s="70">
        <f t="shared" si="8"/>
        <v>46</v>
      </c>
      <c r="H74" s="69">
        <f>VLOOKUP($A74,'Return Data'!$A$7:$R$328,13,0)</f>
        <v>-42.381720654196599</v>
      </c>
      <c r="I74" s="70">
        <f t="shared" si="14"/>
        <v>44</v>
      </c>
      <c r="J74" s="69">
        <f>VLOOKUP($A74,'Return Data'!$A$7:$R$328,14,0)</f>
        <v>-31.1850465749778</v>
      </c>
      <c r="K74" s="70">
        <f t="shared" si="15"/>
        <v>45</v>
      </c>
      <c r="L74" s="69">
        <f>VLOOKUP($A74,'Return Data'!$A$7:$R$328,18,0)</f>
        <v>-12.818854151711299</v>
      </c>
      <c r="M74" s="70">
        <f>RANK(L74,L$8:L$74,0)</f>
        <v>24</v>
      </c>
      <c r="N74" s="69">
        <f>VLOOKUP($A74,'Return Data'!$A$7:$R$328,15,0)</f>
        <v>-6.0573382366785804</v>
      </c>
      <c r="O74" s="70">
        <f>RANK(N74,N$8:N$74,0)</f>
        <v>26</v>
      </c>
      <c r="P74" s="69">
        <f>VLOOKUP($A74,'Return Data'!$A$7:$R$328,16,0)</f>
        <v>-0.46862172976750899</v>
      </c>
      <c r="Q74" s="70">
        <f>RANK(P74,P$8:P$74,0)</f>
        <v>22</v>
      </c>
      <c r="R74" s="69">
        <f>VLOOKUP($A74,'Return Data'!$A$7:$R$328,17,0)</f>
        <v>57.025064163034898</v>
      </c>
      <c r="S74" s="71">
        <f t="shared" si="22"/>
        <v>9</v>
      </c>
    </row>
    <row r="75" spans="1:19" x14ac:dyDescent="0.25">
      <c r="A75" s="73"/>
      <c r="B75" s="74"/>
      <c r="C75" s="74"/>
      <c r="D75" s="75"/>
      <c r="E75" s="74"/>
      <c r="F75" s="75"/>
      <c r="G75" s="74"/>
      <c r="H75" s="75"/>
      <c r="I75" s="74"/>
      <c r="J75" s="75"/>
      <c r="K75" s="74"/>
      <c r="L75" s="75"/>
      <c r="M75" s="74"/>
      <c r="N75" s="75"/>
      <c r="O75" s="74"/>
      <c r="P75" s="75"/>
      <c r="Q75" s="74"/>
      <c r="R75" s="75"/>
      <c r="S75" s="76"/>
    </row>
    <row r="76" spans="1:19" x14ac:dyDescent="0.25">
      <c r="A76" s="77" t="s">
        <v>27</v>
      </c>
      <c r="B76" s="78"/>
      <c r="C76" s="78"/>
      <c r="D76" s="79">
        <f>AVERAGE(D8:D74)</f>
        <v>-123.34152879593255</v>
      </c>
      <c r="E76" s="78"/>
      <c r="F76" s="79">
        <f>AVERAGE(F8:F74)</f>
        <v>-51.731963251327173</v>
      </c>
      <c r="G76" s="78"/>
      <c r="H76" s="79">
        <f>AVERAGE(H8:H74)</f>
        <v>-39.264921567226537</v>
      </c>
      <c r="I76" s="78"/>
      <c r="J76" s="79">
        <f>AVERAGE(J8:J74)</f>
        <v>-28.615543857635007</v>
      </c>
      <c r="K76" s="78"/>
      <c r="L76" s="79">
        <f>AVERAGE(L8:L74)</f>
        <v>-14.138424467064233</v>
      </c>
      <c r="M76" s="78"/>
      <c r="N76" s="79">
        <f>AVERAGE(N8:N74)</f>
        <v>-5.5005066753511533</v>
      </c>
      <c r="O76" s="78"/>
      <c r="P76" s="79">
        <f>AVERAGE(P8:P74)</f>
        <v>-2.4426067978031443E-2</v>
      </c>
      <c r="Q76" s="78"/>
      <c r="R76" s="79">
        <f>AVERAGE(R8:R74)</f>
        <v>24.338601081125784</v>
      </c>
      <c r="S76" s="80"/>
    </row>
    <row r="77" spans="1:19" x14ac:dyDescent="0.25">
      <c r="A77" s="77" t="s">
        <v>28</v>
      </c>
      <c r="B77" s="78"/>
      <c r="C77" s="78"/>
      <c r="D77" s="79">
        <f>MIN(D8:D74)</f>
        <v>-155.91850037281401</v>
      </c>
      <c r="E77" s="78"/>
      <c r="F77" s="79">
        <f>MIN(F8:F74)</f>
        <v>-67.039764740484799</v>
      </c>
      <c r="G77" s="78"/>
      <c r="H77" s="79">
        <f>MIN(H8:H74)</f>
        <v>-54.219703764785102</v>
      </c>
      <c r="I77" s="78"/>
      <c r="J77" s="79">
        <f>MIN(J8:J74)</f>
        <v>-44.646001914747103</v>
      </c>
      <c r="K77" s="78"/>
      <c r="L77" s="79">
        <f>MIN(L8:L74)</f>
        <v>-27.1342308096044</v>
      </c>
      <c r="M77" s="78"/>
      <c r="N77" s="79">
        <f>MIN(N8:N74)</f>
        <v>-15.137215454206901</v>
      </c>
      <c r="O77" s="78"/>
      <c r="P77" s="79">
        <f>MIN(P8:P74)</f>
        <v>-5.9224462067527002</v>
      </c>
      <c r="Q77" s="78"/>
      <c r="R77" s="79">
        <f>MIN(R8:R74)</f>
        <v>-62.919047619047603</v>
      </c>
      <c r="S77" s="80"/>
    </row>
    <row r="78" spans="1:19" ht="15.75" thickBot="1" x14ac:dyDescent="0.3">
      <c r="A78" s="81" t="s">
        <v>29</v>
      </c>
      <c r="B78" s="82"/>
      <c r="C78" s="82"/>
      <c r="D78" s="83">
        <f>MAX(D8:D74)</f>
        <v>-80.485115766262396</v>
      </c>
      <c r="E78" s="82"/>
      <c r="F78" s="83">
        <f>MAX(F8:F74)</f>
        <v>-27.715042249133599</v>
      </c>
      <c r="G78" s="82"/>
      <c r="H78" s="83">
        <f>MAX(H8:H74)</f>
        <v>-18.1593647274217</v>
      </c>
      <c r="I78" s="82"/>
      <c r="J78" s="83">
        <f>MAX(J8:J74)</f>
        <v>-8.4972994235080908</v>
      </c>
      <c r="K78" s="82"/>
      <c r="L78" s="83">
        <f>MAX(L8:L74)</f>
        <v>-2.2949361316107502</v>
      </c>
      <c r="M78" s="82"/>
      <c r="N78" s="83">
        <f>MAX(N8:N74)</f>
        <v>5.2243526281764696</v>
      </c>
      <c r="O78" s="82"/>
      <c r="P78" s="83">
        <f>MAX(P8:P74)</f>
        <v>6.9585160794855403</v>
      </c>
      <c r="Q78" s="82"/>
      <c r="R78" s="83">
        <f>MAX(R8:R74)</f>
        <v>457.86381415039199</v>
      </c>
      <c r="S78" s="84"/>
    </row>
    <row r="80" spans="1:19" x14ac:dyDescent="0.25">
      <c r="A80" s="15" t="s">
        <v>342</v>
      </c>
    </row>
  </sheetData>
  <sheetProtection password="F4C3"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7" t="s">
        <v>349</v>
      </c>
    </row>
    <row r="3" spans="1:14" ht="15.75" thickBot="1" x14ac:dyDescent="0.3">
      <c r="A3" s="118"/>
      <c r="B3" s="122"/>
      <c r="C3" s="122"/>
      <c r="D3" s="123"/>
      <c r="E3" s="123"/>
      <c r="F3" s="123"/>
      <c r="G3" s="123"/>
      <c r="H3" s="123"/>
      <c r="I3" s="123"/>
      <c r="J3" s="123"/>
      <c r="K3" s="123"/>
      <c r="L3" s="27"/>
      <c r="M3" s="28"/>
    </row>
    <row r="4" spans="1:14" ht="15.75" thickBot="1" x14ac:dyDescent="0.3">
      <c r="A4" s="27"/>
      <c r="B4" s="122"/>
      <c r="C4" s="122"/>
      <c r="D4" s="27"/>
      <c r="E4" s="27"/>
      <c r="F4" s="27"/>
      <c r="G4" s="27"/>
      <c r="H4" s="27"/>
      <c r="I4" s="27"/>
      <c r="J4" s="27"/>
      <c r="K4" s="27"/>
      <c r="L4" s="27"/>
      <c r="M4" s="27"/>
    </row>
    <row r="5" spans="1:14" x14ac:dyDescent="0.25">
      <c r="A5" s="32" t="s">
        <v>348</v>
      </c>
      <c r="B5" s="115" t="s">
        <v>8</v>
      </c>
      <c r="C5" s="115" t="s">
        <v>9</v>
      </c>
      <c r="D5" s="121" t="s">
        <v>47</v>
      </c>
      <c r="E5" s="121"/>
      <c r="F5" s="121" t="s">
        <v>48</v>
      </c>
      <c r="G5" s="121"/>
      <c r="H5" s="121" t="s">
        <v>1</v>
      </c>
      <c r="I5" s="121"/>
      <c r="J5" s="121" t="s">
        <v>2</v>
      </c>
      <c r="K5" s="121"/>
      <c r="L5" s="119" t="s">
        <v>46</v>
      </c>
      <c r="M5" s="120"/>
      <c r="N5" s="13"/>
    </row>
    <row r="6" spans="1:14" x14ac:dyDescent="0.25">
      <c r="A6" s="35" t="s">
        <v>7</v>
      </c>
      <c r="B6" s="116"/>
      <c r="C6" s="116"/>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Data'!$A$7:$R$328,2,0)</f>
        <v>43924</v>
      </c>
      <c r="C8" s="69">
        <f>VLOOKUP($A8,'Return Data'!$A$7:$R$328,3,0)</f>
        <v>8.6300000000000008</v>
      </c>
      <c r="D8" s="69">
        <f>VLOOKUP($A8,'Return Data'!$A$7:$R$328,9,0)</f>
        <v>-61.9343891402713</v>
      </c>
      <c r="E8" s="70">
        <f>RANK(D8,D$8:D$10,0)</f>
        <v>1</v>
      </c>
      <c r="F8" s="69">
        <f>VLOOKUP($A8,'Return Data'!$A$7:$R$328,10,0)</f>
        <v>-167.366767139101</v>
      </c>
      <c r="G8" s="70">
        <f t="shared" ref="G8" si="0">RANK(F8,F$8:F$10,0)</f>
        <v>1</v>
      </c>
      <c r="H8" s="69"/>
      <c r="I8" s="70"/>
      <c r="J8" s="69"/>
      <c r="K8" s="70"/>
      <c r="L8" s="69">
        <f>VLOOKUP($A8,'Return Data'!$A$7:$R$328,17,0)</f>
        <v>-98.049019607843107</v>
      </c>
      <c r="M8" s="71">
        <f>RANK(L8,L$8:L$10,0)</f>
        <v>3</v>
      </c>
    </row>
    <row r="9" spans="1:14" x14ac:dyDescent="0.25">
      <c r="A9" s="67" t="s">
        <v>49</v>
      </c>
      <c r="B9" s="68">
        <f>VLOOKUP($A9,'Return Data'!$A$7:$R$328,2,0)</f>
        <v>43924</v>
      </c>
      <c r="C9" s="69">
        <f>VLOOKUP($A9,'Return Data'!$A$7:$R$328,3,0)</f>
        <v>7.6</v>
      </c>
      <c r="D9" s="69">
        <f>VLOOKUP($A9,'Return Data'!$A$7:$R$328,9,0)</f>
        <v>-184.85853999301401</v>
      </c>
      <c r="E9" s="70">
        <f t="shared" ref="E9:E10" si="1">RANK(D9,D$8:D$10,0)</f>
        <v>2</v>
      </c>
      <c r="F9" s="69">
        <f>VLOOKUP($A9,'Return Data'!$A$7:$R$328,10,0)</f>
        <v>-300.985750845155</v>
      </c>
      <c r="G9" s="70">
        <f t="shared" ref="G9" si="2">RANK(F9,F$8:F$10,0)</f>
        <v>2</v>
      </c>
      <c r="H9" s="69">
        <f>VLOOKUP($A9,'Return Data'!$A$7:$R$328,11,0)</f>
        <v>-115.672716796312</v>
      </c>
      <c r="I9" s="70">
        <f t="shared" ref="I9:K10" si="3">RANK(H9,H$8:H$10,0)</f>
        <v>1</v>
      </c>
      <c r="J9" s="69">
        <f>VLOOKUP($A9,'Return Data'!$A$7:$R$328,12,0)</f>
        <v>-49.071905629282703</v>
      </c>
      <c r="K9" s="70">
        <f t="shared" si="3"/>
        <v>1</v>
      </c>
      <c r="L9" s="69">
        <f>VLOOKUP($A9,'Return Data'!$A$7:$R$328,17,0)</f>
        <v>-32.932330827067702</v>
      </c>
      <c r="M9" s="71">
        <f t="shared" ref="M9:M10" si="4">RANK(L9,L$8:L$10,0)</f>
        <v>2</v>
      </c>
    </row>
    <row r="10" spans="1:14" x14ac:dyDescent="0.25">
      <c r="A10" s="67" t="s">
        <v>50</v>
      </c>
      <c r="B10" s="68">
        <f>VLOOKUP($A10,'Return Data'!$A$7:$R$328,2,0)</f>
        <v>43924</v>
      </c>
      <c r="C10" s="69">
        <f>VLOOKUP($A10,'Return Data'!$A$7:$R$328,3,0)</f>
        <v>80.386700000000005</v>
      </c>
      <c r="D10" s="69">
        <f>VLOOKUP($A10,'Return Data'!$A$7:$R$328,9,0)</f>
        <v>-238.235410473488</v>
      </c>
      <c r="E10" s="70">
        <f t="shared" si="1"/>
        <v>3</v>
      </c>
      <c r="F10" s="69">
        <f>VLOOKUP($A10,'Return Data'!$A$7:$R$328,10,0)</f>
        <v>-345.295409058742</v>
      </c>
      <c r="G10" s="70">
        <f t="shared" ref="G10" si="5">RANK(F10,F$8:F$10,0)</f>
        <v>3</v>
      </c>
      <c r="H10" s="69">
        <f>VLOOKUP($A10,'Return Data'!$A$7:$R$328,11,0)</f>
        <v>-132.872242221779</v>
      </c>
      <c r="I10" s="70">
        <f t="shared" si="3"/>
        <v>2</v>
      </c>
      <c r="J10" s="69">
        <f>VLOOKUP($A10,'Return Data'!$A$7:$R$328,12,0)</f>
        <v>-56.973334571804202</v>
      </c>
      <c r="K10" s="70">
        <f t="shared" si="3"/>
        <v>2</v>
      </c>
      <c r="L10" s="69">
        <f>VLOOKUP($A10,'Return Data'!$A$7:$R$328,17,0)</f>
        <v>9.1868181178850197</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-161.67611320225777</v>
      </c>
      <c r="E12" s="78"/>
      <c r="F12" s="79">
        <f>AVERAGE(F8:F10)</f>
        <v>-271.21597568099929</v>
      </c>
      <c r="G12" s="78"/>
      <c r="H12" s="79">
        <f>AVERAGE(H8:H10)</f>
        <v>-124.2724795090455</v>
      </c>
      <c r="I12" s="78"/>
      <c r="J12" s="79">
        <f>AVERAGE(J8:J10)</f>
        <v>-53.022620100543449</v>
      </c>
      <c r="K12" s="78"/>
      <c r="L12" s="79">
        <f>AVERAGE(L8:L10)</f>
        <v>-40.598177439008595</v>
      </c>
      <c r="M12" s="80"/>
    </row>
    <row r="13" spans="1:14" x14ac:dyDescent="0.25">
      <c r="A13" s="77" t="s">
        <v>28</v>
      </c>
      <c r="B13" s="78"/>
      <c r="C13" s="78"/>
      <c r="D13" s="79">
        <f>MIN(D8:D10)</f>
        <v>-238.235410473488</v>
      </c>
      <c r="E13" s="78"/>
      <c r="F13" s="79">
        <f>MIN(F8:F10)</f>
        <v>-345.295409058742</v>
      </c>
      <c r="G13" s="78"/>
      <c r="H13" s="79">
        <f>MIN(H8:H10)</f>
        <v>-132.872242221779</v>
      </c>
      <c r="I13" s="78"/>
      <c r="J13" s="79">
        <f>MIN(J8:J10)</f>
        <v>-56.973334571804202</v>
      </c>
      <c r="K13" s="78"/>
      <c r="L13" s="79">
        <f>MIN(L8:L10)</f>
        <v>-98.049019607843107</v>
      </c>
      <c r="M13" s="80"/>
    </row>
    <row r="14" spans="1:14" ht="15.75" thickBot="1" x14ac:dyDescent="0.3">
      <c r="A14" s="81" t="s">
        <v>29</v>
      </c>
      <c r="B14" s="82"/>
      <c r="C14" s="82"/>
      <c r="D14" s="83">
        <f>MAX(D8:D10)</f>
        <v>-61.9343891402713</v>
      </c>
      <c r="E14" s="82"/>
      <c r="F14" s="83">
        <f>MAX(F8:F10)</f>
        <v>-167.366767139101</v>
      </c>
      <c r="G14" s="82"/>
      <c r="H14" s="83">
        <f>MAX(H8:H10)</f>
        <v>-115.672716796312</v>
      </c>
      <c r="I14" s="82"/>
      <c r="J14" s="83">
        <f>MAX(J8:J10)</f>
        <v>-49.071905629282703</v>
      </c>
      <c r="K14" s="82"/>
      <c r="L14" s="83">
        <f>MAX(L8:L10)</f>
        <v>9.1868181178850197</v>
      </c>
      <c r="M14" s="84"/>
    </row>
    <row r="16" spans="1:14" x14ac:dyDescent="0.25">
      <c r="A16" s="15" t="s">
        <v>342</v>
      </c>
    </row>
    <row r="18" ht="15" customHeight="1" x14ac:dyDescent="0.25"/>
  </sheetData>
  <sheetProtection password="F4C3" sheet="1" objects="1" scenarios="1"/>
  <mergeCells count="14">
    <mergeCell ref="L5:M5"/>
    <mergeCell ref="B3:B4"/>
    <mergeCell ref="C3:C4"/>
    <mergeCell ref="D3:E3"/>
    <mergeCell ref="F3:G3"/>
    <mergeCell ref="H3:I3"/>
    <mergeCell ref="J3:K3"/>
    <mergeCell ref="A2:A3"/>
    <mergeCell ref="D5:E5"/>
    <mergeCell ref="F5:G5"/>
    <mergeCell ref="H5:I5"/>
    <mergeCell ref="J5:K5"/>
    <mergeCell ref="B5:B6"/>
    <mergeCell ref="C5:C6"/>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7" t="s">
        <v>349</v>
      </c>
    </row>
    <row r="3" spans="1:14" ht="15.75" thickBot="1" x14ac:dyDescent="0.3">
      <c r="A3" s="118"/>
      <c r="B3" s="122"/>
      <c r="C3" s="122"/>
      <c r="D3" s="123"/>
      <c r="E3" s="123"/>
      <c r="F3" s="123"/>
      <c r="G3" s="123"/>
      <c r="H3" s="123"/>
      <c r="I3" s="123"/>
      <c r="J3" s="123"/>
      <c r="K3" s="123"/>
      <c r="L3" s="27"/>
      <c r="M3" s="28"/>
    </row>
    <row r="4" spans="1:14" ht="15.75" thickBot="1" x14ac:dyDescent="0.3">
      <c r="A4" s="27"/>
      <c r="B4" s="122"/>
      <c r="C4" s="122"/>
      <c r="D4" s="27"/>
      <c r="E4" s="27"/>
      <c r="F4" s="27"/>
      <c r="G4" s="27"/>
      <c r="H4" s="27"/>
      <c r="I4" s="27"/>
      <c r="J4" s="27"/>
      <c r="K4" s="27"/>
      <c r="L4" s="27"/>
      <c r="M4" s="27"/>
    </row>
    <row r="5" spans="1:14" x14ac:dyDescent="0.25">
      <c r="A5" s="32" t="s">
        <v>347</v>
      </c>
      <c r="B5" s="115" t="s">
        <v>8</v>
      </c>
      <c r="C5" s="115" t="s">
        <v>9</v>
      </c>
      <c r="D5" s="121" t="s">
        <v>47</v>
      </c>
      <c r="E5" s="121"/>
      <c r="F5" s="121" t="s">
        <v>48</v>
      </c>
      <c r="G5" s="121"/>
      <c r="H5" s="121" t="s">
        <v>1</v>
      </c>
      <c r="I5" s="121"/>
      <c r="J5" s="121" t="s">
        <v>2</v>
      </c>
      <c r="K5" s="121"/>
      <c r="L5" s="119" t="s">
        <v>46</v>
      </c>
      <c r="M5" s="120"/>
      <c r="N5" s="13"/>
    </row>
    <row r="6" spans="1:14" x14ac:dyDescent="0.25">
      <c r="A6" s="35" t="s">
        <v>7</v>
      </c>
      <c r="B6" s="116"/>
      <c r="C6" s="116"/>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Data'!$A$7:$R$328,2,0)</f>
        <v>43924</v>
      </c>
      <c r="C8" s="69">
        <f>VLOOKUP($A8,'Return Data'!$A$7:$R$328,3,0)</f>
        <v>8.61</v>
      </c>
      <c r="D8" s="69">
        <f>VLOOKUP($A8,'Return Data'!$A$7:$R$328,9,0)</f>
        <v>-62.074829931973099</v>
      </c>
      <c r="E8" s="70">
        <f>RANK(D8,D$8:D$10,0)</f>
        <v>1</v>
      </c>
      <c r="F8" s="69">
        <f>VLOOKUP($A8,'Return Data'!$A$7:$R$328,10,0)</f>
        <v>-168.70486278286</v>
      </c>
      <c r="G8" s="70">
        <f t="shared" ref="G8" si="0">RANK(F8,F$8:F$10,0)</f>
        <v>1</v>
      </c>
      <c r="H8" s="69"/>
      <c r="I8" s="70"/>
      <c r="J8" s="69"/>
      <c r="K8" s="70"/>
      <c r="L8" s="69">
        <f>VLOOKUP($A8,'Return Data'!$A$7:$R$328,17,0)</f>
        <v>-99.480392156862806</v>
      </c>
      <c r="M8" s="71">
        <f>RANK(L8,L$8:L$10,0)</f>
        <v>3</v>
      </c>
    </row>
    <row r="9" spans="1:14" x14ac:dyDescent="0.25">
      <c r="A9" s="67" t="s">
        <v>51</v>
      </c>
      <c r="B9" s="68">
        <f>VLOOKUP($A9,'Return Data'!$A$7:$R$328,2,0)</f>
        <v>43924</v>
      </c>
      <c r="C9" s="69">
        <f>VLOOKUP($A9,'Return Data'!$A$7:$R$328,3,0)</f>
        <v>7.57</v>
      </c>
      <c r="D9" s="69">
        <f>VLOOKUP($A9,'Return Data'!$A$7:$R$328,9,0)</f>
        <v>-185.53900087642401</v>
      </c>
      <c r="E9" s="70">
        <f t="shared" ref="E9:E10" si="1">RANK(D9,D$8:D$10,0)</f>
        <v>2</v>
      </c>
      <c r="F9" s="69">
        <f>VLOOKUP($A9,'Return Data'!$A$7:$R$328,10,0)</f>
        <v>-301.87274225236098</v>
      </c>
      <c r="G9" s="70">
        <f t="shared" ref="G9:G10" si="2">RANK(F9,F$8:F$10,0)</f>
        <v>2</v>
      </c>
      <c r="H9" s="69">
        <f>VLOOKUP($A9,'Return Data'!$A$7:$R$328,11,0)</f>
        <v>-115.99855543517501</v>
      </c>
      <c r="I9" s="70">
        <f t="shared" ref="I9:K10" si="3">RANK(H9,H$8:H$10,0)</f>
        <v>1</v>
      </c>
      <c r="J9" s="69">
        <f>VLOOKUP($A9,'Return Data'!$A$7:$R$328,12,0)</f>
        <v>-49.516770584053702</v>
      </c>
      <c r="K9" s="70">
        <f t="shared" si="3"/>
        <v>1</v>
      </c>
      <c r="L9" s="69">
        <f>VLOOKUP($A9,'Return Data'!$A$7:$R$328,17,0)</f>
        <v>-33.343984962405997</v>
      </c>
      <c r="M9" s="71">
        <f t="shared" ref="M9:M10" si="4">RANK(L9,L$8:L$10,0)</f>
        <v>2</v>
      </c>
    </row>
    <row r="10" spans="1:14" x14ac:dyDescent="0.25">
      <c r="A10" s="67" t="s">
        <v>52</v>
      </c>
      <c r="B10" s="68">
        <f>VLOOKUP($A10,'Return Data'!$A$7:$R$328,2,0)</f>
        <v>43924</v>
      </c>
      <c r="C10" s="69">
        <f>VLOOKUP($A10,'Return Data'!$A$7:$R$328,3,0)</f>
        <v>76.072000000000003</v>
      </c>
      <c r="D10" s="69">
        <f>VLOOKUP($A10,'Return Data'!$A$7:$R$328,9,0)</f>
        <v>-238.855446195827</v>
      </c>
      <c r="E10" s="70">
        <f t="shared" si="1"/>
        <v>3</v>
      </c>
      <c r="F10" s="69">
        <f>VLOOKUP($A10,'Return Data'!$A$7:$R$328,10,0)</f>
        <v>-345.83708561356502</v>
      </c>
      <c r="G10" s="70">
        <f t="shared" si="2"/>
        <v>3</v>
      </c>
      <c r="H10" s="69">
        <f>VLOOKUP($A10,'Return Data'!$A$7:$R$328,11,0)</f>
        <v>-133.40286617748299</v>
      </c>
      <c r="I10" s="70">
        <f t="shared" si="3"/>
        <v>2</v>
      </c>
      <c r="J10" s="69">
        <f>VLOOKUP($A10,'Return Data'!$A$7:$R$328,12,0)</f>
        <v>-57.542642607372898</v>
      </c>
      <c r="K10" s="70">
        <f t="shared" si="3"/>
        <v>2</v>
      </c>
      <c r="L10" s="69">
        <f>VLOOKUP($A10,'Return Data'!$A$7:$R$328,17,0)</f>
        <v>111.257340362113</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-162.15642566807469</v>
      </c>
      <c r="E12" s="78"/>
      <c r="F12" s="79">
        <f>AVERAGE(F8:F10)</f>
        <v>-272.138230216262</v>
      </c>
      <c r="G12" s="78"/>
      <c r="H12" s="79">
        <f>AVERAGE(H8:H10)</f>
        <v>-124.700710806329</v>
      </c>
      <c r="I12" s="78"/>
      <c r="J12" s="79">
        <f>AVERAGE(J8:J10)</f>
        <v>-53.5297065957133</v>
      </c>
      <c r="K12" s="78"/>
      <c r="L12" s="79">
        <f>AVERAGE(L8:L10)</f>
        <v>-7.1890122523852682</v>
      </c>
      <c r="M12" s="80"/>
    </row>
    <row r="13" spans="1:14" x14ac:dyDescent="0.25">
      <c r="A13" s="77" t="s">
        <v>28</v>
      </c>
      <c r="B13" s="78"/>
      <c r="C13" s="78"/>
      <c r="D13" s="79">
        <f>MIN(D8:D10)</f>
        <v>-238.855446195827</v>
      </c>
      <c r="E13" s="78"/>
      <c r="F13" s="79">
        <f>MIN(F8:F10)</f>
        <v>-345.83708561356502</v>
      </c>
      <c r="G13" s="78"/>
      <c r="H13" s="79">
        <f>MIN(H8:H10)</f>
        <v>-133.40286617748299</v>
      </c>
      <c r="I13" s="78"/>
      <c r="J13" s="79">
        <f>MIN(J8:J10)</f>
        <v>-57.542642607372898</v>
      </c>
      <c r="K13" s="78"/>
      <c r="L13" s="79">
        <f>MIN(L8:L10)</f>
        <v>-99.480392156862806</v>
      </c>
      <c r="M13" s="80"/>
    </row>
    <row r="14" spans="1:14" ht="15.75" thickBot="1" x14ac:dyDescent="0.3">
      <c r="A14" s="81" t="s">
        <v>29</v>
      </c>
      <c r="B14" s="82"/>
      <c r="C14" s="82"/>
      <c r="D14" s="83">
        <f>MAX(D8:D10)</f>
        <v>-62.074829931973099</v>
      </c>
      <c r="E14" s="82"/>
      <c r="F14" s="83">
        <f>MAX(F8:F10)</f>
        <v>-168.70486278286</v>
      </c>
      <c r="G14" s="82"/>
      <c r="H14" s="83">
        <f>MAX(H8:H10)</f>
        <v>-115.99855543517501</v>
      </c>
      <c r="I14" s="82"/>
      <c r="J14" s="83">
        <f>MAX(J8:J10)</f>
        <v>-49.516770584053702</v>
      </c>
      <c r="K14" s="82"/>
      <c r="L14" s="83">
        <f>MAX(L8:L10)</f>
        <v>111.257340362113</v>
      </c>
      <c r="M14" s="84"/>
    </row>
    <row r="16" spans="1:14" x14ac:dyDescent="0.25">
      <c r="A16" s="15" t="s">
        <v>342</v>
      </c>
    </row>
  </sheetData>
  <sheetProtection password="F4C3"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7" t="s">
        <v>349</v>
      </c>
    </row>
    <row r="3" spans="1:19" ht="15.75" thickBot="1" x14ac:dyDescent="0.3">
      <c r="A3" s="118"/>
    </row>
    <row r="4" spans="1:19" ht="15.75" thickBot="1" x14ac:dyDescent="0.3"/>
    <row r="5" spans="1:19" x14ac:dyDescent="0.25">
      <c r="A5" s="32" t="s">
        <v>350</v>
      </c>
      <c r="B5" s="115" t="s">
        <v>8</v>
      </c>
      <c r="C5" s="115" t="s">
        <v>9</v>
      </c>
      <c r="D5" s="121" t="s">
        <v>48</v>
      </c>
      <c r="E5" s="121"/>
      <c r="F5" s="121" t="s">
        <v>1</v>
      </c>
      <c r="G5" s="121"/>
      <c r="H5" s="121" t="s">
        <v>2</v>
      </c>
      <c r="I5" s="121"/>
      <c r="J5" s="121" t="s">
        <v>3</v>
      </c>
      <c r="K5" s="121"/>
      <c r="L5" s="121" t="s">
        <v>4</v>
      </c>
      <c r="M5" s="121"/>
      <c r="N5" s="121" t="s">
        <v>385</v>
      </c>
      <c r="O5" s="121"/>
      <c r="P5" s="121" t="s">
        <v>5</v>
      </c>
      <c r="Q5" s="121"/>
      <c r="R5" s="121" t="s">
        <v>46</v>
      </c>
      <c r="S5" s="124"/>
    </row>
    <row r="6" spans="1:19" x14ac:dyDescent="0.25">
      <c r="A6" s="18" t="s">
        <v>7</v>
      </c>
      <c r="B6" s="116"/>
      <c r="C6" s="116"/>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7" t="s">
        <v>53</v>
      </c>
      <c r="B8" s="68">
        <f>VLOOKUP($A8,'Return Data'!$A$7:$R$328,2,0)</f>
        <v>43924</v>
      </c>
      <c r="C8" s="69">
        <f>VLOOKUP($A8,'Return Data'!$A$7:$R$328,3,0)</f>
        <v>33.093400000000003</v>
      </c>
      <c r="D8" s="69">
        <f>VLOOKUP($A8,'Return Data'!$A$7:$R$328,10,0)</f>
        <v>-2.86067402182415</v>
      </c>
      <c r="E8" s="70">
        <f>RANK(D8,D$8:D$37,0)</f>
        <v>22</v>
      </c>
      <c r="F8" s="69">
        <f>VLOOKUP($A8,'Return Data'!$A$7:$R$328,11,0)</f>
        <v>7.4567008397734904</v>
      </c>
      <c r="G8" s="70">
        <f>RANK(F8,F$8:F$37,0)</f>
        <v>21</v>
      </c>
      <c r="H8" s="69">
        <f>VLOOKUP($A8,'Return Data'!$A$7:$R$328,12,0)</f>
        <v>-8.26160167408114</v>
      </c>
      <c r="I8" s="70">
        <f>RANK(H8,H$8:H$37,0)</f>
        <v>28</v>
      </c>
      <c r="J8" s="69">
        <f>VLOOKUP($A8,'Return Data'!$A$7:$R$328,13,0)</f>
        <v>-1.74740616220984</v>
      </c>
      <c r="K8" s="70">
        <f>RANK(J8,J$8:J$37,0)</f>
        <v>28</v>
      </c>
      <c r="L8" s="69">
        <f>VLOOKUP($A8,'Return Data'!$A$7:$R$328,14,0)</f>
        <v>1.0186142116003201</v>
      </c>
      <c r="M8" s="70">
        <f>RANK(L8,L$8:L$37,0)</f>
        <v>25</v>
      </c>
      <c r="N8" s="69">
        <f>VLOOKUP($A8,'Return Data'!$A$7:$R$328,18,0)</f>
        <v>3.48555952096768</v>
      </c>
      <c r="O8" s="70">
        <f>RANK(N8,N$8:N$37,0)</f>
        <v>24</v>
      </c>
      <c r="P8" s="69">
        <f>VLOOKUP($A8,'Return Data'!$A$7:$R$328,15,0)</f>
        <v>3.8048049222996698</v>
      </c>
      <c r="Q8" s="70">
        <f>RANK(P8,P$8:P$37,0)</f>
        <v>23</v>
      </c>
      <c r="R8" s="69">
        <f>VLOOKUP($A8,'Return Data'!$A$7:$R$328,17,0)</f>
        <v>9.6867431421468098</v>
      </c>
      <c r="S8" s="71">
        <f>RANK(R8,R$8:R$37,0)</f>
        <v>20</v>
      </c>
    </row>
    <row r="9" spans="1:19" x14ac:dyDescent="0.25">
      <c r="A9" s="87" t="s">
        <v>54</v>
      </c>
      <c r="B9" s="68">
        <f>VLOOKUP($A9,'Return Data'!$A$7:$R$328,2,0)</f>
        <v>43924</v>
      </c>
      <c r="C9" s="69">
        <f>VLOOKUP($A9,'Return Data'!$A$7:$R$328,3,0)</f>
        <v>1.5149999999999999</v>
      </c>
      <c r="D9" s="69">
        <f>VLOOKUP($A9,'Return Data'!$A$7:$R$328,10,0)</f>
        <v>-266.29956600397401</v>
      </c>
      <c r="E9" s="70">
        <f t="shared" ref="E9:G37" si="0">RANK(D9,D$8:D$37,0)</f>
        <v>29</v>
      </c>
      <c r="F9" s="69">
        <f>VLOOKUP($A9,'Return Data'!$A$7:$R$328,11,0)</f>
        <v>-86.001760748973695</v>
      </c>
      <c r="G9" s="70">
        <f t="shared" si="0"/>
        <v>29</v>
      </c>
      <c r="H9" s="69"/>
      <c r="I9" s="70"/>
      <c r="J9" s="69"/>
      <c r="K9" s="70"/>
      <c r="L9" s="69"/>
      <c r="M9" s="70"/>
      <c r="N9" s="69"/>
      <c r="O9" s="70"/>
      <c r="P9" s="69"/>
      <c r="Q9" s="70"/>
      <c r="R9" s="69">
        <f>VLOOKUP($A9,'Return Data'!$A$7:$R$328,17,0)</f>
        <v>-57.994859440339702</v>
      </c>
      <c r="S9" s="71">
        <f t="shared" ref="S9:S37" si="1">RANK(R9,R$8:R$37,0)</f>
        <v>30</v>
      </c>
    </row>
    <row r="10" spans="1:19" x14ac:dyDescent="0.25">
      <c r="A10" s="87" t="s">
        <v>55</v>
      </c>
      <c r="B10" s="68">
        <f>VLOOKUP($A10,'Return Data'!$A$7:$R$328,2,0)</f>
        <v>43924</v>
      </c>
      <c r="C10" s="69">
        <f>VLOOKUP($A10,'Return Data'!$A$7:$R$328,3,0)</f>
        <v>22.820399999999999</v>
      </c>
      <c r="D10" s="69">
        <f>VLOOKUP($A10,'Return Data'!$A$7:$R$328,10,0)</f>
        <v>-1.54783072584219E-2</v>
      </c>
      <c r="E10" s="70">
        <f t="shared" si="0"/>
        <v>19</v>
      </c>
      <c r="F10" s="69">
        <f>VLOOKUP($A10,'Return Data'!$A$7:$R$328,11,0)</f>
        <v>12.7545137989545</v>
      </c>
      <c r="G10" s="70">
        <f t="shared" si="0"/>
        <v>4</v>
      </c>
      <c r="H10" s="69">
        <f>VLOOKUP($A10,'Return Data'!$A$7:$R$328,12,0)</f>
        <v>11.5054779294572</v>
      </c>
      <c r="I10" s="70">
        <f t="shared" ref="I10" si="2">RANK(H10,H$8:H$37,0)</f>
        <v>1</v>
      </c>
      <c r="J10" s="69">
        <f>VLOOKUP($A10,'Return Data'!$A$7:$R$328,13,0)</f>
        <v>11.632044700638099</v>
      </c>
      <c r="K10" s="70">
        <f t="shared" ref="K10" si="3">RANK(J10,J$8:J$37,0)</f>
        <v>3</v>
      </c>
      <c r="L10" s="69">
        <f>VLOOKUP($A10,'Return Data'!$A$7:$R$328,14,0)</f>
        <v>12.5427788258314</v>
      </c>
      <c r="M10" s="70">
        <f t="shared" ref="M10" si="4">RANK(L10,L$8:L$37,0)</f>
        <v>4</v>
      </c>
      <c r="N10" s="69">
        <f>VLOOKUP($A10,'Return Data'!$A$7:$R$328,18,0)</f>
        <v>10.9379164390394</v>
      </c>
      <c r="O10" s="70">
        <f t="shared" ref="O10" si="5">RANK(N10,N$8:N$37,0)</f>
        <v>5</v>
      </c>
      <c r="P10" s="69">
        <f>VLOOKUP($A10,'Return Data'!$A$7:$R$328,15,0)</f>
        <v>9.3981977843074702</v>
      </c>
      <c r="Q10" s="70">
        <f t="shared" ref="Q10" si="6">RANK(P10,P$8:P$37,0)</f>
        <v>4</v>
      </c>
      <c r="R10" s="69">
        <f>VLOOKUP($A10,'Return Data'!$A$7:$R$328,17,0)</f>
        <v>13.2022840783033</v>
      </c>
      <c r="S10" s="71">
        <f t="shared" si="1"/>
        <v>3</v>
      </c>
    </row>
    <row r="11" spans="1:19" x14ac:dyDescent="0.25">
      <c r="A11" s="87" t="s">
        <v>56</v>
      </c>
      <c r="B11" s="68">
        <f>VLOOKUP($A11,'Return Data'!$A$7:$R$328,2,0)</f>
        <v>43924</v>
      </c>
      <c r="C11" s="69">
        <f>VLOOKUP($A11,'Return Data'!$A$7:$R$328,3,0)</f>
        <v>17.924900000000001</v>
      </c>
      <c r="D11" s="69">
        <f>VLOOKUP($A11,'Return Data'!$A$7:$R$328,10,0)</f>
        <v>1.57858345201239</v>
      </c>
      <c r="E11" s="70">
        <f t="shared" si="0"/>
        <v>12</v>
      </c>
      <c r="F11" s="69">
        <f>VLOOKUP($A11,'Return Data'!$A$7:$R$328,11,0)</f>
        <v>8.2976056150482904</v>
      </c>
      <c r="G11" s="70">
        <f t="shared" si="0"/>
        <v>20</v>
      </c>
      <c r="H11" s="69">
        <f>VLOOKUP($A11,'Return Data'!$A$7:$R$328,12,0)</f>
        <v>6.4096452612112902</v>
      </c>
      <c r="I11" s="70">
        <f t="shared" ref="I11" si="7">RANK(H11,H$8:H$37,0)</f>
        <v>20</v>
      </c>
      <c r="J11" s="69">
        <f>VLOOKUP($A11,'Return Data'!$A$7:$R$328,13,0)</f>
        <v>7.27467454133531</v>
      </c>
      <c r="K11" s="70">
        <f t="shared" ref="K11" si="8">RANK(J11,J$8:J$37,0)</f>
        <v>21</v>
      </c>
      <c r="L11" s="69">
        <f>VLOOKUP($A11,'Return Data'!$A$7:$R$328,14,0)</f>
        <v>-1.70291769891847</v>
      </c>
      <c r="M11" s="70">
        <f t="shared" ref="M11" si="9">RANK(L11,L$8:L$37,0)</f>
        <v>26</v>
      </c>
      <c r="N11" s="69">
        <f>VLOOKUP($A11,'Return Data'!$A$7:$R$328,18,0)</f>
        <v>2.13192996304101</v>
      </c>
      <c r="O11" s="70">
        <f t="shared" ref="O11" si="10">RANK(N11,N$8:N$37,0)</f>
        <v>26</v>
      </c>
      <c r="P11" s="69">
        <f>VLOOKUP($A11,'Return Data'!$A$7:$R$328,15,0)</f>
        <v>3.6200124382180698</v>
      </c>
      <c r="Q11" s="70">
        <f t="shared" ref="Q11" si="11">RANK(P11,P$8:P$37,0)</f>
        <v>24</v>
      </c>
      <c r="R11" s="69">
        <f>VLOOKUP($A11,'Return Data'!$A$7:$R$328,17,0)</f>
        <v>9.6755319449454902</v>
      </c>
      <c r="S11" s="71">
        <f t="shared" si="1"/>
        <v>21</v>
      </c>
    </row>
    <row r="12" spans="1:19" x14ac:dyDescent="0.25">
      <c r="A12" s="87" t="s">
        <v>57</v>
      </c>
      <c r="B12" s="68">
        <f>VLOOKUP($A12,'Return Data'!$A$7:$R$328,2,0)</f>
        <v>43924</v>
      </c>
      <c r="C12" s="69">
        <f>VLOOKUP($A12,'Return Data'!$A$7:$R$328,3,0)</f>
        <v>36.084000000000003</v>
      </c>
      <c r="D12" s="69">
        <f>VLOOKUP($A12,'Return Data'!$A$7:$R$328,10,0)</f>
        <v>2.3475019487123601</v>
      </c>
      <c r="E12" s="70">
        <f t="shared" si="0"/>
        <v>8</v>
      </c>
      <c r="F12" s="69">
        <f>VLOOKUP($A12,'Return Data'!$A$7:$R$328,11,0)</f>
        <v>12.145142107881499</v>
      </c>
      <c r="G12" s="70">
        <f t="shared" si="0"/>
        <v>6</v>
      </c>
      <c r="H12" s="69">
        <f>VLOOKUP($A12,'Return Data'!$A$7:$R$328,12,0)</f>
        <v>8.8212614239612694</v>
      </c>
      <c r="I12" s="70">
        <f t="shared" ref="I12" si="12">RANK(H12,H$8:H$37,0)</f>
        <v>11</v>
      </c>
      <c r="J12" s="69">
        <f>VLOOKUP($A12,'Return Data'!$A$7:$R$328,13,0)</f>
        <v>9.0779889856102507</v>
      </c>
      <c r="K12" s="70">
        <f t="shared" ref="K12" si="13">RANK(J12,J$8:J$37,0)</f>
        <v>13</v>
      </c>
      <c r="L12" s="69">
        <f>VLOOKUP($A12,'Return Data'!$A$7:$R$328,14,0)</f>
        <v>9.7082490447515699</v>
      </c>
      <c r="M12" s="70">
        <f t="shared" ref="M12" si="14">RANK(L12,L$8:L$37,0)</f>
        <v>15</v>
      </c>
      <c r="N12" s="69">
        <f>VLOOKUP($A12,'Return Data'!$A$7:$R$328,18,0)</f>
        <v>8.7464129014162406</v>
      </c>
      <c r="O12" s="70">
        <f t="shared" ref="O12" si="15">RANK(N12,N$8:N$37,0)</f>
        <v>13</v>
      </c>
      <c r="P12" s="69">
        <f>VLOOKUP($A12,'Return Data'!$A$7:$R$328,15,0)</f>
        <v>7.9547040180418298</v>
      </c>
      <c r="Q12" s="70">
        <f t="shared" ref="Q12" si="16">RANK(P12,P$8:P$37,0)</f>
        <v>12</v>
      </c>
      <c r="R12" s="69">
        <f>VLOOKUP($A12,'Return Data'!$A$7:$R$328,17,0)</f>
        <v>12.1322277766069</v>
      </c>
      <c r="S12" s="71">
        <f t="shared" si="1"/>
        <v>9</v>
      </c>
    </row>
    <row r="13" spans="1:19" x14ac:dyDescent="0.25">
      <c r="A13" s="87" t="s">
        <v>58</v>
      </c>
      <c r="B13" s="68">
        <f>VLOOKUP($A13,'Return Data'!$A$7:$R$328,2,0)</f>
        <v>43924</v>
      </c>
      <c r="C13" s="69">
        <f>VLOOKUP($A13,'Return Data'!$A$7:$R$328,3,0)</f>
        <v>23.4392</v>
      </c>
      <c r="D13" s="69">
        <f>VLOOKUP($A13,'Return Data'!$A$7:$R$328,10,0)</f>
        <v>1.69024892857191</v>
      </c>
      <c r="E13" s="70">
        <f t="shared" si="0"/>
        <v>11</v>
      </c>
      <c r="F13" s="69">
        <f>VLOOKUP($A13,'Return Data'!$A$7:$R$328,11,0)</f>
        <v>9.5823044871414904</v>
      </c>
      <c r="G13" s="70">
        <f t="shared" si="0"/>
        <v>13</v>
      </c>
      <c r="H13" s="69">
        <f>VLOOKUP($A13,'Return Data'!$A$7:$R$328,12,0)</f>
        <v>6.67750219212666</v>
      </c>
      <c r="I13" s="70">
        <f t="shared" ref="I13" si="17">RANK(H13,H$8:H$37,0)</f>
        <v>18</v>
      </c>
      <c r="J13" s="69">
        <f>VLOOKUP($A13,'Return Data'!$A$7:$R$328,13,0)</f>
        <v>7.67063557510608</v>
      </c>
      <c r="K13" s="70">
        <f t="shared" ref="K13" si="18">RANK(J13,J$8:J$37,0)</f>
        <v>19</v>
      </c>
      <c r="L13" s="69">
        <f>VLOOKUP($A13,'Return Data'!$A$7:$R$328,14,0)</f>
        <v>9.7320840400884006</v>
      </c>
      <c r="M13" s="70">
        <f t="shared" ref="M13" si="19">RANK(L13,L$8:L$37,0)</f>
        <v>14</v>
      </c>
      <c r="N13" s="69">
        <f>VLOOKUP($A13,'Return Data'!$A$7:$R$328,18,0)</f>
        <v>8.4074289048253092</v>
      </c>
      <c r="O13" s="70">
        <f t="shared" ref="O13" si="20">RANK(N13,N$8:N$37,0)</f>
        <v>15</v>
      </c>
      <c r="P13" s="69">
        <f>VLOOKUP($A13,'Return Data'!$A$7:$R$328,15,0)</f>
        <v>7.1568195573267097</v>
      </c>
      <c r="Q13" s="70">
        <f t="shared" ref="Q13" si="21">RANK(P13,P$8:P$37,0)</f>
        <v>18</v>
      </c>
      <c r="R13" s="69">
        <f>VLOOKUP($A13,'Return Data'!$A$7:$R$328,17,0)</f>
        <v>11.925266139938</v>
      </c>
      <c r="S13" s="71">
        <f t="shared" si="1"/>
        <v>11</v>
      </c>
    </row>
    <row r="14" spans="1:19" x14ac:dyDescent="0.25">
      <c r="A14" s="87" t="s">
        <v>59</v>
      </c>
      <c r="B14" s="68">
        <f>VLOOKUP($A14,'Return Data'!$A$7:$R$328,2,0)</f>
        <v>43924</v>
      </c>
      <c r="C14" s="69">
        <f>VLOOKUP($A14,'Return Data'!$A$7:$R$328,3,0)</f>
        <v>2499.2040999999999</v>
      </c>
      <c r="D14" s="69">
        <f>VLOOKUP($A14,'Return Data'!$A$7:$R$328,10,0)</f>
        <v>3.5898993211482999</v>
      </c>
      <c r="E14" s="70">
        <f t="shared" si="0"/>
        <v>5</v>
      </c>
      <c r="F14" s="69">
        <f>VLOOKUP($A14,'Return Data'!$A$7:$R$328,11,0)</f>
        <v>13.0196422806084</v>
      </c>
      <c r="G14" s="70">
        <f t="shared" si="0"/>
        <v>2</v>
      </c>
      <c r="H14" s="69">
        <f>VLOOKUP($A14,'Return Data'!$A$7:$R$328,12,0)</f>
        <v>9.4342107604289396</v>
      </c>
      <c r="I14" s="70">
        <f t="shared" ref="I14" si="22">RANK(H14,H$8:H$37,0)</f>
        <v>7</v>
      </c>
      <c r="J14" s="69">
        <f>VLOOKUP($A14,'Return Data'!$A$7:$R$328,13,0)</f>
        <v>14.6193399776374</v>
      </c>
      <c r="K14" s="70">
        <f t="shared" ref="K14" si="23">RANK(J14,J$8:J$37,0)</f>
        <v>1</v>
      </c>
      <c r="L14" s="69">
        <f>VLOOKUP($A14,'Return Data'!$A$7:$R$328,14,0)</f>
        <v>11.6236571368509</v>
      </c>
      <c r="M14" s="70">
        <f t="shared" ref="M14" si="24">RANK(L14,L$8:L$37,0)</f>
        <v>6</v>
      </c>
      <c r="N14" s="69">
        <f>VLOOKUP($A14,'Return Data'!$A$7:$R$328,18,0)</f>
        <v>10.5597188835289</v>
      </c>
      <c r="O14" s="70">
        <f t="shared" ref="O14" si="25">RANK(N14,N$8:N$37,0)</f>
        <v>7</v>
      </c>
      <c r="P14" s="69">
        <f>VLOOKUP($A14,'Return Data'!$A$7:$R$328,15,0)</f>
        <v>8.5042129016841503</v>
      </c>
      <c r="Q14" s="70">
        <f t="shared" ref="Q14" si="26">RANK(P14,P$8:P$37,0)</f>
        <v>8</v>
      </c>
      <c r="R14" s="69">
        <f>VLOOKUP($A14,'Return Data'!$A$7:$R$328,17,0)</f>
        <v>12.032542554347801</v>
      </c>
      <c r="S14" s="71">
        <f t="shared" si="1"/>
        <v>10</v>
      </c>
    </row>
    <row r="15" spans="1:19" x14ac:dyDescent="0.25">
      <c r="A15" s="87" t="s">
        <v>60</v>
      </c>
      <c r="B15" s="68">
        <f>VLOOKUP($A15,'Return Data'!$A$7:$R$328,2,0)</f>
        <v>43924</v>
      </c>
      <c r="C15" s="69">
        <f>VLOOKUP($A15,'Return Data'!$A$7:$R$328,3,0)</f>
        <v>23.2376</v>
      </c>
      <c r="D15" s="69">
        <f>VLOOKUP($A15,'Return Data'!$A$7:$R$328,10,0)</f>
        <v>10.7993853898975</v>
      </c>
      <c r="E15" s="70">
        <f t="shared" si="0"/>
        <v>2</v>
      </c>
      <c r="F15" s="69">
        <f>VLOOKUP($A15,'Return Data'!$A$7:$R$328,11,0)</f>
        <v>11.7178153585276</v>
      </c>
      <c r="G15" s="70">
        <f t="shared" si="0"/>
        <v>7</v>
      </c>
      <c r="H15" s="69">
        <f>VLOOKUP($A15,'Return Data'!$A$7:$R$328,12,0)</f>
        <v>8.8530484435439298</v>
      </c>
      <c r="I15" s="70">
        <f t="shared" ref="I15" si="27">RANK(H15,H$8:H$37,0)</f>
        <v>10</v>
      </c>
      <c r="J15" s="69">
        <f>VLOOKUP($A15,'Return Data'!$A$7:$R$328,13,0)</f>
        <v>10.062693602693599</v>
      </c>
      <c r="K15" s="70">
        <f t="shared" ref="K15" si="28">RANK(J15,J$8:J$37,0)</f>
        <v>8</v>
      </c>
      <c r="L15" s="69">
        <f>VLOOKUP($A15,'Return Data'!$A$7:$R$328,14,0)</f>
        <v>11.8416904280244</v>
      </c>
      <c r="M15" s="70">
        <f t="shared" ref="M15" si="29">RANK(L15,L$8:L$37,0)</f>
        <v>5</v>
      </c>
      <c r="N15" s="69">
        <f>VLOOKUP($A15,'Return Data'!$A$7:$R$328,18,0)</f>
        <v>11.790907146264701</v>
      </c>
      <c r="O15" s="70">
        <f t="shared" ref="O15" si="30">RANK(N15,N$8:N$37,0)</f>
        <v>1</v>
      </c>
      <c r="P15" s="69">
        <f>VLOOKUP($A15,'Return Data'!$A$7:$R$328,15,0)</f>
        <v>9.4431945427371708</v>
      </c>
      <c r="Q15" s="70">
        <f t="shared" ref="Q15" si="31">RANK(P15,P$8:P$37,0)</f>
        <v>2</v>
      </c>
      <c r="R15" s="69">
        <f>VLOOKUP($A15,'Return Data'!$A$7:$R$328,17,0)</f>
        <v>11.4401010165274</v>
      </c>
      <c r="S15" s="71">
        <f t="shared" si="1"/>
        <v>12</v>
      </c>
    </row>
    <row r="16" spans="1:19" x14ac:dyDescent="0.25">
      <c r="A16" s="87" t="s">
        <v>61</v>
      </c>
      <c r="B16" s="68">
        <f>VLOOKUP($A16,'Return Data'!$A$7:$R$328,2,0)</f>
        <v>43924</v>
      </c>
      <c r="C16" s="69">
        <f>VLOOKUP($A16,'Return Data'!$A$7:$R$328,3,0)</f>
        <v>71.022300000000001</v>
      </c>
      <c r="D16" s="69">
        <f>VLOOKUP($A16,'Return Data'!$A$7:$R$328,10,0)</f>
        <v>-17.3739834051263</v>
      </c>
      <c r="E16" s="70">
        <f t="shared" si="0"/>
        <v>28</v>
      </c>
      <c r="F16" s="69">
        <f>VLOOKUP($A16,'Return Data'!$A$7:$R$328,11,0)</f>
        <v>-14.0445707169077</v>
      </c>
      <c r="G16" s="70">
        <f t="shared" si="0"/>
        <v>28</v>
      </c>
      <c r="H16" s="69">
        <f>VLOOKUP($A16,'Return Data'!$A$7:$R$328,12,0)</f>
        <v>-3.66613978135458</v>
      </c>
      <c r="I16" s="70">
        <f t="shared" ref="I16" si="32">RANK(H16,H$8:H$37,0)</f>
        <v>27</v>
      </c>
      <c r="J16" s="69">
        <f>VLOOKUP($A16,'Return Data'!$A$7:$R$328,13,0)</f>
        <v>9.6126466173910796E-2</v>
      </c>
      <c r="K16" s="70">
        <f t="shared" ref="K16" si="33">RANK(J16,J$8:J$37,0)</f>
        <v>27</v>
      </c>
      <c r="L16" s="69">
        <f>VLOOKUP($A16,'Return Data'!$A$7:$R$328,14,0)</f>
        <v>1.03955362874693</v>
      </c>
      <c r="M16" s="70">
        <f t="shared" ref="M16" si="34">RANK(L16,L$8:L$37,0)</f>
        <v>24</v>
      </c>
      <c r="N16" s="69">
        <f>VLOOKUP($A16,'Return Data'!$A$7:$R$328,18,0)</f>
        <v>5.4301388272447797</v>
      </c>
      <c r="O16" s="70">
        <f t="shared" ref="O16" si="35">RANK(N16,N$8:N$37,0)</f>
        <v>22</v>
      </c>
      <c r="P16" s="69">
        <f>VLOOKUP($A16,'Return Data'!$A$7:$R$328,15,0)</f>
        <v>7.0016579033898898</v>
      </c>
      <c r="Q16" s="70">
        <f t="shared" ref="Q16" si="36">RANK(P16,P$8:P$37,0)</f>
        <v>19</v>
      </c>
      <c r="R16" s="69">
        <f>VLOOKUP($A16,'Return Data'!$A$7:$R$328,17,0)</f>
        <v>11.328483533668599</v>
      </c>
      <c r="S16" s="71">
        <f t="shared" si="1"/>
        <v>13</v>
      </c>
    </row>
    <row r="17" spans="1:19" x14ac:dyDescent="0.25">
      <c r="A17" s="87" t="s">
        <v>62</v>
      </c>
      <c r="B17" s="68">
        <f>VLOOKUP($A17,'Return Data'!$A$7:$R$328,2,0)</f>
        <v>43924</v>
      </c>
      <c r="C17" s="69">
        <f>VLOOKUP($A17,'Return Data'!$A$7:$R$328,3,0)</f>
        <v>67.162199999999999</v>
      </c>
      <c r="D17" s="69">
        <f>VLOOKUP($A17,'Return Data'!$A$7:$R$328,10,0)</f>
        <v>-2.8244619028136899</v>
      </c>
      <c r="E17" s="70">
        <f t="shared" si="0"/>
        <v>21</v>
      </c>
      <c r="F17" s="69">
        <f>VLOOKUP($A17,'Return Data'!$A$7:$R$328,11,0)</f>
        <v>6.8658040721543596</v>
      </c>
      <c r="G17" s="70">
        <f t="shared" si="0"/>
        <v>22</v>
      </c>
      <c r="H17" s="69">
        <f>VLOOKUP($A17,'Return Data'!$A$7:$R$328,12,0)</f>
        <v>7.9329854151384103</v>
      </c>
      <c r="I17" s="70">
        <f t="shared" ref="I17" si="37">RANK(H17,H$8:H$37,0)</f>
        <v>16</v>
      </c>
      <c r="J17" s="69">
        <f>VLOOKUP($A17,'Return Data'!$A$7:$R$328,13,0)</f>
        <v>8.4316355373274998</v>
      </c>
      <c r="K17" s="70">
        <f t="shared" ref="K17" si="38">RANK(J17,J$8:J$37,0)</f>
        <v>16</v>
      </c>
      <c r="L17" s="69">
        <f>VLOOKUP($A17,'Return Data'!$A$7:$R$328,14,0)</f>
        <v>5.9128573754374898</v>
      </c>
      <c r="M17" s="70">
        <f t="shared" ref="M17" si="39">RANK(L17,L$8:L$37,0)</f>
        <v>22</v>
      </c>
      <c r="N17" s="69">
        <f>VLOOKUP($A17,'Return Data'!$A$7:$R$328,18,0)</f>
        <v>4.5704422297681999</v>
      </c>
      <c r="O17" s="70">
        <f t="shared" ref="O17" si="40">RANK(N17,N$8:N$37,0)</f>
        <v>23</v>
      </c>
      <c r="P17" s="69">
        <f>VLOOKUP($A17,'Return Data'!$A$7:$R$328,15,0)</f>
        <v>4.8641534354826899</v>
      </c>
      <c r="Q17" s="70">
        <f t="shared" ref="Q17" si="41">RANK(P17,P$8:P$37,0)</f>
        <v>22</v>
      </c>
      <c r="R17" s="69">
        <f>VLOOKUP($A17,'Return Data'!$A$7:$R$328,17,0)</f>
        <v>10.2757358286635</v>
      </c>
      <c r="S17" s="71">
        <f t="shared" si="1"/>
        <v>18</v>
      </c>
    </row>
    <row r="18" spans="1:19" x14ac:dyDescent="0.25">
      <c r="A18" s="87" t="s">
        <v>63</v>
      </c>
      <c r="B18" s="68">
        <f>VLOOKUP($A18,'Return Data'!$A$7:$R$328,2,0)</f>
        <v>43924</v>
      </c>
      <c r="C18" s="69">
        <f>VLOOKUP($A18,'Return Data'!$A$7:$R$328,3,0)</f>
        <v>28.2331</v>
      </c>
      <c r="D18" s="69">
        <f>VLOOKUP($A18,'Return Data'!$A$7:$R$328,10,0)</f>
        <v>0.77202080002963303</v>
      </c>
      <c r="E18" s="70">
        <f t="shared" si="0"/>
        <v>15</v>
      </c>
      <c r="F18" s="69">
        <f>VLOOKUP($A18,'Return Data'!$A$7:$R$328,11,0)</f>
        <v>9.3358938739118091</v>
      </c>
      <c r="G18" s="70">
        <f t="shared" si="0"/>
        <v>15</v>
      </c>
      <c r="H18" s="69">
        <f>VLOOKUP($A18,'Return Data'!$A$7:$R$328,12,0)</f>
        <v>7.2890172655463203</v>
      </c>
      <c r="I18" s="70">
        <f t="shared" ref="I18" si="42">RANK(H18,H$8:H$37,0)</f>
        <v>17</v>
      </c>
      <c r="J18" s="69">
        <f>VLOOKUP($A18,'Return Data'!$A$7:$R$328,13,0)</f>
        <v>9.2735519871518104</v>
      </c>
      <c r="K18" s="70">
        <f t="shared" ref="K18" si="43">RANK(J18,J$8:J$37,0)</f>
        <v>12</v>
      </c>
      <c r="L18" s="69">
        <f>VLOOKUP($A18,'Return Data'!$A$7:$R$328,14,0)</f>
        <v>10.636819146074201</v>
      </c>
      <c r="M18" s="70">
        <f t="shared" ref="M18" si="44">RANK(L18,L$8:L$37,0)</f>
        <v>10</v>
      </c>
      <c r="N18" s="69">
        <f>VLOOKUP($A18,'Return Data'!$A$7:$R$328,18,0)</f>
        <v>9.4254439628456304</v>
      </c>
      <c r="O18" s="70">
        <f t="shared" ref="O18" si="45">RANK(N18,N$8:N$37,0)</f>
        <v>11</v>
      </c>
      <c r="P18" s="69">
        <f>VLOOKUP($A18,'Return Data'!$A$7:$R$328,15,0)</f>
        <v>7.5463796224233803</v>
      </c>
      <c r="Q18" s="70">
        <f t="shared" ref="Q18" si="46">RANK(P18,P$8:P$37,0)</f>
        <v>14</v>
      </c>
      <c r="R18" s="69">
        <f>VLOOKUP($A18,'Return Data'!$A$7:$R$328,17,0)</f>
        <v>10.414979484190701</v>
      </c>
      <c r="S18" s="71">
        <f t="shared" si="1"/>
        <v>17</v>
      </c>
    </row>
    <row r="19" spans="1:19" x14ac:dyDescent="0.25">
      <c r="A19" s="87" t="s">
        <v>64</v>
      </c>
      <c r="B19" s="68">
        <f>VLOOKUP($A19,'Return Data'!$A$7:$R$328,2,0)</f>
        <v>43924</v>
      </c>
      <c r="C19" s="69">
        <f>VLOOKUP($A19,'Return Data'!$A$7:$R$328,3,0)</f>
        <v>26.5823</v>
      </c>
      <c r="D19" s="69">
        <f>VLOOKUP($A19,'Return Data'!$A$7:$R$328,10,0)</f>
        <v>0.81556232816080598</v>
      </c>
      <c r="E19" s="70">
        <f t="shared" si="0"/>
        <v>14</v>
      </c>
      <c r="F19" s="69">
        <f>VLOOKUP($A19,'Return Data'!$A$7:$R$328,11,0)</f>
        <v>10.429754200162501</v>
      </c>
      <c r="G19" s="70">
        <f t="shared" si="0"/>
        <v>10</v>
      </c>
      <c r="H19" s="69">
        <f>VLOOKUP($A19,'Return Data'!$A$7:$R$328,12,0)</f>
        <v>11.030032506429601</v>
      </c>
      <c r="I19" s="70">
        <f t="shared" ref="I19" si="47">RANK(H19,H$8:H$37,0)</f>
        <v>2</v>
      </c>
      <c r="J19" s="69">
        <f>VLOOKUP($A19,'Return Data'!$A$7:$R$328,13,0)</f>
        <v>10.800356506238799</v>
      </c>
      <c r="K19" s="70">
        <f t="shared" ref="K19" si="48">RANK(J19,J$8:J$37,0)</f>
        <v>6</v>
      </c>
      <c r="L19" s="69">
        <f>VLOOKUP($A19,'Return Data'!$A$7:$R$328,14,0)</f>
        <v>11.0833929781415</v>
      </c>
      <c r="M19" s="70">
        <f t="shared" ref="M19" si="49">RANK(L19,L$8:L$37,0)</f>
        <v>9</v>
      </c>
      <c r="N19" s="69">
        <f>VLOOKUP($A19,'Return Data'!$A$7:$R$328,18,0)</f>
        <v>9.6346452500245707</v>
      </c>
      <c r="O19" s="70">
        <f t="shared" ref="O19" si="50">RANK(N19,N$8:N$37,0)</f>
        <v>9</v>
      </c>
      <c r="P19" s="69">
        <f>VLOOKUP($A19,'Return Data'!$A$7:$R$328,15,0)</f>
        <v>9.3601969151717697</v>
      </c>
      <c r="Q19" s="70">
        <f t="shared" ref="Q19" si="51">RANK(P19,P$8:P$37,0)</f>
        <v>5</v>
      </c>
      <c r="R19" s="69">
        <f>VLOOKUP($A19,'Return Data'!$A$7:$R$328,17,0)</f>
        <v>15.464940581853799</v>
      </c>
      <c r="S19" s="71">
        <f t="shared" si="1"/>
        <v>1</v>
      </c>
    </row>
    <row r="20" spans="1:19" x14ac:dyDescent="0.25">
      <c r="A20" s="87" t="s">
        <v>65</v>
      </c>
      <c r="B20" s="68">
        <f>VLOOKUP($A20,'Return Data'!$A$7:$R$328,2,0)</f>
        <v>43924</v>
      </c>
      <c r="C20" s="69">
        <f>VLOOKUP($A20,'Return Data'!$A$7:$R$328,3,0)</f>
        <v>16.997299999999999</v>
      </c>
      <c r="D20" s="69">
        <f>VLOOKUP($A20,'Return Data'!$A$7:$R$328,10,0)</f>
        <v>-3.3363070140512199</v>
      </c>
      <c r="E20" s="70">
        <f t="shared" si="0"/>
        <v>24</v>
      </c>
      <c r="F20" s="69">
        <f>VLOOKUP($A20,'Return Data'!$A$7:$R$328,11,0)</f>
        <v>9.7260120761316706</v>
      </c>
      <c r="G20" s="70">
        <f t="shared" si="0"/>
        <v>11</v>
      </c>
      <c r="H20" s="69">
        <f>VLOOKUP($A20,'Return Data'!$A$7:$R$328,12,0)</f>
        <v>9.8667077748562697</v>
      </c>
      <c r="I20" s="70">
        <f t="shared" ref="I20" si="52">RANK(H20,H$8:H$37,0)</f>
        <v>5</v>
      </c>
      <c r="J20" s="69">
        <f>VLOOKUP($A20,'Return Data'!$A$7:$R$328,13,0)</f>
        <v>7.8486931212764999</v>
      </c>
      <c r="K20" s="70">
        <f t="shared" ref="K20" si="53">RANK(J20,J$8:J$37,0)</f>
        <v>18</v>
      </c>
      <c r="L20" s="69">
        <f>VLOOKUP($A20,'Return Data'!$A$7:$R$328,14,0)</f>
        <v>6.3128557677733204</v>
      </c>
      <c r="M20" s="70">
        <f t="shared" ref="M20" si="54">RANK(L20,L$8:L$37,0)</f>
        <v>20</v>
      </c>
      <c r="N20" s="69">
        <f>VLOOKUP($A20,'Return Data'!$A$7:$R$328,18,0)</f>
        <v>7.1927638294894702</v>
      </c>
      <c r="O20" s="70">
        <f t="shared" ref="O20" si="55">RANK(N20,N$8:N$37,0)</f>
        <v>19</v>
      </c>
      <c r="P20" s="69">
        <f>VLOOKUP($A20,'Return Data'!$A$7:$R$328,15,0)</f>
        <v>5.5286689368696997</v>
      </c>
      <c r="Q20" s="70">
        <f t="shared" ref="Q20" si="56">RANK(P20,P$8:P$37,0)</f>
        <v>20</v>
      </c>
      <c r="R20" s="69">
        <f>VLOOKUP($A20,'Return Data'!$A$7:$R$328,17,0)</f>
        <v>7.8251832747111196</v>
      </c>
      <c r="S20" s="71">
        <f t="shared" si="1"/>
        <v>29</v>
      </c>
    </row>
    <row r="21" spans="1:19" x14ac:dyDescent="0.25">
      <c r="A21" s="87" t="s">
        <v>66</v>
      </c>
      <c r="B21" s="68">
        <f>VLOOKUP($A21,'Return Data'!$A$7:$R$328,2,0)</f>
        <v>43924</v>
      </c>
      <c r="C21" s="69">
        <f>VLOOKUP($A21,'Return Data'!$A$7:$R$328,3,0)</f>
        <v>26.611000000000001</v>
      </c>
      <c r="D21" s="69">
        <f>VLOOKUP($A21,'Return Data'!$A$7:$R$328,10,0)</f>
        <v>2.50519473341192</v>
      </c>
      <c r="E21" s="70">
        <f t="shared" si="0"/>
        <v>7</v>
      </c>
      <c r="F21" s="69">
        <f>VLOOKUP($A21,'Return Data'!$A$7:$R$328,11,0)</f>
        <v>12.1932922861448</v>
      </c>
      <c r="G21" s="70">
        <f t="shared" si="0"/>
        <v>5</v>
      </c>
      <c r="H21" s="69">
        <f>VLOOKUP($A21,'Return Data'!$A$7:$R$328,12,0)</f>
        <v>9.6608644341299001</v>
      </c>
      <c r="I21" s="70">
        <f t="shared" ref="I21" si="57">RANK(H21,H$8:H$37,0)</f>
        <v>6</v>
      </c>
      <c r="J21" s="69">
        <f>VLOOKUP($A21,'Return Data'!$A$7:$R$328,13,0)</f>
        <v>11.6182673434881</v>
      </c>
      <c r="K21" s="70">
        <f t="shared" ref="K21" si="58">RANK(J21,J$8:J$37,0)</f>
        <v>4</v>
      </c>
      <c r="L21" s="69">
        <f>VLOOKUP($A21,'Return Data'!$A$7:$R$328,14,0)</f>
        <v>12.762223868769301</v>
      </c>
      <c r="M21" s="70">
        <f t="shared" ref="M21" si="59">RANK(L21,L$8:L$37,0)</f>
        <v>3</v>
      </c>
      <c r="N21" s="69">
        <f>VLOOKUP($A21,'Return Data'!$A$7:$R$328,18,0)</f>
        <v>11.4155324106894</v>
      </c>
      <c r="O21" s="70">
        <f t="shared" ref="O21" si="60">RANK(N21,N$8:N$37,0)</f>
        <v>4</v>
      </c>
      <c r="P21" s="69">
        <f>VLOOKUP($A21,'Return Data'!$A$7:$R$328,15,0)</f>
        <v>8.9947018358907407</v>
      </c>
      <c r="Q21" s="70">
        <f t="shared" ref="Q21" si="61">RANK(P21,P$8:P$37,0)</f>
        <v>7</v>
      </c>
      <c r="R21" s="69">
        <f>VLOOKUP($A21,'Return Data'!$A$7:$R$328,17,0)</f>
        <v>13.074431190234099</v>
      </c>
      <c r="S21" s="71">
        <f t="shared" si="1"/>
        <v>4</v>
      </c>
    </row>
    <row r="22" spans="1:19" x14ac:dyDescent="0.25">
      <c r="A22" s="87" t="s">
        <v>67</v>
      </c>
      <c r="B22" s="68">
        <f>VLOOKUP($A22,'Return Data'!$A$7:$R$328,2,0)</f>
        <v>43924</v>
      </c>
      <c r="C22" s="69">
        <f>VLOOKUP($A22,'Return Data'!$A$7:$R$328,3,0)</f>
        <v>16.490200000000002</v>
      </c>
      <c r="D22" s="69">
        <f>VLOOKUP($A22,'Return Data'!$A$7:$R$328,10,0)</f>
        <v>5.7615691865001599</v>
      </c>
      <c r="E22" s="70">
        <f t="shared" si="0"/>
        <v>3</v>
      </c>
      <c r="F22" s="69">
        <f>VLOOKUP($A22,'Return Data'!$A$7:$R$328,11,0)</f>
        <v>9.1400833765683203</v>
      </c>
      <c r="G22" s="70">
        <f t="shared" si="0"/>
        <v>17</v>
      </c>
      <c r="H22" s="69">
        <f>VLOOKUP($A22,'Return Data'!$A$7:$R$328,12,0)</f>
        <v>8.8143357129602293</v>
      </c>
      <c r="I22" s="70">
        <f t="shared" ref="I22" si="62">RANK(H22,H$8:H$37,0)</f>
        <v>12</v>
      </c>
      <c r="J22" s="69">
        <f>VLOOKUP($A22,'Return Data'!$A$7:$R$328,13,0)</f>
        <v>8.8096892566686602</v>
      </c>
      <c r="K22" s="70">
        <f t="shared" ref="K22" si="63">RANK(J22,J$8:J$37,0)</f>
        <v>14</v>
      </c>
      <c r="L22" s="69">
        <f>VLOOKUP($A22,'Return Data'!$A$7:$R$328,14,0)</f>
        <v>7.9013347844627999</v>
      </c>
      <c r="M22" s="70">
        <f t="shared" ref="M22" si="64">RANK(L22,L$8:L$37,0)</f>
        <v>19</v>
      </c>
      <c r="N22" s="69">
        <f>VLOOKUP($A22,'Return Data'!$A$7:$R$328,18,0)</f>
        <v>7.68826238700023</v>
      </c>
      <c r="O22" s="70">
        <f t="shared" ref="O22" si="65">RANK(N22,N$8:N$37,0)</f>
        <v>18</v>
      </c>
      <c r="P22" s="69">
        <f>VLOOKUP($A22,'Return Data'!$A$7:$R$328,15,0)</f>
        <v>8.2148242605015103</v>
      </c>
      <c r="Q22" s="70">
        <f t="shared" ref="Q22" si="66">RANK(P22,P$8:P$37,0)</f>
        <v>11</v>
      </c>
      <c r="R22" s="69">
        <f>VLOOKUP($A22,'Return Data'!$A$7:$R$328,17,0)</f>
        <v>9.5714060606060603</v>
      </c>
      <c r="S22" s="71">
        <f t="shared" si="1"/>
        <v>23</v>
      </c>
    </row>
    <row r="23" spans="1:19" x14ac:dyDescent="0.25">
      <c r="A23" s="87" t="s">
        <v>68</v>
      </c>
      <c r="B23" s="68">
        <f>VLOOKUP($A23,'Return Data'!$A$7:$R$328,2,0)</f>
        <v>43924</v>
      </c>
      <c r="C23" s="69">
        <f>VLOOKUP($A23,'Return Data'!$A$7:$R$328,3,0)</f>
        <v>1121.6968999999999</v>
      </c>
      <c r="D23" s="69">
        <f>VLOOKUP($A23,'Return Data'!$A$7:$R$328,10,0)</f>
        <v>-4.8010889997930404</v>
      </c>
      <c r="E23" s="70">
        <f t="shared" si="0"/>
        <v>25</v>
      </c>
      <c r="F23" s="69">
        <f>VLOOKUP($A23,'Return Data'!$A$7:$R$328,11,0)</f>
        <v>4.6031412972357604</v>
      </c>
      <c r="G23" s="70">
        <f t="shared" si="0"/>
        <v>25</v>
      </c>
      <c r="H23" s="69">
        <f>VLOOKUP($A23,'Return Data'!$A$7:$R$328,12,0)</f>
        <v>4.8104608417118504</v>
      </c>
      <c r="I23" s="70">
        <f t="shared" ref="I23" si="67">RANK(H23,H$8:H$37,0)</f>
        <v>24</v>
      </c>
      <c r="J23" s="69">
        <f>VLOOKUP($A23,'Return Data'!$A$7:$R$328,13,0)</f>
        <v>7.2094627279141799</v>
      </c>
      <c r="K23" s="70">
        <f t="shared" ref="K23" si="68">RANK(J23,J$8:J$37,0)</f>
        <v>22</v>
      </c>
      <c r="L23" s="69">
        <f>VLOOKUP($A23,'Return Data'!$A$7:$R$328,14,0)</f>
        <v>7.9143560128563299</v>
      </c>
      <c r="M23" s="70">
        <f t="shared" ref="M23" si="69">RANK(L23,L$8:L$37,0)</f>
        <v>18</v>
      </c>
      <c r="N23" s="69"/>
      <c r="O23" s="70"/>
      <c r="P23" s="69"/>
      <c r="Q23" s="70"/>
      <c r="R23" s="69">
        <f>VLOOKUP($A23,'Return Data'!$A$7:$R$328,17,0)</f>
        <v>9.1397877572016402</v>
      </c>
      <c r="S23" s="71">
        <f t="shared" si="1"/>
        <v>25</v>
      </c>
    </row>
    <row r="24" spans="1:19" x14ac:dyDescent="0.25">
      <c r="A24" s="87" t="s">
        <v>69</v>
      </c>
      <c r="B24" s="68">
        <f>VLOOKUP($A24,'Return Data'!$A$7:$R$328,2,0)</f>
        <v>43924</v>
      </c>
      <c r="C24" s="69">
        <f>VLOOKUP($A24,'Return Data'!$A$7:$R$328,3,0)</f>
        <v>31.507899999999999</v>
      </c>
      <c r="D24" s="69">
        <f>VLOOKUP($A24,'Return Data'!$A$7:$R$328,10,0)</f>
        <v>-5.0677540561758798</v>
      </c>
      <c r="E24" s="70">
        <f t="shared" si="0"/>
        <v>26</v>
      </c>
      <c r="F24" s="69">
        <f>VLOOKUP($A24,'Return Data'!$A$7:$R$328,11,0)</f>
        <v>4.1362202824126504</v>
      </c>
      <c r="G24" s="70">
        <f t="shared" si="0"/>
        <v>26</v>
      </c>
      <c r="H24" s="69">
        <f>VLOOKUP($A24,'Return Data'!$A$7:$R$328,12,0)</f>
        <v>4.6604051917404599</v>
      </c>
      <c r="I24" s="70">
        <f t="shared" ref="I24" si="70">RANK(H24,H$8:H$37,0)</f>
        <v>25</v>
      </c>
      <c r="J24" s="69">
        <f>VLOOKUP($A24,'Return Data'!$A$7:$R$328,13,0)</f>
        <v>5.2487820269986099</v>
      </c>
      <c r="K24" s="70">
        <f t="shared" ref="K24" si="71">RANK(J24,J$8:J$37,0)</f>
        <v>25</v>
      </c>
      <c r="L24" s="69">
        <f>VLOOKUP($A24,'Return Data'!$A$7:$R$328,14,0)</f>
        <v>5.7098879863566898</v>
      </c>
      <c r="M24" s="70">
        <f t="shared" ref="M24" si="72">RANK(L24,L$8:L$37,0)</f>
        <v>23</v>
      </c>
      <c r="N24" s="69">
        <f>VLOOKUP($A24,'Return Data'!$A$7:$R$328,18,0)</f>
        <v>7.0454844990884</v>
      </c>
      <c r="O24" s="70">
        <f t="shared" ref="O24" si="73">RANK(N24,N$8:N$37,0)</f>
        <v>20</v>
      </c>
      <c r="P24" s="69">
        <f>VLOOKUP($A24,'Return Data'!$A$7:$R$328,15,0)</f>
        <v>7.7243429335543796</v>
      </c>
      <c r="Q24" s="70">
        <f t="shared" ref="Q24" si="74">RANK(P24,P$8:P$37,0)</f>
        <v>13</v>
      </c>
      <c r="R24" s="69">
        <f>VLOOKUP($A24,'Return Data'!$A$7:$R$328,17,0)</f>
        <v>10.833335221983001</v>
      </c>
      <c r="S24" s="71">
        <f t="shared" si="1"/>
        <v>16</v>
      </c>
    </row>
    <row r="25" spans="1:19" x14ac:dyDescent="0.25">
      <c r="A25" s="87" t="s">
        <v>70</v>
      </c>
      <c r="B25" s="68">
        <f>VLOOKUP($A25,'Return Data'!$A$7:$R$328,2,0)</f>
        <v>43924</v>
      </c>
      <c r="C25" s="69">
        <f>VLOOKUP($A25,'Return Data'!$A$7:$R$328,3,0)</f>
        <v>27.978999999999999</v>
      </c>
      <c r="D25" s="69">
        <f>VLOOKUP($A25,'Return Data'!$A$7:$R$328,10,0)</f>
        <v>-3.0012115246062598</v>
      </c>
      <c r="E25" s="70">
        <f t="shared" si="0"/>
        <v>23</v>
      </c>
      <c r="F25" s="69">
        <f>VLOOKUP($A25,'Return Data'!$A$7:$R$328,11,0)</f>
        <v>8.8333446865158294</v>
      </c>
      <c r="G25" s="70">
        <f t="shared" si="0"/>
        <v>18</v>
      </c>
      <c r="H25" s="69">
        <f>VLOOKUP($A25,'Return Data'!$A$7:$R$328,12,0)</f>
        <v>8.4014146944447994</v>
      </c>
      <c r="I25" s="70">
        <f t="shared" ref="I25" si="75">RANK(H25,H$8:H$37,0)</f>
        <v>13</v>
      </c>
      <c r="J25" s="69">
        <f>VLOOKUP($A25,'Return Data'!$A$7:$R$328,13,0)</f>
        <v>9.6022444177008595</v>
      </c>
      <c r="K25" s="70">
        <f t="shared" ref="K25" si="76">RANK(J25,J$8:J$37,0)</f>
        <v>11</v>
      </c>
      <c r="L25" s="69">
        <f>VLOOKUP($A25,'Return Data'!$A$7:$R$328,14,0)</f>
        <v>10.6354663865382</v>
      </c>
      <c r="M25" s="70">
        <f t="shared" ref="M25" si="77">RANK(L25,L$8:L$37,0)</f>
        <v>11</v>
      </c>
      <c r="N25" s="69">
        <f>VLOOKUP($A25,'Return Data'!$A$7:$R$328,18,0)</f>
        <v>10.7026007561666</v>
      </c>
      <c r="O25" s="70">
        <f t="shared" ref="O25" si="78">RANK(N25,N$8:N$37,0)</f>
        <v>6</v>
      </c>
      <c r="P25" s="69">
        <f>VLOOKUP($A25,'Return Data'!$A$7:$R$328,15,0)</f>
        <v>9.9037645410769706</v>
      </c>
      <c r="Q25" s="70">
        <f t="shared" ref="Q25" si="79">RANK(P25,P$8:P$37,0)</f>
        <v>1</v>
      </c>
      <c r="R25" s="69">
        <f>VLOOKUP($A25,'Return Data'!$A$7:$R$328,17,0)</f>
        <v>13.3809834926154</v>
      </c>
      <c r="S25" s="71">
        <f t="shared" si="1"/>
        <v>2</v>
      </c>
    </row>
    <row r="26" spans="1:19" x14ac:dyDescent="0.25">
      <c r="A26" s="87" t="s">
        <v>71</v>
      </c>
      <c r="B26" s="68">
        <f>VLOOKUP($A26,'Return Data'!$A$7:$R$328,2,0)</f>
        <v>43924</v>
      </c>
      <c r="C26" s="69">
        <f>VLOOKUP($A26,'Return Data'!$A$7:$R$328,3,0)</f>
        <v>22.9467</v>
      </c>
      <c r="D26" s="69">
        <f>VLOOKUP($A26,'Return Data'!$A$7:$R$328,10,0)</f>
        <v>9.7499074918502404E-2</v>
      </c>
      <c r="E26" s="70">
        <f t="shared" si="0"/>
        <v>18</v>
      </c>
      <c r="F26" s="69">
        <f>VLOOKUP($A26,'Return Data'!$A$7:$R$328,11,0)</f>
        <v>9.6847902763362104</v>
      </c>
      <c r="G26" s="70">
        <f t="shared" si="0"/>
        <v>12</v>
      </c>
      <c r="H26" s="69">
        <f>VLOOKUP($A26,'Return Data'!$A$7:$R$328,12,0)</f>
        <v>8.3118096236154706</v>
      </c>
      <c r="I26" s="70">
        <f t="shared" ref="I26" si="80">RANK(H26,H$8:H$37,0)</f>
        <v>14</v>
      </c>
      <c r="J26" s="69">
        <f>VLOOKUP($A26,'Return Data'!$A$7:$R$328,13,0)</f>
        <v>9.6961137952510192</v>
      </c>
      <c r="K26" s="70">
        <f t="shared" ref="K26" si="81">RANK(J26,J$8:J$37,0)</f>
        <v>9</v>
      </c>
      <c r="L26" s="69">
        <f>VLOOKUP($A26,'Return Data'!$A$7:$R$328,14,0)</f>
        <v>10.0697143295813</v>
      </c>
      <c r="M26" s="70">
        <f t="shared" ref="M26" si="82">RANK(L26,L$8:L$37,0)</f>
        <v>13</v>
      </c>
      <c r="N26" s="69">
        <f>VLOOKUP($A26,'Return Data'!$A$7:$R$328,18,0)</f>
        <v>9.2260542584804401</v>
      </c>
      <c r="O26" s="70">
        <f t="shared" ref="O26" si="83">RANK(N26,N$8:N$37,0)</f>
        <v>12</v>
      </c>
      <c r="P26" s="69">
        <f>VLOOKUP($A26,'Return Data'!$A$7:$R$328,15,0)</f>
        <v>8.42679582933701</v>
      </c>
      <c r="Q26" s="70">
        <f t="shared" ref="Q26" si="84">RANK(P26,P$8:P$37,0)</f>
        <v>10</v>
      </c>
      <c r="R26" s="69">
        <f>VLOOKUP($A26,'Return Data'!$A$7:$R$328,17,0)</f>
        <v>12.4221895050984</v>
      </c>
      <c r="S26" s="71">
        <f t="shared" si="1"/>
        <v>6</v>
      </c>
    </row>
    <row r="27" spans="1:19" x14ac:dyDescent="0.25">
      <c r="A27" s="87" t="s">
        <v>72</v>
      </c>
      <c r="B27" s="68">
        <f>VLOOKUP($A27,'Return Data'!$A$7:$R$328,2,0)</f>
        <v>43924</v>
      </c>
      <c r="C27" s="69">
        <f>VLOOKUP($A27,'Return Data'!$A$7:$R$328,3,0)</f>
        <v>12.9816</v>
      </c>
      <c r="D27" s="69">
        <f>VLOOKUP($A27,'Return Data'!$A$7:$R$328,10,0)</f>
        <v>18.433017478639101</v>
      </c>
      <c r="E27" s="70">
        <f t="shared" si="0"/>
        <v>1</v>
      </c>
      <c r="F27" s="69">
        <f>VLOOKUP($A27,'Return Data'!$A$7:$R$328,11,0)</f>
        <v>15.3602516113314</v>
      </c>
      <c r="G27" s="70">
        <f t="shared" si="0"/>
        <v>1</v>
      </c>
      <c r="H27" s="69">
        <f>VLOOKUP($A27,'Return Data'!$A$7:$R$328,12,0)</f>
        <v>10.9363325015927</v>
      </c>
      <c r="I27" s="70">
        <f t="shared" ref="I27" si="85">RANK(H27,H$8:H$37,0)</f>
        <v>3</v>
      </c>
      <c r="J27" s="69">
        <f>VLOOKUP($A27,'Return Data'!$A$7:$R$328,13,0)</f>
        <v>12.764242183715799</v>
      </c>
      <c r="K27" s="70">
        <f t="shared" ref="K27" si="86">RANK(J27,J$8:J$37,0)</f>
        <v>2</v>
      </c>
      <c r="L27" s="69">
        <f>VLOOKUP($A27,'Return Data'!$A$7:$R$328,14,0)</f>
        <v>14.444692467775599</v>
      </c>
      <c r="M27" s="70">
        <f t="shared" ref="M27" si="87">RANK(L27,L$8:L$37,0)</f>
        <v>1</v>
      </c>
      <c r="N27" s="69">
        <f>VLOOKUP($A27,'Return Data'!$A$7:$R$328,18,0)</f>
        <v>11.5474492439964</v>
      </c>
      <c r="O27" s="70">
        <f t="shared" ref="O27" si="88">RANK(N27,N$8:N$37,0)</f>
        <v>2</v>
      </c>
      <c r="P27" s="69"/>
      <c r="Q27" s="70"/>
      <c r="R27" s="69">
        <f>VLOOKUP($A27,'Return Data'!$A$7:$R$328,17,0)</f>
        <v>9.8398191681735998</v>
      </c>
      <c r="S27" s="71">
        <f t="shared" si="1"/>
        <v>19</v>
      </c>
    </row>
    <row r="28" spans="1:19" x14ac:dyDescent="0.25">
      <c r="A28" s="87" t="s">
        <v>73</v>
      </c>
      <c r="B28" s="68">
        <f>VLOOKUP($A28,'Return Data'!$A$7:$R$328,2,0)</f>
        <v>43924</v>
      </c>
      <c r="C28" s="69">
        <f>VLOOKUP($A28,'Return Data'!$A$7:$R$328,3,0)</f>
        <v>28.043500000000002</v>
      </c>
      <c r="D28" s="69">
        <f>VLOOKUP($A28,'Return Data'!$A$7:$R$328,10,0)</f>
        <v>-1.0989924045063499</v>
      </c>
      <c r="E28" s="70">
        <f t="shared" si="0"/>
        <v>20</v>
      </c>
      <c r="F28" s="69">
        <f>VLOOKUP($A28,'Return Data'!$A$7:$R$328,11,0)</f>
        <v>8.4678008737768007</v>
      </c>
      <c r="G28" s="70">
        <f t="shared" si="0"/>
        <v>19</v>
      </c>
      <c r="H28" s="69">
        <f>VLOOKUP($A28,'Return Data'!$A$7:$R$328,12,0)</f>
        <v>5.8750024798795097</v>
      </c>
      <c r="I28" s="70">
        <f t="shared" ref="I28" si="89">RANK(H28,H$8:H$37,0)</f>
        <v>23</v>
      </c>
      <c r="J28" s="69">
        <f>VLOOKUP($A28,'Return Data'!$A$7:$R$328,13,0)</f>
        <v>7.4387690546484402</v>
      </c>
      <c r="K28" s="70">
        <f t="shared" ref="K28" si="90">RANK(J28,J$8:J$37,0)</f>
        <v>20</v>
      </c>
      <c r="L28" s="69">
        <f>VLOOKUP($A28,'Return Data'!$A$7:$R$328,14,0)</f>
        <v>9.1395118817977892</v>
      </c>
      <c r="M28" s="70">
        <f t="shared" ref="M28" si="91">RANK(L28,L$8:L$37,0)</f>
        <v>16</v>
      </c>
      <c r="N28" s="69">
        <f>VLOOKUP($A28,'Return Data'!$A$7:$R$328,18,0)</f>
        <v>8.2430009237403006</v>
      </c>
      <c r="O28" s="70">
        <f t="shared" ref="O28" si="92">RANK(N28,N$8:N$37,0)</f>
        <v>16</v>
      </c>
      <c r="P28" s="69">
        <f>VLOOKUP($A28,'Return Data'!$A$7:$R$328,15,0)</f>
        <v>7.3124634850002996</v>
      </c>
      <c r="Q28" s="70">
        <f t="shared" ref="Q28" si="93">RANK(P28,P$8:P$37,0)</f>
        <v>16</v>
      </c>
      <c r="R28" s="69">
        <f>VLOOKUP($A28,'Return Data'!$A$7:$R$328,17,0)</f>
        <v>11.3266544463328</v>
      </c>
      <c r="S28" s="71">
        <f t="shared" si="1"/>
        <v>14</v>
      </c>
    </row>
    <row r="29" spans="1:19" x14ac:dyDescent="0.25">
      <c r="A29" s="87" t="s">
        <v>74</v>
      </c>
      <c r="B29" s="68">
        <f>VLOOKUP($A29,'Return Data'!$A$7:$R$328,2,0)</f>
        <v>43924</v>
      </c>
      <c r="C29" s="69">
        <f>VLOOKUP($A29,'Return Data'!$A$7:$R$328,3,0)</f>
        <v>2078.6095</v>
      </c>
      <c r="D29" s="69">
        <f>VLOOKUP($A29,'Return Data'!$A$7:$R$328,10,0)</f>
        <v>-13.095253408809301</v>
      </c>
      <c r="E29" s="70">
        <f t="shared" si="0"/>
        <v>27</v>
      </c>
      <c r="F29" s="69">
        <f>VLOOKUP($A29,'Return Data'!$A$7:$R$328,11,0)</f>
        <v>6.16715471218121</v>
      </c>
      <c r="G29" s="70">
        <f t="shared" si="0"/>
        <v>24</v>
      </c>
      <c r="H29" s="69">
        <f>VLOOKUP($A29,'Return Data'!$A$7:$R$328,12,0)</f>
        <v>6.6374974717637301</v>
      </c>
      <c r="I29" s="70">
        <f t="shared" ref="I29" si="94">RANK(H29,H$8:H$37,0)</f>
        <v>19</v>
      </c>
      <c r="J29" s="69">
        <f>VLOOKUP($A29,'Return Data'!$A$7:$R$328,13,0)</f>
        <v>8.3117442535510797</v>
      </c>
      <c r="K29" s="70">
        <f t="shared" ref="K29" si="95">RANK(J29,J$8:J$37,0)</f>
        <v>17</v>
      </c>
      <c r="L29" s="69">
        <f>VLOOKUP($A29,'Return Data'!$A$7:$R$328,14,0)</f>
        <v>10.393807700912101</v>
      </c>
      <c r="M29" s="70">
        <f t="shared" ref="M29" si="96">RANK(L29,L$8:L$37,0)</f>
        <v>12</v>
      </c>
      <c r="N29" s="69">
        <f>VLOOKUP($A29,'Return Data'!$A$7:$R$328,18,0)</f>
        <v>10.040177901790599</v>
      </c>
      <c r="O29" s="70">
        <f t="shared" ref="O29" si="97">RANK(N29,N$8:N$37,0)</f>
        <v>8</v>
      </c>
      <c r="P29" s="69">
        <f>VLOOKUP($A29,'Return Data'!$A$7:$R$328,15,0)</f>
        <v>9.2732481131790294</v>
      </c>
      <c r="Q29" s="70">
        <f t="shared" ref="Q29" si="98">RANK(P29,P$8:P$37,0)</f>
        <v>6</v>
      </c>
      <c r="R29" s="69">
        <f>VLOOKUP($A29,'Return Data'!$A$7:$R$328,17,0)</f>
        <v>12.3917607063915</v>
      </c>
      <c r="S29" s="71">
        <f t="shared" si="1"/>
        <v>7</v>
      </c>
    </row>
    <row r="30" spans="1:19" x14ac:dyDescent="0.25">
      <c r="A30" s="87" t="s">
        <v>75</v>
      </c>
      <c r="B30" s="68">
        <f>VLOOKUP($A30,'Return Data'!$A$7:$R$328,2,0)</f>
        <v>43924</v>
      </c>
      <c r="C30" s="69">
        <f>VLOOKUP($A30,'Return Data'!$A$7:$R$328,3,0)</f>
        <v>32.183100000000003</v>
      </c>
      <c r="D30" s="69">
        <f>VLOOKUP($A30,'Return Data'!$A$7:$R$328,10,0)</f>
        <v>0.43552277573070403</v>
      </c>
      <c r="E30" s="70">
        <f t="shared" si="0"/>
        <v>16</v>
      </c>
      <c r="F30" s="69">
        <f>VLOOKUP($A30,'Return Data'!$A$7:$R$328,11,0)</f>
        <v>9.1917674819007509</v>
      </c>
      <c r="G30" s="70">
        <f t="shared" si="0"/>
        <v>16</v>
      </c>
      <c r="H30" s="69">
        <f>VLOOKUP($A30,'Return Data'!$A$7:$R$328,12,0)</f>
        <v>6.1074742077759296</v>
      </c>
      <c r="I30" s="70">
        <f t="shared" ref="I30" si="99">RANK(H30,H$8:H$37,0)</f>
        <v>22</v>
      </c>
      <c r="J30" s="69">
        <f>VLOOKUP($A30,'Return Data'!$A$7:$R$328,13,0)</f>
        <v>6.7978338674825096</v>
      </c>
      <c r="K30" s="70">
        <f t="shared" ref="K30" si="100">RANK(J30,J$8:J$37,0)</f>
        <v>23</v>
      </c>
      <c r="L30" s="69">
        <f>VLOOKUP($A30,'Return Data'!$A$7:$R$328,14,0)</f>
        <v>-1.8063931465318701</v>
      </c>
      <c r="M30" s="70">
        <f t="shared" ref="M30" si="101">RANK(L30,L$8:L$37,0)</f>
        <v>27</v>
      </c>
      <c r="N30" s="69">
        <f>VLOOKUP($A30,'Return Data'!$A$7:$R$328,18,0)</f>
        <v>2.2973323713207301</v>
      </c>
      <c r="O30" s="70">
        <f t="shared" ref="O30" si="102">RANK(N30,N$8:N$37,0)</f>
        <v>25</v>
      </c>
      <c r="P30" s="69">
        <f>VLOOKUP($A30,'Return Data'!$A$7:$R$328,15,0)</f>
        <v>3.3460296865802599</v>
      </c>
      <c r="Q30" s="70">
        <f t="shared" ref="Q30" si="103">RANK(P30,P$8:P$37,0)</f>
        <v>25</v>
      </c>
      <c r="R30" s="69">
        <f>VLOOKUP($A30,'Return Data'!$A$7:$R$328,17,0)</f>
        <v>8.5960192876051007</v>
      </c>
      <c r="S30" s="71">
        <f t="shared" si="1"/>
        <v>28</v>
      </c>
    </row>
    <row r="31" spans="1:19" x14ac:dyDescent="0.25">
      <c r="A31" s="87" t="s">
        <v>76</v>
      </c>
      <c r="B31" s="68">
        <f>VLOOKUP($A31,'Return Data'!$A$7:$R$328,2,0)</f>
        <v>43924</v>
      </c>
      <c r="C31" s="69">
        <f>VLOOKUP($A31,'Return Data'!$A$7:$R$328,3,0)</f>
        <v>63.210299999999997</v>
      </c>
      <c r="D31" s="69">
        <f>VLOOKUP($A31,'Return Data'!$A$7:$R$328,10,0)</f>
        <v>5.3665780029358698</v>
      </c>
      <c r="E31" s="70">
        <f t="shared" si="0"/>
        <v>4</v>
      </c>
      <c r="F31" s="69">
        <f>VLOOKUP($A31,'Return Data'!$A$7:$R$328,11,0)</f>
        <v>6.4985727668095503</v>
      </c>
      <c r="G31" s="70">
        <f t="shared" si="0"/>
        <v>23</v>
      </c>
      <c r="H31" s="69">
        <f>VLOOKUP($A31,'Return Data'!$A$7:$R$328,12,0)</f>
        <v>6.1428169496618201</v>
      </c>
      <c r="I31" s="70">
        <f t="shared" ref="I31" si="104">RANK(H31,H$8:H$37,0)</f>
        <v>21</v>
      </c>
      <c r="J31" s="69">
        <f>VLOOKUP($A31,'Return Data'!$A$7:$R$328,13,0)</f>
        <v>6.1169358812241397</v>
      </c>
      <c r="K31" s="70">
        <f t="shared" ref="K31" si="105">RANK(J31,J$8:J$37,0)</f>
        <v>24</v>
      </c>
      <c r="L31" s="69">
        <f>VLOOKUP($A31,'Return Data'!$A$7:$R$328,14,0)</f>
        <v>6.2248149956275096</v>
      </c>
      <c r="M31" s="70">
        <f t="shared" ref="M31" si="106">RANK(L31,L$8:L$37,0)</f>
        <v>21</v>
      </c>
      <c r="N31" s="69">
        <f>VLOOKUP($A31,'Return Data'!$A$7:$R$328,18,0)</f>
        <v>5.7663543195220903</v>
      </c>
      <c r="O31" s="70">
        <f t="shared" ref="O31" si="107">RANK(N31,N$8:N$37,0)</f>
        <v>21</v>
      </c>
      <c r="P31" s="69">
        <f>VLOOKUP($A31,'Return Data'!$A$7:$R$328,15,0)</f>
        <v>4.9566519774381801</v>
      </c>
      <c r="Q31" s="70">
        <f t="shared" ref="Q31" si="108">RANK(P31,P$8:P$37,0)</f>
        <v>21</v>
      </c>
      <c r="R31" s="69">
        <f>VLOOKUP($A31,'Return Data'!$A$7:$R$328,17,0)</f>
        <v>9.1657451201683298</v>
      </c>
      <c r="S31" s="71">
        <f t="shared" si="1"/>
        <v>24</v>
      </c>
    </row>
    <row r="32" spans="1:19" x14ac:dyDescent="0.25">
      <c r="A32" s="87" t="s">
        <v>77</v>
      </c>
      <c r="B32" s="68">
        <f>VLOOKUP($A32,'Return Data'!$A$7:$R$328,2,0)</f>
        <v>43924</v>
      </c>
      <c r="C32" s="69">
        <f>VLOOKUP($A32,'Return Data'!$A$7:$R$328,3,0)</f>
        <v>15.394399999999999</v>
      </c>
      <c r="D32" s="69">
        <f>VLOOKUP($A32,'Return Data'!$A$7:$R$328,10,0)</f>
        <v>2.9443151358299899</v>
      </c>
      <c r="E32" s="70">
        <f t="shared" si="0"/>
        <v>6</v>
      </c>
      <c r="F32" s="69">
        <f>VLOOKUP($A32,'Return Data'!$A$7:$R$328,11,0)</f>
        <v>12.9949017940004</v>
      </c>
      <c r="G32" s="70">
        <f t="shared" si="0"/>
        <v>3</v>
      </c>
      <c r="H32" s="69">
        <f>VLOOKUP($A32,'Return Data'!$A$7:$R$328,12,0)</f>
        <v>9.4331738658986701</v>
      </c>
      <c r="I32" s="70">
        <f t="shared" ref="I32" si="109">RANK(H32,H$8:H$37,0)</f>
        <v>8</v>
      </c>
      <c r="J32" s="69">
        <f>VLOOKUP($A32,'Return Data'!$A$7:$R$328,13,0)</f>
        <v>10.4331215465214</v>
      </c>
      <c r="K32" s="70">
        <f t="shared" ref="K32" si="110">RANK(J32,J$8:J$37,0)</f>
        <v>7</v>
      </c>
      <c r="L32" s="69">
        <f>VLOOKUP($A32,'Return Data'!$A$7:$R$328,14,0)</f>
        <v>11.444719219638401</v>
      </c>
      <c r="M32" s="70">
        <f t="shared" ref="M32" si="111">RANK(L32,L$8:L$37,0)</f>
        <v>7</v>
      </c>
      <c r="N32" s="69">
        <f>VLOOKUP($A32,'Return Data'!$A$7:$R$328,18,0)</f>
        <v>9.5572264552304809</v>
      </c>
      <c r="O32" s="70">
        <f t="shared" ref="O32" si="112">RANK(N32,N$8:N$37,0)</f>
        <v>10</v>
      </c>
      <c r="P32" s="69">
        <f>VLOOKUP($A32,'Return Data'!$A$7:$R$328,15,0)</f>
        <v>8.5012900110859704</v>
      </c>
      <c r="Q32" s="70">
        <f t="shared" ref="Q32" si="113">RANK(P32,P$8:P$37,0)</f>
        <v>9</v>
      </c>
      <c r="R32" s="69">
        <f>VLOOKUP($A32,'Return Data'!$A$7:$R$328,17,0)</f>
        <v>11.0553396967995</v>
      </c>
      <c r="S32" s="71">
        <f t="shared" si="1"/>
        <v>15</v>
      </c>
    </row>
    <row r="33" spans="1:19" x14ac:dyDescent="0.25">
      <c r="A33" s="87" t="s">
        <v>78</v>
      </c>
      <c r="B33" s="68">
        <f>VLOOKUP($A33,'Return Data'!$A$7:$R$328,2,0)</f>
        <v>43924</v>
      </c>
      <c r="C33" s="69">
        <f>VLOOKUP($A33,'Return Data'!$A$7:$R$328,3,0)</f>
        <v>27.160799999999998</v>
      </c>
      <c r="D33" s="69">
        <f>VLOOKUP($A33,'Return Data'!$A$7:$R$328,10,0)</f>
        <v>1.7713388524121501</v>
      </c>
      <c r="E33" s="70">
        <f t="shared" si="0"/>
        <v>10</v>
      </c>
      <c r="F33" s="69">
        <f>VLOOKUP($A33,'Return Data'!$A$7:$R$328,11,0)</f>
        <v>11.268409544623999</v>
      </c>
      <c r="G33" s="70">
        <f t="shared" si="0"/>
        <v>8</v>
      </c>
      <c r="H33" s="69">
        <f>VLOOKUP($A33,'Return Data'!$A$7:$R$328,12,0)</f>
        <v>10.261529219481501</v>
      </c>
      <c r="I33" s="70">
        <f t="shared" ref="I33" si="114">RANK(H33,H$8:H$37,0)</f>
        <v>4</v>
      </c>
      <c r="J33" s="69">
        <f>VLOOKUP($A33,'Return Data'!$A$7:$R$328,13,0)</f>
        <v>11.4839973830529</v>
      </c>
      <c r="K33" s="70">
        <f t="shared" ref="K33" si="115">RANK(J33,J$8:J$37,0)</f>
        <v>5</v>
      </c>
      <c r="L33" s="69">
        <f>VLOOKUP($A33,'Return Data'!$A$7:$R$328,14,0)</f>
        <v>13.1871800477278</v>
      </c>
      <c r="M33" s="70">
        <f t="shared" ref="M33" si="116">RANK(L33,L$8:L$37,0)</f>
        <v>2</v>
      </c>
      <c r="N33" s="69">
        <f>VLOOKUP($A33,'Return Data'!$A$7:$R$328,18,0)</f>
        <v>11.491086386035199</v>
      </c>
      <c r="O33" s="70">
        <f t="shared" ref="O33" si="117">RANK(N33,N$8:N$37,0)</f>
        <v>3</v>
      </c>
      <c r="P33" s="69">
        <f>VLOOKUP($A33,'Return Data'!$A$7:$R$328,15,0)</f>
        <v>9.4407949857038194</v>
      </c>
      <c r="Q33" s="70">
        <f t="shared" ref="Q33" si="118">RANK(P33,P$8:P$37,0)</f>
        <v>3</v>
      </c>
      <c r="R33" s="69">
        <f>VLOOKUP($A33,'Return Data'!$A$7:$R$328,17,0)</f>
        <v>12.272714533723301</v>
      </c>
      <c r="S33" s="71">
        <f t="shared" si="1"/>
        <v>8</v>
      </c>
    </row>
    <row r="34" spans="1:19" x14ac:dyDescent="0.25">
      <c r="A34" s="87" t="s">
        <v>79</v>
      </c>
      <c r="B34" s="68">
        <f>VLOOKUP($A34,'Return Data'!$A$7:$R$328,2,0)</f>
        <v>43924</v>
      </c>
      <c r="C34" s="69">
        <f>VLOOKUP($A34,'Return Data'!$A$7:$R$328,3,0)</f>
        <v>32.388800000000003</v>
      </c>
      <c r="D34" s="69">
        <f>VLOOKUP($A34,'Return Data'!$A$7:$R$328,10,0)</f>
        <v>1.8860847506152001</v>
      </c>
      <c r="E34" s="70">
        <f t="shared" si="0"/>
        <v>9</v>
      </c>
      <c r="F34" s="69">
        <f>VLOOKUP($A34,'Return Data'!$A$7:$R$328,11,0)</f>
        <v>9.5249499611412105</v>
      </c>
      <c r="G34" s="70">
        <f t="shared" si="0"/>
        <v>14</v>
      </c>
      <c r="H34" s="69">
        <f>VLOOKUP($A34,'Return Data'!$A$7:$R$328,12,0)</f>
        <v>8.1573132376040594</v>
      </c>
      <c r="I34" s="70">
        <f t="shared" ref="I34" si="119">RANK(H34,H$8:H$37,0)</f>
        <v>15</v>
      </c>
      <c r="J34" s="69">
        <f>VLOOKUP($A34,'Return Data'!$A$7:$R$328,13,0)</f>
        <v>8.7818418825568703</v>
      </c>
      <c r="K34" s="70">
        <f t="shared" ref="K34" si="120">RANK(J34,J$8:J$37,0)</f>
        <v>15</v>
      </c>
      <c r="L34" s="69">
        <f>VLOOKUP($A34,'Return Data'!$A$7:$R$328,14,0)</f>
        <v>7.9620895570300103</v>
      </c>
      <c r="M34" s="70">
        <f t="shared" ref="M34" si="121">RANK(L34,L$8:L$37,0)</f>
        <v>17</v>
      </c>
      <c r="N34" s="69">
        <f>VLOOKUP($A34,'Return Data'!$A$7:$R$328,18,0)</f>
        <v>8.1886353444508693</v>
      </c>
      <c r="O34" s="70">
        <f t="shared" ref="O34" si="122">RANK(N34,N$8:N$37,0)</f>
        <v>17</v>
      </c>
      <c r="P34" s="69">
        <f>VLOOKUP($A34,'Return Data'!$A$7:$R$328,15,0)</f>
        <v>7.3836483519993203</v>
      </c>
      <c r="Q34" s="70">
        <f t="shared" ref="Q34" si="123">RANK(P34,P$8:P$37,0)</f>
        <v>15</v>
      </c>
      <c r="R34" s="69">
        <f>VLOOKUP($A34,'Return Data'!$A$7:$R$328,17,0)</f>
        <v>12.659659720109399</v>
      </c>
      <c r="S34" s="71">
        <f t="shared" si="1"/>
        <v>5</v>
      </c>
    </row>
    <row r="35" spans="1:19" x14ac:dyDescent="0.25">
      <c r="A35" s="87" t="s">
        <v>80</v>
      </c>
      <c r="B35" s="68">
        <f>VLOOKUP($A35,'Return Data'!$A$7:$R$328,2,0)</f>
        <v>43924</v>
      </c>
      <c r="C35" s="69">
        <f>VLOOKUP($A35,'Return Data'!$A$7:$R$328,3,0)</f>
        <v>18.3626</v>
      </c>
      <c r="D35" s="69">
        <f>VLOOKUP($A35,'Return Data'!$A$7:$R$328,10,0)</f>
        <v>1.1360281375557499</v>
      </c>
      <c r="E35" s="70">
        <f t="shared" si="0"/>
        <v>13</v>
      </c>
      <c r="F35" s="69">
        <f>VLOOKUP($A35,'Return Data'!$A$7:$R$328,11,0)</f>
        <v>10.692502210913499</v>
      </c>
      <c r="G35" s="70">
        <f t="shared" si="0"/>
        <v>9</v>
      </c>
      <c r="H35" s="69">
        <f>VLOOKUP($A35,'Return Data'!$A$7:$R$328,12,0)</f>
        <v>8.9465432462560202</v>
      </c>
      <c r="I35" s="70">
        <f t="shared" ref="I35" si="124">RANK(H35,H$8:H$37,0)</f>
        <v>9</v>
      </c>
      <c r="J35" s="69">
        <f>VLOOKUP($A35,'Return Data'!$A$7:$R$328,13,0)</f>
        <v>9.6086390978640992</v>
      </c>
      <c r="K35" s="70">
        <f t="shared" ref="K35" si="125">RANK(J35,J$8:J$37,0)</f>
        <v>10</v>
      </c>
      <c r="L35" s="69">
        <f>VLOOKUP($A35,'Return Data'!$A$7:$R$328,14,0)</f>
        <v>11.0971152664213</v>
      </c>
      <c r="M35" s="70">
        <f t="shared" ref="M35" si="126">RANK(L35,L$8:L$37,0)</f>
        <v>8</v>
      </c>
      <c r="N35" s="69">
        <f>VLOOKUP($A35,'Return Data'!$A$7:$R$328,18,0)</f>
        <v>8.6766931998357997</v>
      </c>
      <c r="O35" s="70">
        <f t="shared" ref="O35" si="127">RANK(N35,N$8:N$37,0)</f>
        <v>14</v>
      </c>
      <c r="P35" s="69">
        <f>VLOOKUP($A35,'Return Data'!$A$7:$R$328,15,0)</f>
        <v>7.1712444334919301</v>
      </c>
      <c r="Q35" s="70">
        <f t="shared" ref="Q35" si="128">RANK(P35,P$8:P$37,0)</f>
        <v>17</v>
      </c>
      <c r="R35" s="69">
        <f>VLOOKUP($A35,'Return Data'!$A$7:$R$328,17,0)</f>
        <v>9.5859439451902695</v>
      </c>
      <c r="S35" s="71">
        <f t="shared" si="1"/>
        <v>22</v>
      </c>
    </row>
    <row r="36" spans="1:19" x14ac:dyDescent="0.25">
      <c r="A36" s="87" t="s">
        <v>365</v>
      </c>
      <c r="B36" s="68">
        <f>VLOOKUP($A36,'Return Data'!$A$7:$R$328,2,0)</f>
        <v>43924</v>
      </c>
      <c r="C36" s="69">
        <f>VLOOKUP($A36,'Return Data'!$A$7:$R$328,3,0)</f>
        <v>0.37769999999999998</v>
      </c>
      <c r="D36" s="69"/>
      <c r="E36" s="70"/>
      <c r="F36" s="69"/>
      <c r="G36" s="70"/>
      <c r="H36" s="69"/>
      <c r="I36" s="70"/>
      <c r="J36" s="69"/>
      <c r="K36" s="70"/>
      <c r="L36" s="69"/>
      <c r="M36" s="70"/>
      <c r="N36" s="69"/>
      <c r="O36" s="70"/>
      <c r="P36" s="69"/>
      <c r="Q36" s="70"/>
      <c r="R36" s="69">
        <f>VLOOKUP($A36,'Return Data'!$A$7:$R$328,17,0)</f>
        <v>8.7078717065449496</v>
      </c>
      <c r="S36" s="71">
        <f t="shared" si="1"/>
        <v>27</v>
      </c>
    </row>
    <row r="37" spans="1:19" x14ac:dyDescent="0.25">
      <c r="A37" s="87" t="s">
        <v>81</v>
      </c>
      <c r="B37" s="68">
        <f>VLOOKUP($A37,'Return Data'!$A$7:$R$328,2,0)</f>
        <v>43924</v>
      </c>
      <c r="C37" s="69">
        <f>VLOOKUP($A37,'Return Data'!$A$7:$R$328,3,0)</f>
        <v>20.5185</v>
      </c>
      <c r="D37" s="69">
        <f>VLOOKUP($A37,'Return Data'!$A$7:$R$328,10,0)</f>
        <v>0.39607800212486499</v>
      </c>
      <c r="E37" s="70">
        <f t="shared" si="0"/>
        <v>17</v>
      </c>
      <c r="F37" s="69">
        <f>VLOOKUP($A37,'Return Data'!$A$7:$R$328,11,0)</f>
        <v>-6.9669641317822402</v>
      </c>
      <c r="G37" s="70">
        <f t="shared" si="0"/>
        <v>27</v>
      </c>
      <c r="H37" s="69">
        <f>VLOOKUP($A37,'Return Data'!$A$7:$R$328,12,0)</f>
        <v>-1.31522480454771</v>
      </c>
      <c r="I37" s="70">
        <f t="shared" ref="I37" si="129">RANK(H37,H$8:H$37,0)</f>
        <v>26</v>
      </c>
      <c r="J37" s="69">
        <f>VLOOKUP($A37,'Return Data'!$A$7:$R$328,13,0)</f>
        <v>1.4292770810783</v>
      </c>
      <c r="K37" s="70">
        <f t="shared" ref="K37" si="130">RANK(J37,J$8:J$37,0)</f>
        <v>26</v>
      </c>
      <c r="L37" s="69">
        <f>VLOOKUP($A37,'Return Data'!$A$7:$R$328,14,0)</f>
        <v>-4.7315877081461704</v>
      </c>
      <c r="M37" s="70">
        <f t="shared" ref="M37" si="131">RANK(L37,L$8:L$37,0)</f>
        <v>28</v>
      </c>
      <c r="N37" s="69">
        <f>VLOOKUP($A37,'Return Data'!$A$7:$R$328,18,0)</f>
        <v>-0.580138540151523</v>
      </c>
      <c r="O37" s="70">
        <f t="shared" ref="O37" si="132">RANK(N37,N$8:N$37,0)</f>
        <v>27</v>
      </c>
      <c r="P37" s="69">
        <f>VLOOKUP($A37,'Return Data'!$A$7:$R$328,15,0)</f>
        <v>1.4213979786556801</v>
      </c>
      <c r="Q37" s="70">
        <f t="shared" ref="Q37" si="133">RANK(P37,P$8:P$37,0)</f>
        <v>26</v>
      </c>
      <c r="R37" s="69">
        <f>VLOOKUP($A37,'Return Data'!$A$7:$R$328,17,0)</f>
        <v>8.7873638289675</v>
      </c>
      <c r="S37" s="71">
        <f t="shared" si="1"/>
        <v>26</v>
      </c>
    </row>
    <row r="38" spans="1:19" x14ac:dyDescent="0.25">
      <c r="A38" s="88"/>
      <c r="B38" s="89"/>
      <c r="C38" s="89"/>
      <c r="D38" s="90"/>
      <c r="E38" s="89"/>
      <c r="F38" s="90"/>
      <c r="G38" s="89"/>
      <c r="H38" s="90"/>
      <c r="I38" s="89"/>
      <c r="J38" s="90"/>
      <c r="K38" s="89"/>
      <c r="L38" s="90"/>
      <c r="M38" s="89"/>
      <c r="N38" s="90"/>
      <c r="O38" s="89"/>
      <c r="P38" s="90"/>
      <c r="Q38" s="89"/>
      <c r="R38" s="90"/>
      <c r="S38" s="91"/>
    </row>
    <row r="39" spans="1:19" x14ac:dyDescent="0.25">
      <c r="A39" s="92" t="s">
        <v>27</v>
      </c>
      <c r="B39" s="93"/>
      <c r="C39" s="93"/>
      <c r="D39" s="94">
        <f>AVERAGE(D8:D37)</f>
        <v>-8.8775290603355703</v>
      </c>
      <c r="E39" s="93"/>
      <c r="F39" s="94">
        <f>AVERAGE(F8:F37)</f>
        <v>4.9336233198111845</v>
      </c>
      <c r="G39" s="93"/>
      <c r="H39" s="94">
        <f>AVERAGE(H8:H37)</f>
        <v>6.8476391568297545</v>
      </c>
      <c r="I39" s="93"/>
      <c r="J39" s="94">
        <f>AVERAGE(J8:J37)</f>
        <v>8.2282605942391562</v>
      </c>
      <c r="K39" s="93"/>
      <c r="L39" s="94">
        <f>AVERAGE(L8:L37)</f>
        <v>7.9320917334006813</v>
      </c>
      <c r="M39" s="93"/>
      <c r="N39" s="94">
        <f>AVERAGE(N8:N37)</f>
        <v>7.9118170287278478</v>
      </c>
      <c r="O39" s="93"/>
      <c r="P39" s="94">
        <f>AVERAGE(P8:P37)</f>
        <v>7.1636231308249068</v>
      </c>
      <c r="Q39" s="93"/>
      <c r="R39" s="94">
        <f>AVERAGE(R8:R37)</f>
        <v>8.6740061767769525</v>
      </c>
      <c r="S39" s="95"/>
    </row>
    <row r="40" spans="1:19" x14ac:dyDescent="0.25">
      <c r="A40" s="92" t="s">
        <v>28</v>
      </c>
      <c r="B40" s="93"/>
      <c r="C40" s="93"/>
      <c r="D40" s="94">
        <f>MIN(D8:D37)</f>
        <v>-266.29956600397401</v>
      </c>
      <c r="E40" s="93"/>
      <c r="F40" s="94">
        <f>MIN(F8:F37)</f>
        <v>-86.001760748973695</v>
      </c>
      <c r="G40" s="93"/>
      <c r="H40" s="94">
        <f>MIN(H8:H37)</f>
        <v>-8.26160167408114</v>
      </c>
      <c r="I40" s="93"/>
      <c r="J40" s="94">
        <f>MIN(J8:J37)</f>
        <v>-1.74740616220984</v>
      </c>
      <c r="K40" s="93"/>
      <c r="L40" s="94">
        <f>MIN(L8:L37)</f>
        <v>-4.7315877081461704</v>
      </c>
      <c r="M40" s="93"/>
      <c r="N40" s="94">
        <f>MIN(N8:N37)</f>
        <v>-0.580138540151523</v>
      </c>
      <c r="O40" s="93"/>
      <c r="P40" s="94">
        <f>MIN(P8:P37)</f>
        <v>1.4213979786556801</v>
      </c>
      <c r="Q40" s="93"/>
      <c r="R40" s="94">
        <f>MIN(R8:R37)</f>
        <v>-57.994859440339702</v>
      </c>
      <c r="S40" s="95"/>
    </row>
    <row r="41" spans="1:19" ht="15.75" thickBot="1" x14ac:dyDescent="0.3">
      <c r="A41" s="96" t="s">
        <v>29</v>
      </c>
      <c r="B41" s="97"/>
      <c r="C41" s="97"/>
      <c r="D41" s="98">
        <f>MAX(D8:D37)</f>
        <v>18.433017478639101</v>
      </c>
      <c r="E41" s="97"/>
      <c r="F41" s="98">
        <f>MAX(F8:F37)</f>
        <v>15.3602516113314</v>
      </c>
      <c r="G41" s="97"/>
      <c r="H41" s="98">
        <f>MAX(H8:H37)</f>
        <v>11.5054779294572</v>
      </c>
      <c r="I41" s="97"/>
      <c r="J41" s="98">
        <f>MAX(J8:J37)</f>
        <v>14.6193399776374</v>
      </c>
      <c r="K41" s="97"/>
      <c r="L41" s="98">
        <f>MAX(L8:L37)</f>
        <v>14.444692467775599</v>
      </c>
      <c r="M41" s="97"/>
      <c r="N41" s="98">
        <f>MAX(N8:N37)</f>
        <v>11.790907146264701</v>
      </c>
      <c r="O41" s="97"/>
      <c r="P41" s="98">
        <f>MAX(P8:P37)</f>
        <v>9.9037645410769706</v>
      </c>
      <c r="Q41" s="97"/>
      <c r="R41" s="98">
        <f>MAX(R8:R37)</f>
        <v>15.464940581853799</v>
      </c>
      <c r="S41" s="99"/>
    </row>
    <row r="43" spans="1:19" x14ac:dyDescent="0.25">
      <c r="A43" s="15" t="s">
        <v>342</v>
      </c>
    </row>
  </sheetData>
  <sheetProtection password="F4C3"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7" t="s">
        <v>349</v>
      </c>
    </row>
    <row r="3" spans="1:19" ht="15.75" thickBot="1" x14ac:dyDescent="0.3">
      <c r="A3" s="118"/>
    </row>
    <row r="4" spans="1:19" ht="15.75" thickBot="1" x14ac:dyDescent="0.3"/>
    <row r="5" spans="1:19" x14ac:dyDescent="0.25">
      <c r="A5" s="32" t="s">
        <v>351</v>
      </c>
      <c r="B5" s="115" t="s">
        <v>8</v>
      </c>
      <c r="C5" s="115" t="s">
        <v>9</v>
      </c>
      <c r="D5" s="121" t="s">
        <v>48</v>
      </c>
      <c r="E5" s="121"/>
      <c r="F5" s="121" t="s">
        <v>1</v>
      </c>
      <c r="G5" s="121"/>
      <c r="H5" s="121" t="s">
        <v>2</v>
      </c>
      <c r="I5" s="121"/>
      <c r="J5" s="121" t="s">
        <v>3</v>
      </c>
      <c r="K5" s="121"/>
      <c r="L5" s="121" t="s">
        <v>4</v>
      </c>
      <c r="M5" s="121"/>
      <c r="N5" s="121" t="s">
        <v>385</v>
      </c>
      <c r="O5" s="121"/>
      <c r="P5" s="121" t="s">
        <v>5</v>
      </c>
      <c r="Q5" s="121"/>
      <c r="R5" s="121" t="s">
        <v>46</v>
      </c>
      <c r="S5" s="124"/>
    </row>
    <row r="6" spans="1:19" x14ac:dyDescent="0.25">
      <c r="A6" s="18" t="s">
        <v>7</v>
      </c>
      <c r="B6" s="116"/>
      <c r="C6" s="116"/>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7" t="s">
        <v>82</v>
      </c>
      <c r="B8" s="68">
        <f>VLOOKUP($A8,'Return Data'!$A$7:$R$328,2,0)</f>
        <v>43924</v>
      </c>
      <c r="C8" s="69">
        <f>VLOOKUP($A8,'Return Data'!$A$7:$R$328,3,0)</f>
        <v>21.9984</v>
      </c>
      <c r="D8" s="69">
        <f>VLOOKUP($A8,'Return Data'!$A$7:$R$328,10,0)</f>
        <v>-3.4155322498766201</v>
      </c>
      <c r="E8" s="70">
        <f>RANK(D8,D$8:D$41,0)</f>
        <v>22</v>
      </c>
      <c r="F8" s="69">
        <f>VLOOKUP($A8,'Return Data'!$A$7:$R$328,11,0)</f>
        <v>6.8956087146648803</v>
      </c>
      <c r="G8" s="70">
        <f>RANK(F8,F$8:F$41,0)</f>
        <v>22</v>
      </c>
      <c r="H8" s="69">
        <f>VLOOKUP($A8,'Return Data'!$A$7:$R$328,12,0)</f>
        <v>-8.8109296170561198</v>
      </c>
      <c r="I8" s="70">
        <f>RANK(H8,H$8:H$41,0)</f>
        <v>31</v>
      </c>
      <c r="J8" s="69">
        <f>VLOOKUP($A8,'Return Data'!$A$7:$R$328,13,0)</f>
        <v>-2.31440395522436</v>
      </c>
      <c r="K8" s="70">
        <f>RANK(J8,J$8:J$41,0)</f>
        <v>31</v>
      </c>
      <c r="L8" s="69">
        <f>VLOOKUP($A8,'Return Data'!$A$7:$R$328,14,0)</f>
        <v>0.439397215756685</v>
      </c>
      <c r="M8" s="70">
        <f>RANK(L8,L$8:L$41,0)</f>
        <v>27</v>
      </c>
      <c r="N8" s="69">
        <f>VLOOKUP($A8,'Return Data'!$A$7:$R$328,18,0)</f>
        <v>2.8885097405328302</v>
      </c>
      <c r="O8" s="70">
        <f>RANK(N8,N$8:N$41,0)</f>
        <v>27</v>
      </c>
      <c r="P8" s="69">
        <f>VLOOKUP($A8,'Return Data'!$A$7:$R$328,15,0)</f>
        <v>3.1980492972575099</v>
      </c>
      <c r="Q8" s="70">
        <f>RANK(P8,P$8:P$41,0)</f>
        <v>26</v>
      </c>
      <c r="R8" s="69">
        <f>VLOOKUP($A8,'Return Data'!$A$7:$R$328,17,0)</f>
        <v>10.9130725143284</v>
      </c>
      <c r="S8" s="71">
        <f>RANK(R8,R$8:R$41,0)</f>
        <v>19</v>
      </c>
    </row>
    <row r="9" spans="1:19" x14ac:dyDescent="0.25">
      <c r="A9" s="87" t="s">
        <v>83</v>
      </c>
      <c r="B9" s="68">
        <f>VLOOKUP($A9,'Return Data'!$A$7:$R$328,2,0)</f>
        <v>43924</v>
      </c>
      <c r="C9" s="69">
        <f>VLOOKUP($A9,'Return Data'!$A$7:$R$328,3,0)</f>
        <v>31.802700000000002</v>
      </c>
      <c r="D9" s="69">
        <f>VLOOKUP($A9,'Return Data'!$A$7:$R$328,10,0)</f>
        <v>-3.3741704275166899</v>
      </c>
      <c r="E9" s="70">
        <f t="shared" ref="E9:G41" si="0">RANK(D9,D$8:D$41,0)</f>
        <v>21</v>
      </c>
      <c r="F9" s="69">
        <f>VLOOKUP($A9,'Return Data'!$A$7:$R$328,11,0)</f>
        <v>6.9112070759333104</v>
      </c>
      <c r="G9" s="70">
        <f t="shared" si="0"/>
        <v>21</v>
      </c>
      <c r="H9" s="69">
        <f>VLOOKUP($A9,'Return Data'!$A$7:$R$328,12,0)</f>
        <v>-8.8039086641879702</v>
      </c>
      <c r="I9" s="70">
        <f t="shared" ref="I9" si="1">RANK(H9,H$8:H$41,0)</f>
        <v>30</v>
      </c>
      <c r="J9" s="69">
        <f>VLOOKUP($A9,'Return Data'!$A$7:$R$328,13,0)</f>
        <v>-2.3099942139057199</v>
      </c>
      <c r="K9" s="70">
        <f t="shared" ref="K9" si="2">RANK(J9,J$8:J$41,0)</f>
        <v>30</v>
      </c>
      <c r="L9" s="69">
        <f>VLOOKUP($A9,'Return Data'!$A$7:$R$328,14,0)</f>
        <v>0.44348349450427299</v>
      </c>
      <c r="M9" s="70">
        <f t="shared" ref="M9" si="3">RANK(L9,L$8:L$41,0)</f>
        <v>26</v>
      </c>
      <c r="N9" s="69">
        <f>VLOOKUP($A9,'Return Data'!$A$7:$R$328,18,0)</f>
        <v>2.89087128528165</v>
      </c>
      <c r="O9" s="70">
        <f t="shared" ref="O9" si="4">RANK(N9,N$8:N$41,0)</f>
        <v>26</v>
      </c>
      <c r="P9" s="69">
        <f>VLOOKUP($A9,'Return Data'!$A$7:$R$328,15,0)</f>
        <v>3.1996742812363599</v>
      </c>
      <c r="Q9" s="70">
        <f t="shared" ref="Q9" si="5">RANK(P9,P$8:P$41,0)</f>
        <v>25</v>
      </c>
      <c r="R9" s="69">
        <f>VLOOKUP($A9,'Return Data'!$A$7:$R$328,17,0)</f>
        <v>14.0426777836598</v>
      </c>
      <c r="S9" s="71">
        <f t="shared" ref="S9" si="6">RANK(R9,R$8:R$41,0)</f>
        <v>9</v>
      </c>
    </row>
    <row r="10" spans="1:19" x14ac:dyDescent="0.25">
      <c r="A10" s="87" t="s">
        <v>84</v>
      </c>
      <c r="B10" s="68">
        <f>VLOOKUP($A10,'Return Data'!$A$7:$R$328,2,0)</f>
        <v>43924</v>
      </c>
      <c r="C10" s="69">
        <f>VLOOKUP($A10,'Return Data'!$A$7:$R$328,3,0)</f>
        <v>1.0092000000000001</v>
      </c>
      <c r="D10" s="69">
        <f>VLOOKUP($A10,'Return Data'!$A$7:$R$328,10,0)</f>
        <v>-266.25333006819699</v>
      </c>
      <c r="E10" s="70">
        <f t="shared" si="0"/>
        <v>32</v>
      </c>
      <c r="F10" s="69">
        <f>VLOOKUP($A10,'Return Data'!$A$7:$R$328,11,0)</f>
        <v>-85.965377557436696</v>
      </c>
      <c r="G10" s="70">
        <f t="shared" si="0"/>
        <v>32</v>
      </c>
      <c r="H10" s="69"/>
      <c r="I10" s="70"/>
      <c r="J10" s="69"/>
      <c r="K10" s="70"/>
      <c r="L10" s="69"/>
      <c r="M10" s="70"/>
      <c r="N10" s="69"/>
      <c r="O10" s="70"/>
      <c r="P10" s="69"/>
      <c r="Q10" s="70"/>
      <c r="R10" s="69">
        <f>VLOOKUP($A10,'Return Data'!$A$7:$R$328,17,0)</f>
        <v>-57.972951721968798</v>
      </c>
      <c r="S10" s="71">
        <f t="shared" ref="S10" si="7">RANK(R10,R$8:R$41,0)</f>
        <v>33</v>
      </c>
    </row>
    <row r="11" spans="1:19" x14ac:dyDescent="0.25">
      <c r="A11" s="87" t="s">
        <v>85</v>
      </c>
      <c r="B11" s="68">
        <f>VLOOKUP($A11,'Return Data'!$A$7:$R$328,2,0)</f>
        <v>43924</v>
      </c>
      <c r="C11" s="69">
        <f>VLOOKUP($A11,'Return Data'!$A$7:$R$328,3,0)</f>
        <v>1.4588000000000001</v>
      </c>
      <c r="D11" s="69">
        <f>VLOOKUP($A11,'Return Data'!$A$7:$R$328,10,0)</f>
        <v>-266.31212226990499</v>
      </c>
      <c r="E11" s="70">
        <f t="shared" si="0"/>
        <v>33</v>
      </c>
      <c r="F11" s="69">
        <f>VLOOKUP($A11,'Return Data'!$A$7:$R$328,11,0)</f>
        <v>-85.991422546972103</v>
      </c>
      <c r="G11" s="70">
        <f t="shared" si="0"/>
        <v>33</v>
      </c>
      <c r="H11" s="69"/>
      <c r="I11" s="70"/>
      <c r="J11" s="69"/>
      <c r="K11" s="70"/>
      <c r="L11" s="69"/>
      <c r="M11" s="70"/>
      <c r="N11" s="69"/>
      <c r="O11" s="70"/>
      <c r="P11" s="69"/>
      <c r="Q11" s="70"/>
      <c r="R11" s="69">
        <f>VLOOKUP($A11,'Return Data'!$A$7:$R$328,17,0)</f>
        <v>-57.998560777849399</v>
      </c>
      <c r="S11" s="71">
        <f t="shared" ref="S11" si="8">RANK(R11,R$8:R$41,0)</f>
        <v>34</v>
      </c>
    </row>
    <row r="12" spans="1:19" x14ac:dyDescent="0.25">
      <c r="A12" s="87" t="s">
        <v>86</v>
      </c>
      <c r="B12" s="68">
        <f>VLOOKUP($A12,'Return Data'!$A$7:$R$328,2,0)</f>
        <v>43924</v>
      </c>
      <c r="C12" s="69">
        <f>VLOOKUP($A12,'Return Data'!$A$7:$R$328,3,0)</f>
        <v>21.1816</v>
      </c>
      <c r="D12" s="69">
        <f>VLOOKUP($A12,'Return Data'!$A$7:$R$328,10,0)</f>
        <v>-0.45563614143030601</v>
      </c>
      <c r="E12" s="70">
        <f t="shared" si="0"/>
        <v>18</v>
      </c>
      <c r="F12" s="69">
        <f>VLOOKUP($A12,'Return Data'!$A$7:$R$328,11,0)</f>
        <v>12.3317154285825</v>
      </c>
      <c r="G12" s="70">
        <f t="shared" si="0"/>
        <v>3</v>
      </c>
      <c r="H12" s="69">
        <f>VLOOKUP($A12,'Return Data'!$A$7:$R$328,12,0)</f>
        <v>10.9494678735426</v>
      </c>
      <c r="I12" s="70">
        <f t="shared" ref="I12" si="9">RANK(H12,H$8:H$41,0)</f>
        <v>1</v>
      </c>
      <c r="J12" s="69">
        <f>VLOOKUP($A12,'Return Data'!$A$7:$R$328,13,0)</f>
        <v>10.969078354011399</v>
      </c>
      <c r="K12" s="70">
        <f t="shared" ref="K12" si="10">RANK(J12,J$8:J$41,0)</f>
        <v>3</v>
      </c>
      <c r="L12" s="69">
        <f>VLOOKUP($A12,'Return Data'!$A$7:$R$328,14,0)</f>
        <v>11.807643533220601</v>
      </c>
      <c r="M12" s="70">
        <f t="shared" ref="M12" si="11">RANK(L12,L$8:L$41,0)</f>
        <v>4</v>
      </c>
      <c r="N12" s="69">
        <f>VLOOKUP($A12,'Return Data'!$A$7:$R$328,18,0)</f>
        <v>10.0373946587421</v>
      </c>
      <c r="O12" s="70">
        <f t="shared" ref="O12" si="12">RANK(N12,N$8:N$41,0)</f>
        <v>4</v>
      </c>
      <c r="P12" s="69">
        <f>VLOOKUP($A12,'Return Data'!$A$7:$R$328,15,0)</f>
        <v>8.3970456560037903</v>
      </c>
      <c r="Q12" s="70">
        <f t="shared" ref="Q12" si="13">RANK(P12,P$8:P$41,0)</f>
        <v>5</v>
      </c>
      <c r="R12" s="69">
        <f>VLOOKUP($A12,'Return Data'!$A$7:$R$328,17,0)</f>
        <v>12.503933823529399</v>
      </c>
      <c r="S12" s="71">
        <f t="shared" ref="S12" si="14">RANK(R12,R$8:R$41,0)</f>
        <v>12</v>
      </c>
    </row>
    <row r="13" spans="1:19" x14ac:dyDescent="0.25">
      <c r="A13" s="87" t="s">
        <v>87</v>
      </c>
      <c r="B13" s="68">
        <f>VLOOKUP($A13,'Return Data'!$A$7:$R$328,2,0)</f>
        <v>43924</v>
      </c>
      <c r="C13" s="69">
        <f>VLOOKUP($A13,'Return Data'!$A$7:$R$328,3,0)</f>
        <v>17.022500000000001</v>
      </c>
      <c r="D13" s="69">
        <f>VLOOKUP($A13,'Return Data'!$A$7:$R$328,10,0)</f>
        <v>1.2324865781890699</v>
      </c>
      <c r="E13" s="70">
        <f t="shared" si="0"/>
        <v>9</v>
      </c>
      <c r="F13" s="69">
        <f>VLOOKUP($A13,'Return Data'!$A$7:$R$328,11,0)</f>
        <v>7.9490714836425198</v>
      </c>
      <c r="G13" s="70">
        <f t="shared" si="0"/>
        <v>19</v>
      </c>
      <c r="H13" s="69">
        <f>VLOOKUP($A13,'Return Data'!$A$7:$R$328,12,0)</f>
        <v>5.9985123173608397</v>
      </c>
      <c r="I13" s="70">
        <f t="shared" ref="I13" si="15">RANK(H13,H$8:H$41,0)</f>
        <v>21</v>
      </c>
      <c r="J13" s="69">
        <f>VLOOKUP($A13,'Return Data'!$A$7:$R$328,13,0)</f>
        <v>6.8421614214794397</v>
      </c>
      <c r="K13" s="70">
        <f t="shared" ref="K13" si="16">RANK(J13,J$8:J$41,0)</f>
        <v>21</v>
      </c>
      <c r="L13" s="69">
        <f>VLOOKUP($A13,'Return Data'!$A$7:$R$328,14,0)</f>
        <v>-2.1080708472941501</v>
      </c>
      <c r="M13" s="70">
        <f t="shared" ref="M13" si="17">RANK(L13,L$8:L$41,0)</f>
        <v>29</v>
      </c>
      <c r="N13" s="69">
        <f>VLOOKUP($A13,'Return Data'!$A$7:$R$328,18,0)</f>
        <v>1.6574566230826999</v>
      </c>
      <c r="O13" s="70">
        <f t="shared" ref="O13" si="18">RANK(N13,N$8:N$41,0)</f>
        <v>29</v>
      </c>
      <c r="P13" s="69">
        <f>VLOOKUP($A13,'Return Data'!$A$7:$R$328,15,0)</f>
        <v>3.0932172948808998</v>
      </c>
      <c r="Q13" s="70">
        <f t="shared" ref="Q13" si="19">RANK(P13,P$8:P$41,0)</f>
        <v>27</v>
      </c>
      <c r="R13" s="69">
        <f>VLOOKUP($A13,'Return Data'!$A$7:$R$328,17,0)</f>
        <v>9.0445042342978095</v>
      </c>
      <c r="S13" s="71">
        <f t="shared" ref="S13" si="20">RANK(R13,R$8:R$41,0)</f>
        <v>26</v>
      </c>
    </row>
    <row r="14" spans="1:19" x14ac:dyDescent="0.25">
      <c r="A14" s="87" t="s">
        <v>88</v>
      </c>
      <c r="B14" s="68">
        <f>VLOOKUP($A14,'Return Data'!$A$7:$R$328,2,0)</f>
        <v>43924</v>
      </c>
      <c r="C14" s="69">
        <f>VLOOKUP($A14,'Return Data'!$A$7:$R$328,3,0)</f>
        <v>34.239899999999999</v>
      </c>
      <c r="D14" s="69">
        <f>VLOOKUP($A14,'Return Data'!$A$7:$R$328,10,0)</f>
        <v>1.7977603150424699</v>
      </c>
      <c r="E14" s="70">
        <f t="shared" si="0"/>
        <v>7</v>
      </c>
      <c r="F14" s="69">
        <f>VLOOKUP($A14,'Return Data'!$A$7:$R$328,11,0)</f>
        <v>11.597477068347899</v>
      </c>
      <c r="G14" s="70">
        <f t="shared" si="0"/>
        <v>5</v>
      </c>
      <c r="H14" s="69">
        <f>VLOOKUP($A14,'Return Data'!$A$7:$R$328,12,0)</f>
        <v>8.1470120471336305</v>
      </c>
      <c r="I14" s="70">
        <f t="shared" ref="I14" si="21">RANK(H14,H$8:H$41,0)</f>
        <v>10</v>
      </c>
      <c r="J14" s="69">
        <f>VLOOKUP($A14,'Return Data'!$A$7:$R$328,13,0)</f>
        <v>8.2009430499541498</v>
      </c>
      <c r="K14" s="70">
        <f t="shared" ref="K14" si="22">RANK(J14,J$8:J$41,0)</f>
        <v>13</v>
      </c>
      <c r="L14" s="69">
        <f>VLOOKUP($A14,'Return Data'!$A$7:$R$328,14,0)</f>
        <v>8.71323065134251</v>
      </c>
      <c r="M14" s="70">
        <f t="shared" ref="M14" si="23">RANK(L14,L$8:L$41,0)</f>
        <v>15</v>
      </c>
      <c r="N14" s="69">
        <f>VLOOKUP($A14,'Return Data'!$A$7:$R$328,18,0)</f>
        <v>7.64662607335163</v>
      </c>
      <c r="O14" s="70">
        <f t="shared" ref="O14" si="24">RANK(N14,N$8:N$41,0)</f>
        <v>14</v>
      </c>
      <c r="P14" s="69">
        <f>VLOOKUP($A14,'Return Data'!$A$7:$R$328,15,0)</f>
        <v>6.8257636480948198</v>
      </c>
      <c r="Q14" s="70">
        <f t="shared" ref="Q14" si="25">RANK(P14,P$8:P$41,0)</f>
        <v>13</v>
      </c>
      <c r="R14" s="69">
        <f>VLOOKUP($A14,'Return Data'!$A$7:$R$328,17,0)</f>
        <v>15.6014168576971</v>
      </c>
      <c r="S14" s="71">
        <f t="shared" ref="S14" si="26">RANK(R14,R$8:R$41,0)</f>
        <v>6</v>
      </c>
    </row>
    <row r="15" spans="1:19" x14ac:dyDescent="0.25">
      <c r="A15" s="87" t="s">
        <v>89</v>
      </c>
      <c r="B15" s="68">
        <f>VLOOKUP($A15,'Return Data'!$A$7:$R$328,2,0)</f>
        <v>43924</v>
      </c>
      <c r="C15" s="69">
        <f>VLOOKUP($A15,'Return Data'!$A$7:$R$328,3,0)</f>
        <v>22.450099999999999</v>
      </c>
      <c r="D15" s="69">
        <f>VLOOKUP($A15,'Return Data'!$A$7:$R$328,10,0)</f>
        <v>0.94478663999787404</v>
      </c>
      <c r="E15" s="70">
        <f t="shared" si="0"/>
        <v>12</v>
      </c>
      <c r="F15" s="69">
        <f>VLOOKUP($A15,'Return Data'!$A$7:$R$328,11,0)</f>
        <v>8.7556966371740703</v>
      </c>
      <c r="G15" s="70">
        <f t="shared" si="0"/>
        <v>14</v>
      </c>
      <c r="H15" s="69">
        <f>VLOOKUP($A15,'Return Data'!$A$7:$R$328,12,0)</f>
        <v>5.8198640202602796</v>
      </c>
      <c r="I15" s="70">
        <f t="shared" ref="I15" si="27">RANK(H15,H$8:H$41,0)</f>
        <v>23</v>
      </c>
      <c r="J15" s="69">
        <f>VLOOKUP($A15,'Return Data'!$A$7:$R$328,13,0)</f>
        <v>6.8030845790205099</v>
      </c>
      <c r="K15" s="70">
        <f t="shared" ref="K15" si="28">RANK(J15,J$8:J$41,0)</f>
        <v>22</v>
      </c>
      <c r="L15" s="69">
        <f>VLOOKUP($A15,'Return Data'!$A$7:$R$328,14,0)</f>
        <v>8.8484813311809791</v>
      </c>
      <c r="M15" s="70">
        <f t="shared" ref="M15" si="29">RANK(L15,L$8:L$41,0)</f>
        <v>14</v>
      </c>
      <c r="N15" s="69">
        <f>VLOOKUP($A15,'Return Data'!$A$7:$R$328,18,0)</f>
        <v>7.4680587038026998</v>
      </c>
      <c r="O15" s="70">
        <f t="shared" ref="O15" si="30">RANK(N15,N$8:N$41,0)</f>
        <v>15</v>
      </c>
      <c r="P15" s="69">
        <f>VLOOKUP($A15,'Return Data'!$A$7:$R$328,15,0)</f>
        <v>6.26281350908648</v>
      </c>
      <c r="Q15" s="70">
        <f t="shared" ref="Q15" si="31">RANK(P15,P$8:P$41,0)</f>
        <v>17</v>
      </c>
      <c r="R15" s="69">
        <f>VLOOKUP($A15,'Return Data'!$A$7:$R$328,17,0)</f>
        <v>11.4696781928319</v>
      </c>
      <c r="S15" s="71">
        <f t="shared" ref="S15" si="32">RANK(R15,R$8:R$41,0)</f>
        <v>17</v>
      </c>
    </row>
    <row r="16" spans="1:19" x14ac:dyDescent="0.25">
      <c r="A16" s="87" t="s">
        <v>90</v>
      </c>
      <c r="B16" s="68">
        <f>VLOOKUP($A16,'Return Data'!$A$7:$R$328,2,0)</f>
        <v>43924</v>
      </c>
      <c r="C16" s="69">
        <f>VLOOKUP($A16,'Return Data'!$A$7:$R$328,3,0)</f>
        <v>2425.9114</v>
      </c>
      <c r="D16" s="69">
        <f>VLOOKUP($A16,'Return Data'!$A$7:$R$328,10,0)</f>
        <v>2.9103049104718601</v>
      </c>
      <c r="E16" s="70">
        <f t="shared" si="0"/>
        <v>5</v>
      </c>
      <c r="F16" s="69">
        <f>VLOOKUP($A16,'Return Data'!$A$7:$R$328,11,0)</f>
        <v>12.313405271301701</v>
      </c>
      <c r="G16" s="70">
        <f t="shared" si="0"/>
        <v>4</v>
      </c>
      <c r="H16" s="69">
        <f>VLOOKUP($A16,'Return Data'!$A$7:$R$328,12,0)</f>
        <v>8.7416245897204092</v>
      </c>
      <c r="I16" s="70">
        <f t="shared" ref="I16" si="33">RANK(H16,H$8:H$41,0)</f>
        <v>8</v>
      </c>
      <c r="J16" s="69">
        <f>VLOOKUP($A16,'Return Data'!$A$7:$R$328,13,0)</f>
        <v>13.905782093159701</v>
      </c>
      <c r="K16" s="70">
        <f t="shared" ref="K16" si="34">RANK(J16,J$8:J$41,0)</f>
        <v>1</v>
      </c>
      <c r="L16" s="69">
        <f>VLOOKUP($A16,'Return Data'!$A$7:$R$328,14,0)</f>
        <v>10.916477581425299</v>
      </c>
      <c r="M16" s="70">
        <f t="shared" ref="M16" si="35">RANK(L16,L$8:L$41,0)</f>
        <v>7</v>
      </c>
      <c r="N16" s="69">
        <f>VLOOKUP($A16,'Return Data'!$A$7:$R$328,18,0)</f>
        <v>9.8960613843086893</v>
      </c>
      <c r="O16" s="70">
        <f t="shared" ref="O16" si="36">RANK(N16,N$8:N$41,0)</f>
        <v>7</v>
      </c>
      <c r="P16" s="69">
        <f>VLOOKUP($A16,'Return Data'!$A$7:$R$328,15,0)</f>
        <v>7.9010494288985003</v>
      </c>
      <c r="Q16" s="70">
        <f t="shared" ref="Q16" si="37">RANK(P16,P$8:P$41,0)</f>
        <v>9</v>
      </c>
      <c r="R16" s="69">
        <f>VLOOKUP($A16,'Return Data'!$A$7:$R$328,17,0)</f>
        <v>11.0430227243794</v>
      </c>
      <c r="S16" s="71">
        <f t="shared" ref="S16" si="38">RANK(R16,R$8:R$41,0)</f>
        <v>18</v>
      </c>
    </row>
    <row r="17" spans="1:19" x14ac:dyDescent="0.25">
      <c r="A17" s="87" t="s">
        <v>91</v>
      </c>
      <c r="B17" s="68">
        <f>VLOOKUP($A17,'Return Data'!$A$7:$R$328,2,0)</f>
        <v>43924</v>
      </c>
      <c r="C17" s="69">
        <f>VLOOKUP($A17,'Return Data'!$A$7:$R$328,3,0)</f>
        <v>21.8949</v>
      </c>
      <c r="D17" s="69">
        <f>VLOOKUP($A17,'Return Data'!$A$7:$R$328,10,0)</f>
        <v>10.055208474958</v>
      </c>
      <c r="E17" s="70">
        <f t="shared" si="0"/>
        <v>2</v>
      </c>
      <c r="F17" s="69">
        <f>VLOOKUP($A17,'Return Data'!$A$7:$R$328,11,0)</f>
        <v>10.9529702874578</v>
      </c>
      <c r="G17" s="70">
        <f t="shared" si="0"/>
        <v>7</v>
      </c>
      <c r="H17" s="69">
        <f>VLOOKUP($A17,'Return Data'!$A$7:$R$328,12,0)</f>
        <v>8.0608259632795107</v>
      </c>
      <c r="I17" s="70">
        <f t="shared" ref="I17" si="39">RANK(H17,H$8:H$41,0)</f>
        <v>12</v>
      </c>
      <c r="J17" s="69">
        <f>VLOOKUP($A17,'Return Data'!$A$7:$R$328,13,0)</f>
        <v>9.1974373545969499</v>
      </c>
      <c r="K17" s="70">
        <f t="shared" ref="K17" si="40">RANK(J17,J$8:J$41,0)</f>
        <v>9</v>
      </c>
      <c r="L17" s="69">
        <f>VLOOKUP($A17,'Return Data'!$A$7:$R$328,14,0)</f>
        <v>10.9174150232312</v>
      </c>
      <c r="M17" s="70">
        <f t="shared" ref="M17" si="41">RANK(L17,L$8:L$41,0)</f>
        <v>6</v>
      </c>
      <c r="N17" s="69">
        <f>VLOOKUP($A17,'Return Data'!$A$7:$R$328,18,0)</f>
        <v>10.9745650611874</v>
      </c>
      <c r="O17" s="70">
        <f t="shared" ref="O17" si="42">RANK(N17,N$8:N$41,0)</f>
        <v>1</v>
      </c>
      <c r="P17" s="69">
        <f>VLOOKUP($A17,'Return Data'!$A$7:$R$328,15,0)</f>
        <v>8.5977650740861904</v>
      </c>
      <c r="Q17" s="70">
        <f t="shared" ref="Q17" si="43">RANK(P17,P$8:P$41,0)</f>
        <v>2</v>
      </c>
      <c r="R17" s="69">
        <f>VLOOKUP($A17,'Return Data'!$A$7:$R$328,17,0)</f>
        <v>10.101532107957199</v>
      </c>
      <c r="S17" s="71">
        <f t="shared" ref="S17" si="44">RANK(R17,R$8:R$41,0)</f>
        <v>22</v>
      </c>
    </row>
    <row r="18" spans="1:19" x14ac:dyDescent="0.25">
      <c r="A18" s="87" t="s">
        <v>92</v>
      </c>
      <c r="B18" s="68">
        <f>VLOOKUP($A18,'Return Data'!$A$7:$R$328,2,0)</f>
        <v>43924</v>
      </c>
      <c r="C18" s="69">
        <f>VLOOKUP($A18,'Return Data'!$A$7:$R$328,3,0)</f>
        <v>66.946200000000005</v>
      </c>
      <c r="D18" s="69">
        <f>VLOOKUP($A18,'Return Data'!$A$7:$R$328,10,0)</f>
        <v>-18.1459529861486</v>
      </c>
      <c r="E18" s="70">
        <f t="shared" si="0"/>
        <v>31</v>
      </c>
      <c r="F18" s="69">
        <f>VLOOKUP($A18,'Return Data'!$A$7:$R$328,11,0)</f>
        <v>-14.8435481985063</v>
      </c>
      <c r="G18" s="70">
        <f t="shared" si="0"/>
        <v>31</v>
      </c>
      <c r="H18" s="69">
        <f>VLOOKUP($A18,'Return Data'!$A$7:$R$328,12,0)</f>
        <v>-4.5148559308760499</v>
      </c>
      <c r="I18" s="70">
        <f t="shared" ref="I18" si="45">RANK(H18,H$8:H$41,0)</f>
        <v>29</v>
      </c>
      <c r="J18" s="69">
        <f>VLOOKUP($A18,'Return Data'!$A$7:$R$328,13,0)</f>
        <v>-0.76285479593208805</v>
      </c>
      <c r="K18" s="70">
        <f t="shared" ref="K18" si="46">RANK(J18,J$8:J$41,0)</f>
        <v>29</v>
      </c>
      <c r="L18" s="69">
        <f>VLOOKUP($A18,'Return Data'!$A$7:$R$328,14,0)</f>
        <v>0.16981145527955399</v>
      </c>
      <c r="M18" s="70">
        <f t="shared" ref="M18" si="47">RANK(L18,L$8:L$41,0)</f>
        <v>28</v>
      </c>
      <c r="N18" s="69">
        <f>VLOOKUP($A18,'Return Data'!$A$7:$R$328,18,0)</f>
        <v>4.4398715134533298</v>
      </c>
      <c r="O18" s="70">
        <f t="shared" ref="O18" si="48">RANK(N18,N$8:N$41,0)</f>
        <v>22</v>
      </c>
      <c r="P18" s="69">
        <f>VLOOKUP($A18,'Return Data'!$A$7:$R$328,15,0)</f>
        <v>5.9253591484612702</v>
      </c>
      <c r="Q18" s="70">
        <f t="shared" ref="Q18" si="49">RANK(P18,P$8:P$41,0)</f>
        <v>19</v>
      </c>
      <c r="R18" s="69">
        <f>VLOOKUP($A18,'Return Data'!$A$7:$R$328,17,0)</f>
        <v>24.6564211150652</v>
      </c>
      <c r="S18" s="71">
        <f t="shared" ref="S18" si="50">RANK(R18,R$8:R$41,0)</f>
        <v>1</v>
      </c>
    </row>
    <row r="19" spans="1:19" x14ac:dyDescent="0.25">
      <c r="A19" s="87" t="s">
        <v>93</v>
      </c>
      <c r="B19" s="68">
        <f>VLOOKUP($A19,'Return Data'!$A$7:$R$328,2,0)</f>
        <v>43924</v>
      </c>
      <c r="C19" s="69">
        <f>VLOOKUP($A19,'Return Data'!$A$7:$R$328,3,0)</f>
        <v>63.634500000000003</v>
      </c>
      <c r="D19" s="69">
        <f>VLOOKUP($A19,'Return Data'!$A$7:$R$328,10,0)</f>
        <v>-3.8985502845586302</v>
      </c>
      <c r="E19" s="70">
        <f t="shared" si="0"/>
        <v>24</v>
      </c>
      <c r="F19" s="69">
        <f>VLOOKUP($A19,'Return Data'!$A$7:$R$328,11,0)</f>
        <v>5.8255852894226097</v>
      </c>
      <c r="G19" s="70">
        <f t="shared" si="0"/>
        <v>24</v>
      </c>
      <c r="H19" s="69">
        <f>VLOOKUP($A19,'Return Data'!$A$7:$R$328,12,0)</f>
        <v>7.0010511263168702</v>
      </c>
      <c r="I19" s="70">
        <f t="shared" ref="I19" si="51">RANK(H19,H$8:H$41,0)</f>
        <v>16</v>
      </c>
      <c r="J19" s="69">
        <f>VLOOKUP($A19,'Return Data'!$A$7:$R$328,13,0)</f>
        <v>7.5872064925053904</v>
      </c>
      <c r="K19" s="70">
        <f t="shared" ref="K19" si="52">RANK(J19,J$8:J$41,0)</f>
        <v>16</v>
      </c>
      <c r="L19" s="69">
        <f>VLOOKUP($A19,'Return Data'!$A$7:$R$328,14,0)</f>
        <v>5.14066249445235</v>
      </c>
      <c r="M19" s="70">
        <f t="shared" ref="M19" si="53">RANK(L19,L$8:L$41,0)</f>
        <v>23</v>
      </c>
      <c r="N19" s="69">
        <f>VLOOKUP($A19,'Return Data'!$A$7:$R$328,18,0)</f>
        <v>3.8460604752644501</v>
      </c>
      <c r="O19" s="70">
        <f t="shared" ref="O19" si="54">RANK(N19,N$8:N$41,0)</f>
        <v>23</v>
      </c>
      <c r="P19" s="69">
        <f>VLOOKUP($A19,'Return Data'!$A$7:$R$328,15,0)</f>
        <v>4.1148391998251599</v>
      </c>
      <c r="Q19" s="70">
        <f t="shared" ref="Q19" si="55">RANK(P19,P$8:P$41,0)</f>
        <v>22</v>
      </c>
      <c r="R19" s="69">
        <f>VLOOKUP($A19,'Return Data'!$A$7:$R$328,17,0)</f>
        <v>23.372245105062099</v>
      </c>
      <c r="S19" s="71">
        <f t="shared" ref="S19" si="56">RANK(R19,R$8:R$41,0)</f>
        <v>3</v>
      </c>
    </row>
    <row r="20" spans="1:19" x14ac:dyDescent="0.25">
      <c r="A20" s="87" t="s">
        <v>94</v>
      </c>
      <c r="B20" s="68">
        <f>VLOOKUP($A20,'Return Data'!$A$7:$R$328,2,0)</f>
        <v>43924</v>
      </c>
      <c r="C20" s="69">
        <f>VLOOKUP($A20,'Return Data'!$A$7:$R$328,3,0)</f>
        <v>63.634500000000003</v>
      </c>
      <c r="D20" s="69">
        <f>VLOOKUP($A20,'Return Data'!$A$7:$R$328,10,0)</f>
        <v>-3.8985502845586302</v>
      </c>
      <c r="E20" s="70">
        <f t="shared" si="0"/>
        <v>24</v>
      </c>
      <c r="F20" s="69">
        <f>VLOOKUP($A20,'Return Data'!$A$7:$R$328,11,0)</f>
        <v>5.8255852894226097</v>
      </c>
      <c r="G20" s="70">
        <f t="shared" si="0"/>
        <v>24</v>
      </c>
      <c r="H20" s="69">
        <f>VLOOKUP($A20,'Return Data'!$A$7:$R$328,12,0)</f>
        <v>7.0010511263168702</v>
      </c>
      <c r="I20" s="70">
        <f t="shared" ref="I20" si="57">RANK(H20,H$8:H$41,0)</f>
        <v>16</v>
      </c>
      <c r="J20" s="69">
        <f>VLOOKUP($A20,'Return Data'!$A$7:$R$328,13,0)</f>
        <v>7.5872064925053904</v>
      </c>
      <c r="K20" s="70">
        <f t="shared" ref="K20" si="58">RANK(J20,J$8:J$41,0)</f>
        <v>16</v>
      </c>
      <c r="L20" s="69">
        <f>VLOOKUP($A20,'Return Data'!$A$7:$R$328,14,0)</f>
        <v>5.14066249445235</v>
      </c>
      <c r="M20" s="70">
        <f t="shared" ref="M20" si="59">RANK(L20,L$8:L$41,0)</f>
        <v>23</v>
      </c>
      <c r="N20" s="69">
        <f>VLOOKUP($A20,'Return Data'!$A$7:$R$328,18,0)</f>
        <v>3.8460604752644501</v>
      </c>
      <c r="O20" s="70">
        <f t="shared" ref="O20" si="60">RANK(N20,N$8:N$41,0)</f>
        <v>23</v>
      </c>
      <c r="P20" s="69">
        <f>VLOOKUP($A20,'Return Data'!$A$7:$R$328,15,0)</f>
        <v>4.1148391998251599</v>
      </c>
      <c r="Q20" s="70">
        <f t="shared" ref="Q20" si="61">RANK(P20,P$8:P$41,0)</f>
        <v>22</v>
      </c>
      <c r="R20" s="69">
        <f>VLOOKUP($A20,'Return Data'!$A$7:$R$328,17,0)</f>
        <v>23.372245105062099</v>
      </c>
      <c r="S20" s="71">
        <f t="shared" ref="S20" si="62">RANK(R20,R$8:R$41,0)</f>
        <v>3</v>
      </c>
    </row>
    <row r="21" spans="1:19" x14ac:dyDescent="0.25">
      <c r="A21" s="87" t="s">
        <v>95</v>
      </c>
      <c r="B21" s="68">
        <f>VLOOKUP($A21,'Return Data'!$A$7:$R$328,2,0)</f>
        <v>43924</v>
      </c>
      <c r="C21" s="69">
        <f>VLOOKUP($A21,'Return Data'!$A$7:$R$328,3,0)</f>
        <v>63.634500000000003</v>
      </c>
      <c r="D21" s="69">
        <f>VLOOKUP($A21,'Return Data'!$A$7:$R$328,10,0)</f>
        <v>-3.8985502845586302</v>
      </c>
      <c r="E21" s="70">
        <f t="shared" si="0"/>
        <v>24</v>
      </c>
      <c r="F21" s="69">
        <f>VLOOKUP($A21,'Return Data'!$A$7:$R$328,11,0)</f>
        <v>5.8255852894226097</v>
      </c>
      <c r="G21" s="70">
        <f t="shared" si="0"/>
        <v>24</v>
      </c>
      <c r="H21" s="69">
        <f>VLOOKUP($A21,'Return Data'!$A$7:$R$328,12,0)</f>
        <v>7.0010511263168702</v>
      </c>
      <c r="I21" s="70">
        <f t="shared" ref="I21" si="63">RANK(H21,H$8:H$41,0)</f>
        <v>16</v>
      </c>
      <c r="J21" s="69">
        <f>VLOOKUP($A21,'Return Data'!$A$7:$R$328,13,0)</f>
        <v>7.5872064925053904</v>
      </c>
      <c r="K21" s="70">
        <f t="shared" ref="K21" si="64">RANK(J21,J$8:J$41,0)</f>
        <v>16</v>
      </c>
      <c r="L21" s="69">
        <f>VLOOKUP($A21,'Return Data'!$A$7:$R$328,14,0)</f>
        <v>5.14066249445235</v>
      </c>
      <c r="M21" s="70">
        <f t="shared" ref="M21" si="65">RANK(L21,L$8:L$41,0)</f>
        <v>23</v>
      </c>
      <c r="N21" s="69">
        <f>VLOOKUP($A21,'Return Data'!$A$7:$R$328,18,0)</f>
        <v>3.8460604752644501</v>
      </c>
      <c r="O21" s="70">
        <f t="shared" ref="O21" si="66">RANK(N21,N$8:N$41,0)</f>
        <v>23</v>
      </c>
      <c r="P21" s="69">
        <f>VLOOKUP($A21,'Return Data'!$A$7:$R$328,15,0)</f>
        <v>4.1148391998251599</v>
      </c>
      <c r="Q21" s="70">
        <f t="shared" ref="Q21" si="67">RANK(P21,P$8:P$41,0)</f>
        <v>22</v>
      </c>
      <c r="R21" s="69">
        <f>VLOOKUP($A21,'Return Data'!$A$7:$R$328,17,0)</f>
        <v>23.372245105062099</v>
      </c>
      <c r="S21" s="71">
        <f t="shared" ref="S21" si="68">RANK(R21,R$8:R$41,0)</f>
        <v>3</v>
      </c>
    </row>
    <row r="22" spans="1:19" x14ac:dyDescent="0.25">
      <c r="A22" s="87" t="s">
        <v>96</v>
      </c>
      <c r="B22" s="68">
        <f>VLOOKUP($A22,'Return Data'!$A$7:$R$328,2,0)</f>
        <v>43924</v>
      </c>
      <c r="C22" s="69">
        <f>VLOOKUP($A22,'Return Data'!$A$7:$R$328,3,0)</f>
        <v>26.712499999999999</v>
      </c>
      <c r="D22" s="69">
        <f>VLOOKUP($A22,'Return Data'!$A$7:$R$328,10,0)</f>
        <v>-3.08534188486843E-2</v>
      </c>
      <c r="E22" s="70">
        <f t="shared" si="0"/>
        <v>16</v>
      </c>
      <c r="F22" s="69">
        <f>VLOOKUP($A22,'Return Data'!$A$7:$R$328,11,0)</f>
        <v>8.5291577475104603</v>
      </c>
      <c r="G22" s="70">
        <f t="shared" si="0"/>
        <v>15</v>
      </c>
      <c r="H22" s="69">
        <f>VLOOKUP($A22,'Return Data'!$A$7:$R$328,12,0)</f>
        <v>6.4804152666678903</v>
      </c>
      <c r="I22" s="70">
        <f t="shared" ref="I22" si="69">RANK(H22,H$8:H$41,0)</f>
        <v>19</v>
      </c>
      <c r="J22" s="69">
        <f>VLOOKUP($A22,'Return Data'!$A$7:$R$328,13,0)</f>
        <v>8.4441238144846</v>
      </c>
      <c r="K22" s="70">
        <f t="shared" ref="K22" si="70">RANK(J22,J$8:J$41,0)</f>
        <v>12</v>
      </c>
      <c r="L22" s="69">
        <f>VLOOKUP($A22,'Return Data'!$A$7:$R$328,14,0)</f>
        <v>9.78728776085857</v>
      </c>
      <c r="M22" s="70">
        <f t="shared" ref="M22" si="71">RANK(L22,L$8:L$41,0)</f>
        <v>11</v>
      </c>
      <c r="N22" s="69">
        <f>VLOOKUP($A22,'Return Data'!$A$7:$R$328,18,0)</f>
        <v>8.52958873608444</v>
      </c>
      <c r="O22" s="70">
        <f t="shared" ref="O22" si="72">RANK(N22,N$8:N$41,0)</f>
        <v>11</v>
      </c>
      <c r="P22" s="69">
        <f>VLOOKUP($A22,'Return Data'!$A$7:$R$328,15,0)</f>
        <v>6.6315515623051402</v>
      </c>
      <c r="Q22" s="70">
        <f t="shared" ref="Q22" si="73">RANK(P22,P$8:P$41,0)</f>
        <v>15</v>
      </c>
      <c r="R22" s="69">
        <f>VLOOKUP($A22,'Return Data'!$A$7:$R$328,17,0)</f>
        <v>13.3656058282209</v>
      </c>
      <c r="S22" s="71">
        <f t="shared" ref="S22" si="74">RANK(R22,R$8:R$41,0)</f>
        <v>10</v>
      </c>
    </row>
    <row r="23" spans="1:19" x14ac:dyDescent="0.25">
      <c r="A23" s="87" t="s">
        <v>97</v>
      </c>
      <c r="B23" s="68">
        <f>VLOOKUP($A23,'Return Data'!$A$7:$R$328,2,0)</f>
        <v>43924</v>
      </c>
      <c r="C23" s="69">
        <f>VLOOKUP($A23,'Return Data'!$A$7:$R$328,3,0)</f>
        <v>25.569500000000001</v>
      </c>
      <c r="D23" s="69">
        <f>VLOOKUP($A23,'Return Data'!$A$7:$R$328,10,0)</f>
        <v>0.21185801752630501</v>
      </c>
      <c r="E23" s="70">
        <f t="shared" si="0"/>
        <v>14</v>
      </c>
      <c r="F23" s="69">
        <f>VLOOKUP($A23,'Return Data'!$A$7:$R$328,11,0)</f>
        <v>9.7681247186888296</v>
      </c>
      <c r="G23" s="70">
        <f t="shared" si="0"/>
        <v>10</v>
      </c>
      <c r="H23" s="69">
        <f>VLOOKUP($A23,'Return Data'!$A$7:$R$328,12,0)</f>
        <v>10.3371314235794</v>
      </c>
      <c r="I23" s="70">
        <f t="shared" ref="I23" si="75">RANK(H23,H$8:H$41,0)</f>
        <v>2</v>
      </c>
      <c r="J23" s="69">
        <f>VLOOKUP($A23,'Return Data'!$A$7:$R$328,13,0)</f>
        <v>10.0871275083828</v>
      </c>
      <c r="K23" s="70">
        <f t="shared" ref="K23" si="76">RANK(J23,J$8:J$41,0)</f>
        <v>7</v>
      </c>
      <c r="L23" s="69">
        <f>VLOOKUP($A23,'Return Data'!$A$7:$R$328,14,0)</f>
        <v>10.3472465429154</v>
      </c>
      <c r="M23" s="70">
        <f t="shared" ref="M23" si="77">RANK(L23,L$8:L$41,0)</f>
        <v>9</v>
      </c>
      <c r="N23" s="69">
        <f>VLOOKUP($A23,'Return Data'!$A$7:$R$328,18,0)</f>
        <v>8.8135536719758196</v>
      </c>
      <c r="O23" s="70">
        <f t="shared" ref="O23" si="78">RANK(N23,N$8:N$41,0)</f>
        <v>10</v>
      </c>
      <c r="P23" s="69">
        <f>VLOOKUP($A23,'Return Data'!$A$7:$R$328,15,0)</f>
        <v>8.4746173932602602</v>
      </c>
      <c r="Q23" s="70">
        <f t="shared" ref="Q23" si="79">RANK(P23,P$8:P$41,0)</f>
        <v>4</v>
      </c>
      <c r="R23" s="69">
        <f>VLOOKUP($A23,'Return Data'!$A$7:$R$328,17,0)</f>
        <v>15.2519256575416</v>
      </c>
      <c r="S23" s="71">
        <f t="shared" ref="S23" si="80">RANK(R23,R$8:R$41,0)</f>
        <v>7</v>
      </c>
    </row>
    <row r="24" spans="1:19" x14ac:dyDescent="0.25">
      <c r="A24" s="87" t="s">
        <v>98</v>
      </c>
      <c r="B24" s="68">
        <f>VLOOKUP($A24,'Return Data'!$A$7:$R$328,2,0)</f>
        <v>43924</v>
      </c>
      <c r="C24" s="69">
        <f>VLOOKUP($A24,'Return Data'!$A$7:$R$328,3,0)</f>
        <v>16.017900000000001</v>
      </c>
      <c r="D24" s="69">
        <f>VLOOKUP($A24,'Return Data'!$A$7:$R$328,10,0)</f>
        <v>-4.1166203857096901</v>
      </c>
      <c r="E24" s="70">
        <f t="shared" si="0"/>
        <v>27</v>
      </c>
      <c r="F24" s="69">
        <f>VLOOKUP($A24,'Return Data'!$A$7:$R$328,11,0)</f>
        <v>8.92861087766987</v>
      </c>
      <c r="G24" s="70">
        <f t="shared" si="0"/>
        <v>12</v>
      </c>
      <c r="H24" s="69">
        <f>VLOOKUP($A24,'Return Data'!$A$7:$R$328,12,0)</f>
        <v>9.0506868706883203</v>
      </c>
      <c r="I24" s="70">
        <f t="shared" ref="I24" si="81">RANK(H24,H$8:H$41,0)</f>
        <v>6</v>
      </c>
      <c r="J24" s="69">
        <f>VLOOKUP($A24,'Return Data'!$A$7:$R$328,13,0)</f>
        <v>7.0187526068525798</v>
      </c>
      <c r="K24" s="70">
        <f t="shared" ref="K24" si="82">RANK(J24,J$8:J$41,0)</f>
        <v>20</v>
      </c>
      <c r="L24" s="69">
        <f>VLOOKUP($A24,'Return Data'!$A$7:$R$328,14,0)</f>
        <v>5.4783455936680401</v>
      </c>
      <c r="M24" s="70">
        <f t="shared" ref="M24" si="83">RANK(L24,L$8:L$41,0)</f>
        <v>21</v>
      </c>
      <c r="N24" s="69">
        <f>VLOOKUP($A24,'Return Data'!$A$7:$R$328,18,0)</f>
        <v>6.0219033289009802</v>
      </c>
      <c r="O24" s="70">
        <f t="shared" ref="O24" si="84">RANK(N24,N$8:N$41,0)</f>
        <v>20</v>
      </c>
      <c r="P24" s="69">
        <f>VLOOKUP($A24,'Return Data'!$A$7:$R$328,15,0)</f>
        <v>4.1787476208429197</v>
      </c>
      <c r="Q24" s="70">
        <f t="shared" ref="Q24" si="85">RANK(P24,P$8:P$41,0)</f>
        <v>21</v>
      </c>
      <c r="R24" s="69">
        <f>VLOOKUP($A24,'Return Data'!$A$7:$R$328,17,0)</f>
        <v>7.4107068151147102</v>
      </c>
      <c r="S24" s="71">
        <f t="shared" ref="S24" si="86">RANK(R24,R$8:R$41,0)</f>
        <v>32</v>
      </c>
    </row>
    <row r="25" spans="1:19" x14ac:dyDescent="0.25">
      <c r="A25" s="87" t="s">
        <v>99</v>
      </c>
      <c r="B25" s="68">
        <f>VLOOKUP($A25,'Return Data'!$A$7:$R$328,2,0)</f>
        <v>43924</v>
      </c>
      <c r="C25" s="69">
        <f>VLOOKUP($A25,'Return Data'!$A$7:$R$328,3,0)</f>
        <v>25.046900000000001</v>
      </c>
      <c r="D25" s="69">
        <f>VLOOKUP($A25,'Return Data'!$A$7:$R$328,10,0)</f>
        <v>1.6900305800932101</v>
      </c>
      <c r="E25" s="70">
        <f t="shared" si="0"/>
        <v>8</v>
      </c>
      <c r="F25" s="69">
        <f>VLOOKUP($A25,'Return Data'!$A$7:$R$328,11,0)</f>
        <v>11.366008594697201</v>
      </c>
      <c r="G25" s="70">
        <f t="shared" si="0"/>
        <v>6</v>
      </c>
      <c r="H25" s="69">
        <f>VLOOKUP($A25,'Return Data'!$A$7:$R$328,12,0)</f>
        <v>8.8444028977966802</v>
      </c>
      <c r="I25" s="70">
        <f t="shared" ref="I25" si="87">RANK(H25,H$8:H$41,0)</f>
        <v>7</v>
      </c>
      <c r="J25" s="69">
        <f>VLOOKUP($A25,'Return Data'!$A$7:$R$328,13,0)</f>
        <v>10.7869594002998</v>
      </c>
      <c r="K25" s="70">
        <f t="shared" ref="K25" si="88">RANK(J25,J$8:J$41,0)</f>
        <v>5</v>
      </c>
      <c r="L25" s="69">
        <f>VLOOKUP($A25,'Return Data'!$A$7:$R$328,14,0)</f>
        <v>11.925791794768701</v>
      </c>
      <c r="M25" s="70">
        <f t="shared" ref="M25" si="89">RANK(L25,L$8:L$41,0)</f>
        <v>3</v>
      </c>
      <c r="N25" s="69">
        <f>VLOOKUP($A25,'Return Data'!$A$7:$R$328,18,0)</f>
        <v>10.5242385061843</v>
      </c>
      <c r="O25" s="70">
        <f t="shared" ref="O25" si="90">RANK(N25,N$8:N$41,0)</f>
        <v>3</v>
      </c>
      <c r="P25" s="69">
        <f>VLOOKUP($A25,'Return Data'!$A$7:$R$328,15,0)</f>
        <v>8.0678942642675704</v>
      </c>
      <c r="Q25" s="70">
        <f t="shared" ref="Q25" si="91">RANK(P25,P$8:P$41,0)</f>
        <v>8</v>
      </c>
      <c r="R25" s="69">
        <f>VLOOKUP($A25,'Return Data'!$A$7:$R$328,17,0)</f>
        <v>13.2627831441681</v>
      </c>
      <c r="S25" s="71">
        <f t="shared" ref="S25" si="92">RANK(R25,R$8:R$41,0)</f>
        <v>11</v>
      </c>
    </row>
    <row r="26" spans="1:19" x14ac:dyDescent="0.25">
      <c r="A26" s="87" t="s">
        <v>100</v>
      </c>
      <c r="B26" s="68">
        <f>VLOOKUP($A26,'Return Data'!$A$7:$R$328,2,0)</f>
        <v>43924</v>
      </c>
      <c r="C26" s="69">
        <f>VLOOKUP($A26,'Return Data'!$A$7:$R$328,3,0)</f>
        <v>15.882199999999999</v>
      </c>
      <c r="D26" s="69">
        <f>VLOOKUP($A26,'Return Data'!$A$7:$R$328,10,0)</f>
        <v>5.1151680322142603</v>
      </c>
      <c r="E26" s="70">
        <f t="shared" si="0"/>
        <v>4</v>
      </c>
      <c r="F26" s="69">
        <f>VLOOKUP($A26,'Return Data'!$A$7:$R$328,11,0)</f>
        <v>8.4766264050669697</v>
      </c>
      <c r="G26" s="70">
        <f t="shared" si="0"/>
        <v>16</v>
      </c>
      <c r="H26" s="69">
        <f>VLOOKUP($A26,'Return Data'!$A$7:$R$328,12,0)</f>
        <v>8.1378136662012608</v>
      </c>
      <c r="I26" s="70">
        <f t="shared" ref="I26" si="93">RANK(H26,H$8:H$41,0)</f>
        <v>11</v>
      </c>
      <c r="J26" s="69">
        <f>VLOOKUP($A26,'Return Data'!$A$7:$R$328,13,0)</f>
        <v>8.1197527099736</v>
      </c>
      <c r="K26" s="70">
        <f t="shared" ref="K26" si="94">RANK(J26,J$8:J$41,0)</f>
        <v>14</v>
      </c>
      <c r="L26" s="69">
        <f>VLOOKUP($A26,'Return Data'!$A$7:$R$328,14,0)</f>
        <v>7.20403790613305</v>
      </c>
      <c r="M26" s="70">
        <f t="shared" ref="M26" si="95">RANK(L26,L$8:L$41,0)</f>
        <v>18</v>
      </c>
      <c r="N26" s="69">
        <f>VLOOKUP($A26,'Return Data'!$A$7:$R$328,18,0)</f>
        <v>6.9441061615470803</v>
      </c>
      <c r="O26" s="70">
        <f t="shared" ref="O26" si="96">RANK(N26,N$8:N$41,0)</f>
        <v>18</v>
      </c>
      <c r="P26" s="69">
        <f>VLOOKUP($A26,'Return Data'!$A$7:$R$328,15,0)</f>
        <v>7.44871609285694</v>
      </c>
      <c r="Q26" s="70">
        <f t="shared" ref="Q26" si="97">RANK(P26,P$8:P$41,0)</f>
        <v>10</v>
      </c>
      <c r="R26" s="69">
        <f>VLOOKUP($A26,'Return Data'!$A$7:$R$328,17,0)</f>
        <v>8.6747595959595891</v>
      </c>
      <c r="S26" s="71">
        <f t="shared" ref="S26" si="98">RANK(R26,R$8:R$41,0)</f>
        <v>28</v>
      </c>
    </row>
    <row r="27" spans="1:19" x14ac:dyDescent="0.25">
      <c r="A27" s="87" t="s">
        <v>101</v>
      </c>
      <c r="B27" s="68">
        <f>VLOOKUP($A27,'Return Data'!$A$7:$R$328,2,0)</f>
        <v>43924</v>
      </c>
      <c r="C27" s="69">
        <f>VLOOKUP($A27,'Return Data'!$A$7:$R$328,3,0)</f>
        <v>1114.0434</v>
      </c>
      <c r="D27" s="69">
        <f>VLOOKUP($A27,'Return Data'!$A$7:$R$328,10,0)</f>
        <v>-5.3316340582665704</v>
      </c>
      <c r="E27" s="70">
        <f t="shared" si="0"/>
        <v>28</v>
      </c>
      <c r="F27" s="69">
        <f>VLOOKUP($A27,'Return Data'!$A$7:$R$328,11,0)</f>
        <v>4.0769871914842497</v>
      </c>
      <c r="G27" s="70">
        <f t="shared" si="0"/>
        <v>28</v>
      </c>
      <c r="H27" s="69">
        <f>VLOOKUP($A27,'Return Data'!$A$7:$R$328,12,0)</f>
        <v>4.2763134714072697</v>
      </c>
      <c r="I27" s="70">
        <f t="shared" ref="I27" si="99">RANK(H27,H$8:H$41,0)</f>
        <v>26</v>
      </c>
      <c r="J27" s="69">
        <f>VLOOKUP($A27,'Return Data'!$A$7:$R$328,13,0)</f>
        <v>6.6703939860140098</v>
      </c>
      <c r="K27" s="70">
        <f t="shared" ref="K27" si="100">RANK(J27,J$8:J$41,0)</f>
        <v>24</v>
      </c>
      <c r="L27" s="69">
        <f>VLOOKUP($A27,'Return Data'!$A$7:$R$328,14,0)</f>
        <v>7.3650340110822601</v>
      </c>
      <c r="M27" s="70">
        <f t="shared" ref="M27" si="101">RANK(L27,L$8:L$41,0)</f>
        <v>17</v>
      </c>
      <c r="N27" s="69"/>
      <c r="O27" s="70"/>
      <c r="P27" s="69"/>
      <c r="Q27" s="70"/>
      <c r="R27" s="69">
        <f>VLOOKUP($A27,'Return Data'!$A$7:$R$328,17,0)</f>
        <v>8.5649878600823097</v>
      </c>
      <c r="S27" s="71">
        <f t="shared" ref="S27" si="102">RANK(R27,R$8:R$41,0)</f>
        <v>30</v>
      </c>
    </row>
    <row r="28" spans="1:19" x14ac:dyDescent="0.25">
      <c r="A28" s="87" t="s">
        <v>102</v>
      </c>
      <c r="B28" s="68">
        <f>VLOOKUP($A28,'Return Data'!$A$7:$R$328,2,0)</f>
        <v>43924</v>
      </c>
      <c r="C28" s="69">
        <f>VLOOKUP($A28,'Return Data'!$A$7:$R$328,3,0)</f>
        <v>30.325900000000001</v>
      </c>
      <c r="D28" s="69">
        <f>VLOOKUP($A28,'Return Data'!$A$7:$R$328,10,0)</f>
        <v>-5.79516612227384</v>
      </c>
      <c r="E28" s="70">
        <f t="shared" si="0"/>
        <v>29</v>
      </c>
      <c r="F28" s="69">
        <f>VLOOKUP($A28,'Return Data'!$A$7:$R$328,11,0)</f>
        <v>3.5022140389464398</v>
      </c>
      <c r="G28" s="70">
        <f t="shared" si="0"/>
        <v>29</v>
      </c>
      <c r="H28" s="69">
        <f>VLOOKUP($A28,'Return Data'!$A$7:$R$328,12,0)</f>
        <v>4.0854245032904002</v>
      </c>
      <c r="I28" s="70">
        <f t="shared" ref="I28" si="103">RANK(H28,H$8:H$41,0)</f>
        <v>27</v>
      </c>
      <c r="J28" s="69">
        <f>VLOOKUP($A28,'Return Data'!$A$7:$R$328,13,0)</f>
        <v>4.6871307686220103</v>
      </c>
      <c r="K28" s="70">
        <f t="shared" ref="K28" si="104">RANK(J28,J$8:J$41,0)</f>
        <v>27</v>
      </c>
      <c r="L28" s="69">
        <f>VLOOKUP($A28,'Return Data'!$A$7:$R$328,14,0)</f>
        <v>5.1501425181833698</v>
      </c>
      <c r="M28" s="70">
        <f t="shared" ref="M28" si="105">RANK(L28,L$8:L$41,0)</f>
        <v>22</v>
      </c>
      <c r="N28" s="69">
        <f>VLOOKUP($A28,'Return Data'!$A$7:$R$328,18,0)</f>
        <v>6.4603867397992296</v>
      </c>
      <c r="O28" s="70">
        <f t="shared" ref="O28" si="106">RANK(N28,N$8:N$41,0)</f>
        <v>19</v>
      </c>
      <c r="P28" s="69">
        <f>VLOOKUP($A28,'Return Data'!$A$7:$R$328,15,0)</f>
        <v>7.1003772644958598</v>
      </c>
      <c r="Q28" s="70">
        <f t="shared" ref="Q28" si="107">RANK(P28,P$8:P$41,0)</f>
        <v>12</v>
      </c>
      <c r="R28" s="69">
        <f>VLOOKUP($A28,'Return Data'!$A$7:$R$328,17,0)</f>
        <v>12.108623306675399</v>
      </c>
      <c r="S28" s="71">
        <f t="shared" ref="S28" si="108">RANK(R28,R$8:R$41,0)</f>
        <v>14</v>
      </c>
    </row>
    <row r="29" spans="1:19" x14ac:dyDescent="0.25">
      <c r="A29" s="87" t="s">
        <v>103</v>
      </c>
      <c r="B29" s="68">
        <f>VLOOKUP($A29,'Return Data'!$A$7:$R$328,2,0)</f>
        <v>43924</v>
      </c>
      <c r="C29" s="69">
        <f>VLOOKUP($A29,'Return Data'!$A$7:$R$328,3,0)</f>
        <v>26.7605</v>
      </c>
      <c r="D29" s="69">
        <f>VLOOKUP($A29,'Return Data'!$A$7:$R$328,10,0)</f>
        <v>-3.6493214542920098</v>
      </c>
      <c r="E29" s="70">
        <f t="shared" si="0"/>
        <v>23</v>
      </c>
      <c r="F29" s="69">
        <f>VLOOKUP($A29,'Return Data'!$A$7:$R$328,11,0)</f>
        <v>8.1699299164211006</v>
      </c>
      <c r="G29" s="70">
        <f t="shared" si="0"/>
        <v>18</v>
      </c>
      <c r="H29" s="69">
        <f>VLOOKUP($A29,'Return Data'!$A$7:$R$328,12,0)</f>
        <v>7.7233100073353196</v>
      </c>
      <c r="I29" s="70">
        <f t="shared" ref="I29" si="109">RANK(H29,H$8:H$41,0)</f>
        <v>13</v>
      </c>
      <c r="J29" s="69">
        <f>VLOOKUP($A29,'Return Data'!$A$7:$R$328,13,0)</f>
        <v>8.8985504409502791</v>
      </c>
      <c r="K29" s="70">
        <f t="shared" ref="K29" si="110">RANK(J29,J$8:J$41,0)</f>
        <v>11</v>
      </c>
      <c r="L29" s="69">
        <f>VLOOKUP($A29,'Return Data'!$A$7:$R$328,14,0)</f>
        <v>9.9074554598632094</v>
      </c>
      <c r="M29" s="70">
        <f t="shared" ref="M29" si="111">RANK(L29,L$8:L$41,0)</f>
        <v>10</v>
      </c>
      <c r="N29" s="69">
        <f>VLOOKUP($A29,'Return Data'!$A$7:$R$328,18,0)</f>
        <v>9.94582081657523</v>
      </c>
      <c r="O29" s="70">
        <f t="shared" ref="O29" si="112">RANK(N29,N$8:N$41,0)</f>
        <v>6</v>
      </c>
      <c r="P29" s="69">
        <f>VLOOKUP($A29,'Return Data'!$A$7:$R$328,15,0)</f>
        <v>9.1302564779827193</v>
      </c>
      <c r="Q29" s="70">
        <f t="shared" ref="Q29" si="113">RANK(P29,P$8:P$41,0)</f>
        <v>1</v>
      </c>
      <c r="R29" s="69">
        <f>VLOOKUP($A29,'Return Data'!$A$7:$R$328,17,0)</f>
        <v>14.129479765891301</v>
      </c>
      <c r="S29" s="71">
        <f t="shared" ref="S29" si="114">RANK(R29,R$8:R$41,0)</f>
        <v>8</v>
      </c>
    </row>
    <row r="30" spans="1:19" x14ac:dyDescent="0.25">
      <c r="A30" s="87" t="s">
        <v>104</v>
      </c>
      <c r="B30" s="68">
        <f>VLOOKUP($A30,'Return Data'!$A$7:$R$328,2,0)</f>
        <v>43924</v>
      </c>
      <c r="C30" s="69">
        <f>VLOOKUP($A30,'Return Data'!$A$7:$R$328,3,0)</f>
        <v>21.8872</v>
      </c>
      <c r="D30" s="69">
        <f>VLOOKUP($A30,'Return Data'!$A$7:$R$328,10,0)</f>
        <v>-0.55920106725498997</v>
      </c>
      <c r="E30" s="70">
        <f t="shared" si="0"/>
        <v>19</v>
      </c>
      <c r="F30" s="69">
        <f>VLOOKUP($A30,'Return Data'!$A$7:$R$328,11,0)</f>
        <v>9.0108267911063695</v>
      </c>
      <c r="G30" s="70">
        <f t="shared" si="0"/>
        <v>11</v>
      </c>
      <c r="H30" s="69">
        <f>VLOOKUP($A30,'Return Data'!$A$7:$R$328,12,0)</f>
        <v>7.6326074015259797</v>
      </c>
      <c r="I30" s="70">
        <f t="shared" ref="I30" si="115">RANK(H30,H$8:H$41,0)</f>
        <v>14</v>
      </c>
      <c r="J30" s="69">
        <f>VLOOKUP($A30,'Return Data'!$A$7:$R$328,13,0)</f>
        <v>8.9606931136463501</v>
      </c>
      <c r="K30" s="70">
        <f t="shared" ref="K30" si="116">RANK(J30,J$8:J$41,0)</f>
        <v>10</v>
      </c>
      <c r="L30" s="69">
        <f>VLOOKUP($A30,'Return Data'!$A$7:$R$328,14,0)</f>
        <v>9.3191652183541507</v>
      </c>
      <c r="M30" s="70">
        <f t="shared" ref="M30" si="117">RANK(L30,L$8:L$41,0)</f>
        <v>13</v>
      </c>
      <c r="N30" s="69">
        <f>VLOOKUP($A30,'Return Data'!$A$7:$R$328,18,0)</f>
        <v>8.33298088665431</v>
      </c>
      <c r="O30" s="70">
        <f t="shared" ref="O30" si="118">RANK(N30,N$8:N$41,0)</f>
        <v>13</v>
      </c>
      <c r="P30" s="69">
        <f>VLOOKUP($A30,'Return Data'!$A$7:$R$328,15,0)</f>
        <v>7.4368417599939498</v>
      </c>
      <c r="Q30" s="70">
        <f t="shared" ref="Q30" si="119">RANK(P30,P$8:P$41,0)</f>
        <v>11</v>
      </c>
      <c r="R30" s="69">
        <f>VLOOKUP($A30,'Return Data'!$A$7:$R$328,17,0)</f>
        <v>8.7388277945619297</v>
      </c>
      <c r="S30" s="71">
        <f t="shared" ref="S30" si="120">RANK(R30,R$8:R$41,0)</f>
        <v>27</v>
      </c>
    </row>
    <row r="31" spans="1:19" x14ac:dyDescent="0.25">
      <c r="A31" s="87" t="s">
        <v>105</v>
      </c>
      <c r="B31" s="68">
        <f>VLOOKUP($A31,'Return Data'!$A$7:$R$328,2,0)</f>
        <v>43924</v>
      </c>
      <c r="C31" s="69">
        <f>VLOOKUP($A31,'Return Data'!$A$7:$R$328,3,0)</f>
        <v>12.4643</v>
      </c>
      <c r="D31" s="69">
        <f>VLOOKUP($A31,'Return Data'!$A$7:$R$328,10,0)</f>
        <v>17.680610512484499</v>
      </c>
      <c r="E31" s="70">
        <f t="shared" si="0"/>
        <v>1</v>
      </c>
      <c r="F31" s="69">
        <f>VLOOKUP($A31,'Return Data'!$A$7:$R$328,11,0)</f>
        <v>14.4871462973177</v>
      </c>
      <c r="G31" s="70">
        <f t="shared" si="0"/>
        <v>1</v>
      </c>
      <c r="H31" s="69">
        <f>VLOOKUP($A31,'Return Data'!$A$7:$R$328,12,0)</f>
        <v>9.8944091410413204</v>
      </c>
      <c r="I31" s="70">
        <f t="shared" ref="I31" si="121">RANK(H31,H$8:H$41,0)</f>
        <v>3</v>
      </c>
      <c r="J31" s="69">
        <f>VLOOKUP($A31,'Return Data'!$A$7:$R$328,13,0)</f>
        <v>11.5963258223439</v>
      </c>
      <c r="K31" s="70">
        <f t="shared" ref="K31" si="122">RANK(J31,J$8:J$41,0)</f>
        <v>2</v>
      </c>
      <c r="L31" s="69">
        <f>VLOOKUP($A31,'Return Data'!$A$7:$R$328,14,0)</f>
        <v>13.1697349064455</v>
      </c>
      <c r="M31" s="70">
        <f t="shared" ref="M31" si="123">RANK(L31,L$8:L$41,0)</f>
        <v>1</v>
      </c>
      <c r="N31" s="69">
        <f>VLOOKUP($A31,'Return Data'!$A$7:$R$328,18,0)</f>
        <v>9.9887237873165198</v>
      </c>
      <c r="O31" s="70">
        <f t="shared" ref="O31" si="124">RANK(N31,N$8:N$41,0)</f>
        <v>5</v>
      </c>
      <c r="P31" s="69"/>
      <c r="Q31" s="70"/>
      <c r="R31" s="69">
        <f>VLOOKUP($A31,'Return Data'!$A$7:$R$328,17,0)</f>
        <v>8.1326356238698008</v>
      </c>
      <c r="S31" s="71">
        <f t="shared" ref="S31" si="125">RANK(R31,R$8:R$41,0)</f>
        <v>31</v>
      </c>
    </row>
    <row r="32" spans="1:19" x14ac:dyDescent="0.25">
      <c r="A32" s="87" t="s">
        <v>106</v>
      </c>
      <c r="B32" s="68">
        <f>VLOOKUP($A32,'Return Data'!$A$7:$R$328,2,0)</f>
        <v>43924</v>
      </c>
      <c r="C32" s="69">
        <f>VLOOKUP($A32,'Return Data'!$A$7:$R$328,3,0)</f>
        <v>26.708400000000001</v>
      </c>
      <c r="D32" s="69">
        <f>VLOOKUP($A32,'Return Data'!$A$7:$R$328,10,0)</f>
        <v>-1.78710328634527</v>
      </c>
      <c r="E32" s="70">
        <f t="shared" si="0"/>
        <v>20</v>
      </c>
      <c r="F32" s="69">
        <f>VLOOKUP($A32,'Return Data'!$A$7:$R$328,11,0)</f>
        <v>7.7581874037052403</v>
      </c>
      <c r="G32" s="70">
        <f t="shared" si="0"/>
        <v>20</v>
      </c>
      <c r="H32" s="69">
        <f>VLOOKUP($A32,'Return Data'!$A$7:$R$328,12,0)</f>
        <v>5.15890231833776</v>
      </c>
      <c r="I32" s="70">
        <f t="shared" ref="I32" si="126">RANK(H32,H$8:H$41,0)</f>
        <v>25</v>
      </c>
      <c r="J32" s="69">
        <f>VLOOKUP($A32,'Return Data'!$A$7:$R$328,13,0)</f>
        <v>6.7041780522637504</v>
      </c>
      <c r="K32" s="70">
        <f t="shared" ref="K32" si="127">RANK(J32,J$8:J$41,0)</f>
        <v>23</v>
      </c>
      <c r="L32" s="69">
        <f>VLOOKUP($A32,'Return Data'!$A$7:$R$328,14,0)</f>
        <v>8.3803197069522994</v>
      </c>
      <c r="M32" s="70">
        <f t="shared" ref="M32" si="128">RANK(L32,L$8:L$41,0)</f>
        <v>16</v>
      </c>
      <c r="N32" s="69">
        <f>VLOOKUP($A32,'Return Data'!$A$7:$R$328,18,0)</f>
        <v>7.4294654749179099</v>
      </c>
      <c r="O32" s="70">
        <f t="shared" ref="O32" si="129">RANK(N32,N$8:N$41,0)</f>
        <v>16</v>
      </c>
      <c r="P32" s="69">
        <f>VLOOKUP($A32,'Return Data'!$A$7:$R$328,15,0)</f>
        <v>6.4848577196916199</v>
      </c>
      <c r="Q32" s="70">
        <f t="shared" ref="Q32" si="130">RANK(P32,P$8:P$41,0)</f>
        <v>16</v>
      </c>
      <c r="R32" s="69">
        <f>VLOOKUP($A32,'Return Data'!$A$7:$R$328,17,0)</f>
        <v>10.855404058383799</v>
      </c>
      <c r="S32" s="71">
        <f t="shared" ref="S32" si="131">RANK(R32,R$8:R$41,0)</f>
        <v>21</v>
      </c>
    </row>
    <row r="33" spans="1:19" x14ac:dyDescent="0.25">
      <c r="A33" s="87" t="s">
        <v>107</v>
      </c>
      <c r="B33" s="68">
        <f>VLOOKUP($A33,'Return Data'!$A$7:$R$328,2,0)</f>
        <v>43924</v>
      </c>
      <c r="C33" s="69">
        <f>VLOOKUP($A33,'Return Data'!$A$7:$R$328,3,0)</f>
        <v>1948.8535999999999</v>
      </c>
      <c r="D33" s="69">
        <f>VLOOKUP($A33,'Return Data'!$A$7:$R$328,10,0)</f>
        <v>-14.017036373836699</v>
      </c>
      <c r="E33" s="70">
        <f t="shared" si="0"/>
        <v>30</v>
      </c>
      <c r="F33" s="69">
        <f>VLOOKUP($A33,'Return Data'!$A$7:$R$328,11,0)</f>
        <v>5.1961725990409304</v>
      </c>
      <c r="G33" s="70">
        <f t="shared" si="0"/>
        <v>27</v>
      </c>
      <c r="H33" s="69">
        <f>VLOOKUP($A33,'Return Data'!$A$7:$R$328,12,0)</f>
        <v>5.6136442794297796</v>
      </c>
      <c r="I33" s="70">
        <f t="shared" ref="I33" si="132">RANK(H33,H$8:H$41,0)</f>
        <v>24</v>
      </c>
      <c r="J33" s="69">
        <f>VLOOKUP($A33,'Return Data'!$A$7:$R$328,13,0)</f>
        <v>7.5504296965190001</v>
      </c>
      <c r="K33" s="70">
        <f t="shared" ref="K33" si="133">RANK(J33,J$8:J$41,0)</f>
        <v>19</v>
      </c>
      <c r="L33" s="69">
        <f>VLOOKUP($A33,'Return Data'!$A$7:$R$328,14,0)</f>
        <v>9.5870059804977004</v>
      </c>
      <c r="M33" s="70">
        <f t="shared" ref="M33" si="134">RANK(L33,L$8:L$41,0)</f>
        <v>12</v>
      </c>
      <c r="N33" s="69">
        <f>VLOOKUP($A33,'Return Data'!$A$7:$R$328,18,0)</f>
        <v>9.1197030380103303</v>
      </c>
      <c r="O33" s="70">
        <f t="shared" ref="O33" si="135">RANK(N33,N$8:N$41,0)</f>
        <v>9</v>
      </c>
      <c r="P33" s="69">
        <f>VLOOKUP($A33,'Return Data'!$A$7:$R$328,15,0)</f>
        <v>8.0960080971457096</v>
      </c>
      <c r="Q33" s="70">
        <f t="shared" ref="Q33" si="136">RANK(P33,P$8:P$41,0)</f>
        <v>7</v>
      </c>
      <c r="R33" s="69">
        <f>VLOOKUP($A33,'Return Data'!$A$7:$R$328,17,0)</f>
        <v>11.529013448735</v>
      </c>
      <c r="S33" s="71">
        <f t="shared" ref="S33" si="137">RANK(R33,R$8:R$41,0)</f>
        <v>16</v>
      </c>
    </row>
    <row r="34" spans="1:19" x14ac:dyDescent="0.25">
      <c r="A34" s="87" t="s">
        <v>108</v>
      </c>
      <c r="B34" s="68">
        <f>VLOOKUP($A34,'Return Data'!$A$7:$R$328,2,0)</f>
        <v>43924</v>
      </c>
      <c r="C34" s="69">
        <f>VLOOKUP($A34,'Return Data'!$A$7:$R$328,3,0)</f>
        <v>30.5792</v>
      </c>
      <c r="D34" s="69">
        <f>VLOOKUP($A34,'Return Data'!$A$7:$R$328,10,0)</f>
        <v>-1.1551065467051499E-2</v>
      </c>
      <c r="E34" s="70">
        <f t="shared" si="0"/>
        <v>15</v>
      </c>
      <c r="F34" s="69">
        <f>VLOOKUP($A34,'Return Data'!$A$7:$R$328,11,0)</f>
        <v>8.8740415290605501</v>
      </c>
      <c r="G34" s="70">
        <f t="shared" si="0"/>
        <v>13</v>
      </c>
      <c r="H34" s="69">
        <f>VLOOKUP($A34,'Return Data'!$A$7:$R$328,12,0)</f>
        <v>5.8234956695225497</v>
      </c>
      <c r="I34" s="70">
        <f t="shared" ref="I34" si="138">RANK(H34,H$8:H$41,0)</f>
        <v>22</v>
      </c>
      <c r="J34" s="69">
        <f>VLOOKUP($A34,'Return Data'!$A$7:$R$328,13,0)</f>
        <v>6.4702599460365704</v>
      </c>
      <c r="K34" s="70">
        <f t="shared" ref="K34" si="139">RANK(J34,J$8:J$41,0)</f>
        <v>25</v>
      </c>
      <c r="L34" s="69">
        <f>VLOOKUP($A34,'Return Data'!$A$7:$R$328,14,0)</f>
        <v>-2.1722247129290699</v>
      </c>
      <c r="M34" s="70">
        <f t="shared" ref="M34" si="140">RANK(L34,L$8:L$41,0)</f>
        <v>30</v>
      </c>
      <c r="N34" s="69">
        <f>VLOOKUP($A34,'Return Data'!$A$7:$R$328,18,0)</f>
        <v>1.6976646260091</v>
      </c>
      <c r="O34" s="70">
        <f t="shared" ref="O34" si="141">RANK(N34,N$8:N$41,0)</f>
        <v>28</v>
      </c>
      <c r="P34" s="69">
        <f>VLOOKUP($A34,'Return Data'!$A$7:$R$328,15,0)</f>
        <v>2.6417305554827002</v>
      </c>
      <c r="Q34" s="70">
        <f t="shared" ref="Q34" si="142">RANK(P34,P$8:P$41,0)</f>
        <v>28</v>
      </c>
      <c r="R34" s="69">
        <f>VLOOKUP($A34,'Return Data'!$A$7:$R$328,17,0)</f>
        <v>12.129389508312</v>
      </c>
      <c r="S34" s="71">
        <f t="shared" ref="S34" si="143">RANK(R34,R$8:R$41,0)</f>
        <v>13</v>
      </c>
    </row>
    <row r="35" spans="1:19" x14ac:dyDescent="0.25">
      <c r="A35" s="87" t="s">
        <v>109</v>
      </c>
      <c r="B35" s="68">
        <f>VLOOKUP($A35,'Return Data'!$A$7:$R$328,2,0)</f>
        <v>43924</v>
      </c>
      <c r="C35" s="69">
        <f>VLOOKUP($A35,'Return Data'!$A$7:$R$328,3,0)</f>
        <v>62.341700000000003</v>
      </c>
      <c r="D35" s="69">
        <f>VLOOKUP($A35,'Return Data'!$A$7:$R$328,10,0)</f>
        <v>5.2644498916885798</v>
      </c>
      <c r="E35" s="70">
        <f t="shared" si="0"/>
        <v>3</v>
      </c>
      <c r="F35" s="69">
        <f>VLOOKUP($A35,'Return Data'!$A$7:$R$328,11,0)</f>
        <v>6.40855657617037</v>
      </c>
      <c r="G35" s="70">
        <f t="shared" si="0"/>
        <v>23</v>
      </c>
      <c r="H35" s="69">
        <f>VLOOKUP($A35,'Return Data'!$A$7:$R$328,12,0)</f>
        <v>6.0261186606891899</v>
      </c>
      <c r="I35" s="70">
        <f t="shared" ref="I35" si="144">RANK(H35,H$8:H$41,0)</f>
        <v>20</v>
      </c>
      <c r="J35" s="69">
        <f>VLOOKUP($A35,'Return Data'!$A$7:$R$328,13,0)</f>
        <v>6.0037239258885302</v>
      </c>
      <c r="K35" s="70">
        <f t="shared" ref="K35" si="145">RANK(J35,J$8:J$41,0)</f>
        <v>26</v>
      </c>
      <c r="L35" s="69">
        <f>VLOOKUP($A35,'Return Data'!$A$7:$R$328,14,0)</f>
        <v>6.1097988858050902</v>
      </c>
      <c r="M35" s="70">
        <f t="shared" ref="M35" si="146">RANK(L35,L$8:L$41,0)</f>
        <v>20</v>
      </c>
      <c r="N35" s="69">
        <f>VLOOKUP($A35,'Return Data'!$A$7:$R$328,18,0)</f>
        <v>5.5554023375299701</v>
      </c>
      <c r="O35" s="70">
        <f t="shared" ref="O35" si="147">RANK(N35,N$8:N$41,0)</f>
        <v>21</v>
      </c>
      <c r="P35" s="69">
        <f>VLOOKUP($A35,'Return Data'!$A$7:$R$328,15,0)</f>
        <v>4.7550395746089098</v>
      </c>
      <c r="Q35" s="70">
        <f t="shared" ref="Q35" si="148">RANK(P35,P$8:P$41,0)</f>
        <v>20</v>
      </c>
      <c r="R35" s="69">
        <f>VLOOKUP($A35,'Return Data'!$A$7:$R$328,17,0)</f>
        <v>23.9197702516589</v>
      </c>
      <c r="S35" s="71">
        <f t="shared" ref="S35" si="149">RANK(R35,R$8:R$41,0)</f>
        <v>2</v>
      </c>
    </row>
    <row r="36" spans="1:19" x14ac:dyDescent="0.25">
      <c r="A36" s="87" t="s">
        <v>110</v>
      </c>
      <c r="B36" s="68">
        <f>VLOOKUP($A36,'Return Data'!$A$7:$R$328,2,0)</f>
        <v>43924</v>
      </c>
      <c r="C36" s="69">
        <f>VLOOKUP($A36,'Return Data'!$A$7:$R$328,3,0)</f>
        <v>15.3443</v>
      </c>
      <c r="D36" s="69">
        <f>VLOOKUP($A36,'Return Data'!$A$7:$R$328,10,0)</f>
        <v>2.7149326034232999</v>
      </c>
      <c r="E36" s="70">
        <f t="shared" si="0"/>
        <v>6</v>
      </c>
      <c r="F36" s="69">
        <f>VLOOKUP($A36,'Return Data'!$A$7:$R$328,11,0)</f>
        <v>12.832596697251001</v>
      </c>
      <c r="G36" s="70">
        <f t="shared" si="0"/>
        <v>2</v>
      </c>
      <c r="H36" s="69">
        <f>VLOOKUP($A36,'Return Data'!$A$7:$R$328,12,0)</f>
        <v>9.2901653730948599</v>
      </c>
      <c r="I36" s="70">
        <f t="shared" ref="I36" si="150">RANK(H36,H$8:H$41,0)</f>
        <v>5</v>
      </c>
      <c r="J36" s="69">
        <f>VLOOKUP($A36,'Return Data'!$A$7:$R$328,13,0)</f>
        <v>10.292888151174701</v>
      </c>
      <c r="K36" s="70">
        <f t="shared" ref="K36" si="151">RANK(J36,J$8:J$41,0)</f>
        <v>6</v>
      </c>
      <c r="L36" s="69">
        <f>VLOOKUP($A36,'Return Data'!$A$7:$R$328,14,0)</f>
        <v>11.302411356864701</v>
      </c>
      <c r="M36" s="70">
        <f t="shared" ref="M36" si="152">RANK(L36,L$8:L$41,0)</f>
        <v>5</v>
      </c>
      <c r="N36" s="69">
        <f>VLOOKUP($A36,'Return Data'!$A$7:$R$328,18,0)</f>
        <v>9.4187432600375001</v>
      </c>
      <c r="O36" s="70">
        <f t="shared" ref="O36" si="153">RANK(N36,N$8:N$41,0)</f>
        <v>8</v>
      </c>
      <c r="P36" s="69">
        <f>VLOOKUP($A36,'Return Data'!$A$7:$R$328,15,0)</f>
        <v>8.3652411292245397</v>
      </c>
      <c r="Q36" s="70">
        <f t="shared" ref="Q36" si="154">RANK(P36,P$8:P$41,0)</f>
        <v>6</v>
      </c>
      <c r="R36" s="69">
        <f>VLOOKUP($A36,'Return Data'!$A$7:$R$328,17,0)</f>
        <v>10.8939685371175</v>
      </c>
      <c r="S36" s="71">
        <f t="shared" ref="S36" si="155">RANK(R36,R$8:R$41,0)</f>
        <v>20</v>
      </c>
    </row>
    <row r="37" spans="1:19" x14ac:dyDescent="0.25">
      <c r="A37" s="87" t="s">
        <v>111</v>
      </c>
      <c r="B37" s="68">
        <f>VLOOKUP($A37,'Return Data'!$A$7:$R$328,2,0)</f>
        <v>43924</v>
      </c>
      <c r="C37" s="69">
        <f>VLOOKUP($A37,'Return Data'!$A$7:$R$328,3,0)</f>
        <v>25.861699999999999</v>
      </c>
      <c r="D37" s="69">
        <f>VLOOKUP($A37,'Return Data'!$A$7:$R$328,10,0)</f>
        <v>1.19403096889052</v>
      </c>
      <c r="E37" s="70">
        <f t="shared" si="0"/>
        <v>10</v>
      </c>
      <c r="F37" s="69">
        <f>VLOOKUP($A37,'Return Data'!$A$7:$R$328,11,0)</f>
        <v>10.6611129749336</v>
      </c>
      <c r="G37" s="70">
        <f t="shared" si="0"/>
        <v>8</v>
      </c>
      <c r="H37" s="69">
        <f>VLOOKUP($A37,'Return Data'!$A$7:$R$328,12,0)</f>
        <v>9.6406633062367604</v>
      </c>
      <c r="I37" s="70">
        <f t="shared" ref="I37" si="156">RANK(H37,H$8:H$41,0)</f>
        <v>4</v>
      </c>
      <c r="J37" s="69">
        <f>VLOOKUP($A37,'Return Data'!$A$7:$R$328,13,0)</f>
        <v>10.8407253441948</v>
      </c>
      <c r="K37" s="70">
        <f t="shared" ref="K37" si="157">RANK(J37,J$8:J$41,0)</f>
        <v>4</v>
      </c>
      <c r="L37" s="69">
        <f>VLOOKUP($A37,'Return Data'!$A$7:$R$328,14,0)</f>
        <v>12.5160295981239</v>
      </c>
      <c r="M37" s="70">
        <f t="shared" ref="M37" si="158">RANK(L37,L$8:L$41,0)</f>
        <v>2</v>
      </c>
      <c r="N37" s="69">
        <f>VLOOKUP($A37,'Return Data'!$A$7:$R$328,18,0)</f>
        <v>10.602056266044899</v>
      </c>
      <c r="O37" s="70">
        <f t="shared" ref="O37" si="159">RANK(N37,N$8:N$41,0)</f>
        <v>2</v>
      </c>
      <c r="P37" s="69">
        <f>VLOOKUP($A37,'Return Data'!$A$7:$R$328,15,0)</f>
        <v>8.5000186174237005</v>
      </c>
      <c r="Q37" s="70">
        <f t="shared" ref="Q37" si="160">RANK(P37,P$8:P$41,0)</f>
        <v>3</v>
      </c>
      <c r="R37" s="69">
        <f>VLOOKUP($A37,'Return Data'!$A$7:$R$328,17,0)</f>
        <v>9.7713426160337598</v>
      </c>
      <c r="S37" s="71">
        <f t="shared" ref="S37" si="161">RANK(R37,R$8:R$41,0)</f>
        <v>24</v>
      </c>
    </row>
    <row r="38" spans="1:19" x14ac:dyDescent="0.25">
      <c r="A38" s="87" t="s">
        <v>112</v>
      </c>
      <c r="B38" s="68">
        <f>VLOOKUP($A38,'Return Data'!$A$7:$R$328,2,0)</f>
        <v>43924</v>
      </c>
      <c r="C38" s="69">
        <f>VLOOKUP($A38,'Return Data'!$A$7:$R$328,3,0)</f>
        <v>30.093</v>
      </c>
      <c r="D38" s="69">
        <f>VLOOKUP($A38,'Return Data'!$A$7:$R$328,10,0)</f>
        <v>0.88099417980655403</v>
      </c>
      <c r="E38" s="70">
        <f t="shared" si="0"/>
        <v>13</v>
      </c>
      <c r="F38" s="69">
        <f>VLOOKUP($A38,'Return Data'!$A$7:$R$328,11,0)</f>
        <v>8.4501039183603002</v>
      </c>
      <c r="G38" s="70">
        <f t="shared" si="0"/>
        <v>17</v>
      </c>
      <c r="H38" s="69">
        <f>VLOOKUP($A38,'Return Data'!$A$7:$R$328,12,0)</f>
        <v>7.0821861601446496</v>
      </c>
      <c r="I38" s="70">
        <f t="shared" ref="I38" si="162">RANK(H38,H$8:H$41,0)</f>
        <v>15</v>
      </c>
      <c r="J38" s="69">
        <f>VLOOKUP($A38,'Return Data'!$A$7:$R$328,13,0)</f>
        <v>7.6596303514067596</v>
      </c>
      <c r="K38" s="70">
        <f t="shared" ref="K38" si="163">RANK(J38,J$8:J$41,0)</f>
        <v>15</v>
      </c>
      <c r="L38" s="69">
        <f>VLOOKUP($A38,'Return Data'!$A$7:$R$328,14,0)</f>
        <v>6.8561892835997398</v>
      </c>
      <c r="M38" s="70">
        <f t="shared" ref="M38" si="164">RANK(L38,L$8:L$41,0)</f>
        <v>19</v>
      </c>
      <c r="N38" s="69">
        <f>VLOOKUP($A38,'Return Data'!$A$7:$R$328,18,0)</f>
        <v>6.9823786152922196</v>
      </c>
      <c r="O38" s="70">
        <f t="shared" ref="O38" si="165">RANK(N38,N$8:N$41,0)</f>
        <v>17</v>
      </c>
      <c r="P38" s="69">
        <f>VLOOKUP($A38,'Return Data'!$A$7:$R$328,15,0)</f>
        <v>6.1345414431483096</v>
      </c>
      <c r="Q38" s="70">
        <f t="shared" ref="Q38" si="166">RANK(P38,P$8:P$41,0)</f>
        <v>18</v>
      </c>
      <c r="R38" s="69">
        <f>VLOOKUP($A38,'Return Data'!$A$7:$R$328,17,0)</f>
        <v>12.108213637114099</v>
      </c>
      <c r="S38" s="71">
        <f t="shared" ref="S38" si="167">RANK(R38,R$8:R$41,0)</f>
        <v>15</v>
      </c>
    </row>
    <row r="39" spans="1:19" x14ac:dyDescent="0.25">
      <c r="A39" s="87" t="s">
        <v>113</v>
      </c>
      <c r="B39" s="68">
        <f>VLOOKUP($A39,'Return Data'!$A$7:$R$328,2,0)</f>
        <v>43924</v>
      </c>
      <c r="C39" s="69">
        <f>VLOOKUP($A39,'Return Data'!$A$7:$R$328,3,0)</f>
        <v>17.616299999999999</v>
      </c>
      <c r="D39" s="69">
        <f>VLOOKUP($A39,'Return Data'!$A$7:$R$328,10,0)</f>
        <v>1.0770588750639301</v>
      </c>
      <c r="E39" s="70">
        <f t="shared" si="0"/>
        <v>11</v>
      </c>
      <c r="F39" s="69">
        <f>VLOOKUP($A39,'Return Data'!$A$7:$R$328,11,0)</f>
        <v>10.5432432188466</v>
      </c>
      <c r="G39" s="70">
        <f t="shared" si="0"/>
        <v>9</v>
      </c>
      <c r="H39" s="69">
        <f>VLOOKUP($A39,'Return Data'!$A$7:$R$328,12,0)</f>
        <v>8.6372267359073707</v>
      </c>
      <c r="I39" s="70">
        <f t="shared" ref="I39" si="168">RANK(H39,H$8:H$41,0)</f>
        <v>9</v>
      </c>
      <c r="J39" s="69">
        <f>VLOOKUP($A39,'Return Data'!$A$7:$R$328,13,0)</f>
        <v>9.3369162659802605</v>
      </c>
      <c r="K39" s="70">
        <f t="shared" ref="K39" si="169">RANK(J39,J$8:J$41,0)</f>
        <v>8</v>
      </c>
      <c r="L39" s="69">
        <f>VLOOKUP($A39,'Return Data'!$A$7:$R$328,14,0)</f>
        <v>10.7850031278688</v>
      </c>
      <c r="M39" s="70">
        <f t="shared" ref="M39" si="170">RANK(L39,L$8:L$41,0)</f>
        <v>8</v>
      </c>
      <c r="N39" s="69">
        <f>VLOOKUP($A39,'Return Data'!$A$7:$R$328,18,0)</f>
        <v>8.3597105098400206</v>
      </c>
      <c r="O39" s="70">
        <f t="shared" ref="O39" si="171">RANK(N39,N$8:N$41,0)</f>
        <v>12</v>
      </c>
      <c r="P39" s="69">
        <f>VLOOKUP($A39,'Return Data'!$A$7:$R$328,15,0)</f>
        <v>6.7671718454332703</v>
      </c>
      <c r="Q39" s="70">
        <f t="shared" ref="Q39" si="172">RANK(P39,P$8:P$41,0)</f>
        <v>14</v>
      </c>
      <c r="R39" s="69">
        <f>VLOOKUP($A39,'Return Data'!$A$7:$R$328,17,0)</f>
        <v>9.3538004710632592</v>
      </c>
      <c r="S39" s="71">
        <f t="shared" ref="S39" si="173">RANK(R39,R$8:R$41,0)</f>
        <v>25</v>
      </c>
    </row>
    <row r="40" spans="1:19" x14ac:dyDescent="0.25">
      <c r="A40" s="87" t="s">
        <v>369</v>
      </c>
      <c r="B40" s="68">
        <f>VLOOKUP($A40,'Return Data'!$A$7:$R$328,2,0)</f>
        <v>43924</v>
      </c>
      <c r="C40" s="69">
        <f>VLOOKUP($A40,'Return Data'!$A$7:$R$328,3,0)</f>
        <v>0.3609</v>
      </c>
      <c r="D40" s="69"/>
      <c r="E40" s="70"/>
      <c r="F40" s="69"/>
      <c r="G40" s="70"/>
      <c r="H40" s="69"/>
      <c r="I40" s="70"/>
      <c r="J40" s="69"/>
      <c r="K40" s="70"/>
      <c r="L40" s="69"/>
      <c r="M40" s="70"/>
      <c r="N40" s="69"/>
      <c r="O40" s="70"/>
      <c r="P40" s="69"/>
      <c r="Q40" s="70"/>
      <c r="R40" s="69">
        <f>VLOOKUP($A40,'Return Data'!$A$7:$R$328,17,0)</f>
        <v>8.6682499086590905</v>
      </c>
      <c r="S40" s="71">
        <f t="shared" ref="S40" si="174">RANK(R40,R$8:R$41,0)</f>
        <v>29</v>
      </c>
    </row>
    <row r="41" spans="1:19" x14ac:dyDescent="0.25">
      <c r="A41" s="87" t="s">
        <v>114</v>
      </c>
      <c r="B41" s="68">
        <f>VLOOKUP($A41,'Return Data'!$A$7:$R$328,2,0)</f>
        <v>43924</v>
      </c>
      <c r="C41" s="69">
        <f>VLOOKUP($A41,'Return Data'!$A$7:$R$328,3,0)</f>
        <v>19.591200000000001</v>
      </c>
      <c r="D41" s="69">
        <f>VLOOKUP($A41,'Return Data'!$A$7:$R$328,10,0)</f>
        <v>-0.20430250203884101</v>
      </c>
      <c r="E41" s="70">
        <f t="shared" si="0"/>
        <v>17</v>
      </c>
      <c r="F41" s="69">
        <f>VLOOKUP($A41,'Return Data'!$A$7:$R$328,11,0)</f>
        <v>-7.5530463366514002</v>
      </c>
      <c r="G41" s="70">
        <f t="shared" si="0"/>
        <v>30</v>
      </c>
      <c r="H41" s="69">
        <f>VLOOKUP($A41,'Return Data'!$A$7:$R$328,12,0)</f>
        <v>-1.9027844046684701</v>
      </c>
      <c r="I41" s="70">
        <f t="shared" ref="I41" si="175">RANK(H41,H$8:H$41,0)</f>
        <v>28</v>
      </c>
      <c r="J41" s="69">
        <f>VLOOKUP($A41,'Return Data'!$A$7:$R$328,13,0)</f>
        <v>0.81936306208300402</v>
      </c>
      <c r="K41" s="70">
        <f t="shared" ref="K41" si="176">RANK(J41,J$8:J$41,0)</f>
        <v>28</v>
      </c>
      <c r="L41" s="69">
        <f>VLOOKUP($A41,'Return Data'!$A$7:$R$328,14,0)</f>
        <v>-5.3277493815432901</v>
      </c>
      <c r="M41" s="70">
        <f t="shared" ref="M41" si="177">RANK(L41,L$8:L$41,0)</f>
        <v>31</v>
      </c>
      <c r="N41" s="69">
        <f>VLOOKUP($A41,'Return Data'!$A$7:$R$328,18,0)</f>
        <v>-1.24601617084717</v>
      </c>
      <c r="O41" s="70">
        <f t="shared" ref="O41" si="178">RANK(N41,N$8:N$41,0)</f>
        <v>30</v>
      </c>
      <c r="P41" s="69">
        <f>VLOOKUP($A41,'Return Data'!$A$7:$R$328,15,0)</f>
        <v>0.69625489248886596</v>
      </c>
      <c r="Q41" s="70">
        <f t="shared" ref="Q41" si="179">RANK(P41,P$8:P$41,0)</f>
        <v>29</v>
      </c>
      <c r="R41" s="69">
        <f>VLOOKUP($A41,'Return Data'!$A$7:$R$328,17,0)</f>
        <v>9.8006382978723394</v>
      </c>
      <c r="S41" s="71">
        <f t="shared" ref="S41" si="180">RANK(R41,R$8:R$41,0)</f>
        <v>23</v>
      </c>
    </row>
    <row r="42" spans="1:19" x14ac:dyDescent="0.25">
      <c r="A42" s="88"/>
      <c r="B42" s="89"/>
      <c r="C42" s="89"/>
      <c r="D42" s="90"/>
      <c r="E42" s="89"/>
      <c r="F42" s="90"/>
      <c r="G42" s="89"/>
      <c r="H42" s="90"/>
      <c r="I42" s="89"/>
      <c r="J42" s="90"/>
      <c r="K42" s="89"/>
      <c r="L42" s="90"/>
      <c r="M42" s="89"/>
      <c r="N42" s="90"/>
      <c r="O42" s="89"/>
      <c r="P42" s="90"/>
      <c r="Q42" s="89"/>
      <c r="R42" s="90"/>
      <c r="S42" s="91"/>
    </row>
    <row r="43" spans="1:19" x14ac:dyDescent="0.25">
      <c r="A43" s="92" t="s">
        <v>27</v>
      </c>
      <c r="B43" s="93"/>
      <c r="C43" s="93"/>
      <c r="D43" s="94">
        <f>AVERAGE(D8:D41)</f>
        <v>-16.738954671249488</v>
      </c>
      <c r="E43" s="93"/>
      <c r="F43" s="94">
        <f>AVERAGE(F8:F41)</f>
        <v>1.7536412330934479</v>
      </c>
      <c r="G43" s="93"/>
      <c r="H43" s="94">
        <f>AVERAGE(H8:H41)</f>
        <v>5.7555773782695487</v>
      </c>
      <c r="I43" s="93"/>
      <c r="J43" s="94">
        <f>AVERAGE(J8:J41)</f>
        <v>7.2335734945739816</v>
      </c>
      <c r="K43" s="93"/>
      <c r="L43" s="94">
        <f>AVERAGE(L8:L41)</f>
        <v>6.8793833057908422</v>
      </c>
      <c r="M43" s="93"/>
      <c r="N43" s="94">
        <f>AVERAGE(N8:N41)</f>
        <v>6.7639335687136377</v>
      </c>
      <c r="O43" s="93"/>
      <c r="P43" s="94">
        <f>AVERAGE(P8:P41)</f>
        <v>6.0915559051080779</v>
      </c>
      <c r="Q43" s="93"/>
      <c r="R43" s="94">
        <f>AVERAGE(R8:R41)</f>
        <v>8.8879884792985191</v>
      </c>
      <c r="S43" s="95"/>
    </row>
    <row r="44" spans="1:19" x14ac:dyDescent="0.25">
      <c r="A44" s="92" t="s">
        <v>28</v>
      </c>
      <c r="B44" s="93"/>
      <c r="C44" s="93"/>
      <c r="D44" s="94">
        <f>MIN(D8:D41)</f>
        <v>-266.31212226990499</v>
      </c>
      <c r="E44" s="93"/>
      <c r="F44" s="94">
        <f>MIN(F8:F41)</f>
        <v>-85.991422546972103</v>
      </c>
      <c r="G44" s="93"/>
      <c r="H44" s="94">
        <f>MIN(H8:H41)</f>
        <v>-8.8109296170561198</v>
      </c>
      <c r="I44" s="93"/>
      <c r="J44" s="94">
        <f>MIN(J8:J41)</f>
        <v>-2.31440395522436</v>
      </c>
      <c r="K44" s="93"/>
      <c r="L44" s="94">
        <f>MIN(L8:L41)</f>
        <v>-5.3277493815432901</v>
      </c>
      <c r="M44" s="93"/>
      <c r="N44" s="94">
        <f>MIN(N8:N41)</f>
        <v>-1.24601617084717</v>
      </c>
      <c r="O44" s="93"/>
      <c r="P44" s="94">
        <f>MIN(P8:P41)</f>
        <v>0.69625489248886596</v>
      </c>
      <c r="Q44" s="93"/>
      <c r="R44" s="94">
        <f>MIN(R8:R41)</f>
        <v>-57.998560777849399</v>
      </c>
      <c r="S44" s="95"/>
    </row>
    <row r="45" spans="1:19" ht="15.75" thickBot="1" x14ac:dyDescent="0.3">
      <c r="A45" s="96" t="s">
        <v>29</v>
      </c>
      <c r="B45" s="97"/>
      <c r="C45" s="97"/>
      <c r="D45" s="98">
        <f>MAX(D8:D41)</f>
        <v>17.680610512484499</v>
      </c>
      <c r="E45" s="97"/>
      <c r="F45" s="98">
        <f>MAX(F8:F41)</f>
        <v>14.4871462973177</v>
      </c>
      <c r="G45" s="97"/>
      <c r="H45" s="98">
        <f>MAX(H8:H41)</f>
        <v>10.9494678735426</v>
      </c>
      <c r="I45" s="97"/>
      <c r="J45" s="98">
        <f>MAX(J8:J41)</f>
        <v>13.905782093159701</v>
      </c>
      <c r="K45" s="97"/>
      <c r="L45" s="98">
        <f>MAX(L8:L41)</f>
        <v>13.1697349064455</v>
      </c>
      <c r="M45" s="97"/>
      <c r="N45" s="98">
        <f>MAX(N8:N41)</f>
        <v>10.9745650611874</v>
      </c>
      <c r="O45" s="97"/>
      <c r="P45" s="98">
        <f>MAX(P8:P41)</f>
        <v>9.1302564779827193</v>
      </c>
      <c r="Q45" s="97"/>
      <c r="R45" s="98">
        <f>MAX(R8:R41)</f>
        <v>24.6564211150652</v>
      </c>
      <c r="S45" s="99"/>
    </row>
    <row r="47" spans="1:19" x14ac:dyDescent="0.25">
      <c r="A47" s="15" t="s">
        <v>342</v>
      </c>
    </row>
  </sheetData>
  <sheetProtection password="F4C3"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2020-04-04T05:46:09Z</dcterms:modified>
</cp:coreProperties>
</file>