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R37" i="2" l="1"/>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F8" i="9" l="1"/>
  <c r="F8" i="11"/>
  <c r="R1" i="14" l="1"/>
  <c r="Q1" i="14"/>
  <c r="P1" i="14"/>
  <c r="O1" i="14"/>
  <c r="N1" i="14"/>
  <c r="M1" i="14"/>
  <c r="L1" i="14"/>
  <c r="K1" i="14"/>
  <c r="J1" i="14"/>
  <c r="I1" i="14"/>
  <c r="H1" i="14"/>
  <c r="G1" i="14"/>
  <c r="F1" i="14"/>
  <c r="E1" i="14"/>
  <c r="D1" i="14"/>
  <c r="C1" i="14"/>
  <c r="B1" i="14"/>
  <c r="A1" i="14" l="1"/>
  <c r="Z44" i="6" l="1"/>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H8" i="5"/>
  <c r="J8" i="5"/>
  <c r="Z8" i="5"/>
  <c r="X8" i="5"/>
  <c r="V8" i="5"/>
  <c r="T8" i="5"/>
  <c r="R8" i="5"/>
  <c r="P8" i="5"/>
  <c r="N8" i="5"/>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F12" i="4"/>
  <c r="D12" i="4"/>
  <c r="R11" i="4"/>
  <c r="F11" i="4"/>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L10" i="11"/>
  <c r="J10" i="11"/>
  <c r="H10" i="11"/>
  <c r="F10" i="11"/>
  <c r="D10" i="11"/>
  <c r="C10" i="11"/>
  <c r="B10" i="11"/>
  <c r="L9" i="11"/>
  <c r="J9" i="11"/>
  <c r="H9" i="11"/>
  <c r="F9" i="11"/>
  <c r="D9" i="11"/>
  <c r="C9" i="11"/>
  <c r="B9" i="11"/>
  <c r="L8" i="11"/>
  <c r="D8" i="11"/>
  <c r="C8" i="11"/>
  <c r="B8" i="11"/>
  <c r="D10" i="9"/>
  <c r="D9" i="9"/>
  <c r="D8" i="9"/>
  <c r="F10" i="9"/>
  <c r="F9" i="9"/>
  <c r="L10" i="9"/>
  <c r="L9" i="9"/>
  <c r="L8" i="9"/>
  <c r="J10" i="9"/>
  <c r="H10" i="9"/>
  <c r="J9" i="9"/>
  <c r="H9" i="9"/>
  <c r="C10" i="9"/>
  <c r="B10" i="9"/>
  <c r="C9" i="9"/>
  <c r="B9"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O39" i="6" s="1"/>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AA34" i="6" l="1"/>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<sst xmlns="http://schemas.openxmlformats.org/spreadsheetml/2006/main" count="2980" uniqueCount="405">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</sst>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0" fillId="0" borderId="0" xfId="0"/>
    <xf numFmtId="165" fontId="0" fillId="0" borderId="0" xfId="0" applyNumberFormat="1"/>
    <xf numFmtId="164" fontId="0" fillId="0" borderId="0" xfId="0" applyNumberFormat="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4" t="s">
        <v>332</v>
      </c>
      <c r="E3" s="115"/>
      <c r="F3" s="116"/>
      <c r="G3" s="52"/>
      <c r="H3" s="114" t="s">
        <v>333</v>
      </c>
      <c r="I3" s="115"/>
      <c r="J3" s="116"/>
      <c r="K3" s="53"/>
    </row>
    <row r="4" spans="3:11" ht="15.75" thickBot="1" x14ac:dyDescent="0.3">
      <c r="C4" s="51"/>
      <c r="D4" s="117"/>
      <c r="E4" s="118"/>
      <c r="F4" s="119"/>
      <c r="G4" s="52"/>
      <c r="H4" s="117"/>
      <c r="I4" s="118"/>
      <c r="J4" s="119"/>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4" t="s">
        <v>334</v>
      </c>
      <c r="E7" s="115"/>
      <c r="F7" s="116"/>
      <c r="G7" s="55"/>
      <c r="H7" s="114" t="s">
        <v>335</v>
      </c>
      <c r="I7" s="115"/>
      <c r="J7" s="116"/>
      <c r="K7" s="56"/>
    </row>
    <row r="8" spans="3:11" s="17" customFormat="1" ht="15.75" thickBot="1" x14ac:dyDescent="0.3">
      <c r="C8" s="54"/>
      <c r="D8" s="117"/>
      <c r="E8" s="118"/>
      <c r="F8" s="119"/>
      <c r="G8" s="55"/>
      <c r="H8" s="117"/>
      <c r="I8" s="118"/>
      <c r="J8" s="119"/>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4" t="s">
        <v>336</v>
      </c>
      <c r="E11" s="115"/>
      <c r="F11" s="116"/>
      <c r="G11" s="55"/>
      <c r="H11" s="114" t="s">
        <v>337</v>
      </c>
      <c r="I11" s="115"/>
      <c r="J11" s="116"/>
      <c r="K11" s="56"/>
    </row>
    <row r="12" spans="3:11" s="17" customFormat="1" ht="15.75" thickBot="1" x14ac:dyDescent="0.3">
      <c r="C12" s="54"/>
      <c r="D12" s="117"/>
      <c r="E12" s="118"/>
      <c r="F12" s="119"/>
      <c r="G12" s="55"/>
      <c r="H12" s="117"/>
      <c r="I12" s="118"/>
      <c r="J12" s="119"/>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4" t="s">
        <v>340</v>
      </c>
      <c r="E15" s="115"/>
      <c r="F15" s="116"/>
      <c r="G15" s="55"/>
      <c r="H15" s="114" t="s">
        <v>341</v>
      </c>
      <c r="I15" s="115"/>
      <c r="J15" s="116"/>
      <c r="K15" s="56"/>
    </row>
    <row r="16" spans="3:11" s="17" customFormat="1" ht="15.75" thickBot="1" x14ac:dyDescent="0.3">
      <c r="C16" s="54"/>
      <c r="D16" s="117"/>
      <c r="E16" s="118"/>
      <c r="F16" s="119"/>
      <c r="G16" s="55"/>
      <c r="H16" s="117"/>
      <c r="I16" s="118"/>
      <c r="J16" s="119"/>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4" t="s">
        <v>338</v>
      </c>
      <c r="E19" s="115"/>
      <c r="F19" s="116"/>
      <c r="G19" s="55"/>
      <c r="H19" s="114" t="s">
        <v>339</v>
      </c>
      <c r="I19" s="115"/>
      <c r="J19" s="116"/>
      <c r="K19" s="56"/>
    </row>
    <row r="20" spans="3:11" s="17" customFormat="1" ht="15.75" thickBot="1" x14ac:dyDescent="0.3">
      <c r="C20" s="54"/>
      <c r="D20" s="117"/>
      <c r="E20" s="118"/>
      <c r="F20" s="119"/>
      <c r="G20" s="55"/>
      <c r="H20" s="117"/>
      <c r="I20" s="118"/>
      <c r="J20" s="119"/>
      <c r="K20" s="56"/>
    </row>
    <row r="21" spans="3:11" s="17" customFormat="1" x14ac:dyDescent="0.25">
      <c r="C21" s="54"/>
      <c r="D21" s="55"/>
      <c r="E21" s="55"/>
      <c r="F21" s="55"/>
      <c r="G21" s="55"/>
      <c r="H21" s="55"/>
      <c r="I21" s="55"/>
      <c r="J21" s="55"/>
      <c r="K21" s="56"/>
    </row>
    <row r="22" spans="3:11" x14ac:dyDescent="0.25">
      <c r="C22" s="51"/>
      <c r="D22" s="52"/>
      <c r="E22" s="52"/>
      <c r="F22" s="113" t="s">
        <v>355</v>
      </c>
      <c r="G22" s="113"/>
      <c r="H22" s="113"/>
      <c r="I22" s="52"/>
      <c r="J22" s="52"/>
      <c r="K22" s="53"/>
    </row>
    <row r="23" spans="3:11" ht="7.5" customHeight="1" x14ac:dyDescent="0.25">
      <c r="C23" s="51"/>
      <c r="D23" s="52"/>
      <c r="E23" s="52"/>
      <c r="F23" s="52"/>
      <c r="G23" s="57"/>
      <c r="H23" s="52"/>
      <c r="I23" s="52"/>
      <c r="J23" s="52"/>
      <c r="K23" s="53"/>
    </row>
    <row r="24" spans="3:11" x14ac:dyDescent="0.25">
      <c r="C24" s="51"/>
      <c r="D24" s="52"/>
      <c r="E24" s="113" t="s">
        <v>354</v>
      </c>
      <c r="F24" s="113"/>
      <c r="G24" s="113"/>
      <c r="H24" s="113"/>
      <c r="I24" s="113"/>
      <c r="J24" s="52"/>
      <c r="K24" s="53"/>
    </row>
    <row r="25" spans="3:11" ht="7.5" customHeight="1" x14ac:dyDescent="0.25">
      <c r="C25" s="51"/>
      <c r="D25" s="52"/>
      <c r="E25" s="52"/>
      <c r="F25" s="52"/>
      <c r="G25" s="57"/>
      <c r="H25" s="52"/>
      <c r="I25" s="52"/>
      <c r="J25" s="52"/>
      <c r="K25" s="53"/>
    </row>
    <row r="26" spans="3:11" x14ac:dyDescent="0.25">
      <c r="C26" s="51"/>
      <c r="D26" s="52"/>
      <c r="E26" s="113" t="s">
        <v>356</v>
      </c>
      <c r="F26" s="113"/>
      <c r="G26" s="113"/>
      <c r="H26" s="113"/>
      <c r="I26" s="113"/>
      <c r="J26" s="52"/>
      <c r="K26" s="103" t="s">
        <v>404</v>
      </c>
    </row>
    <row r="27" spans="3:11" ht="6.75" customHeight="1" thickBot="1" x14ac:dyDescent="0.3">
      <c r="C27" s="58"/>
      <c r="D27" s="59"/>
      <c r="E27" s="59"/>
      <c r="F27" s="59"/>
      <c r="G27" s="59"/>
      <c r="H27" s="59"/>
      <c r="I27" s="59"/>
      <c r="J27" s="59"/>
      <c r="K27" s="60"/>
    </row>
  </sheetData>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2" t="s">
        <v>349</v>
      </c>
    </row>
    <row r="3" spans="1:27" ht="15" customHeight="1" thickBot="1" x14ac:dyDescent="0.3">
      <c r="A3" s="123"/>
    </row>
    <row r="4" spans="1:27" ht="15.75" thickBot="1" x14ac:dyDescent="0.3"/>
    <row r="5" spans="1:27" s="4" customFormat="1" x14ac:dyDescent="0.25">
      <c r="A5" s="32" t="s">
        <v>353</v>
      </c>
      <c r="B5" s="120" t="s">
        <v>8</v>
      </c>
      <c r="C5" s="120" t="s">
        <v>9</v>
      </c>
      <c r="D5" s="126" t="s">
        <v>115</v>
      </c>
      <c r="E5" s="126"/>
      <c r="F5" s="126" t="s">
        <v>116</v>
      </c>
      <c r="G5" s="126"/>
      <c r="H5" s="126" t="s">
        <v>117</v>
      </c>
      <c r="I5" s="126"/>
      <c r="J5" s="126" t="s">
        <v>47</v>
      </c>
      <c r="K5" s="126"/>
      <c r="L5" s="126" t="s">
        <v>48</v>
      </c>
      <c r="M5" s="126"/>
      <c r="N5" s="126" t="s">
        <v>1</v>
      </c>
      <c r="O5" s="126"/>
      <c r="P5" s="126" t="s">
        <v>2</v>
      </c>
      <c r="Q5" s="126"/>
      <c r="R5" s="126" t="s">
        <v>3</v>
      </c>
      <c r="S5" s="126"/>
      <c r="T5" s="126" t="s">
        <v>4</v>
      </c>
      <c r="U5" s="126"/>
      <c r="V5" s="126" t="s">
        <v>385</v>
      </c>
      <c r="W5" s="126"/>
      <c r="X5" s="126" t="s">
        <v>5</v>
      </c>
      <c r="Y5" s="126"/>
      <c r="Z5" s="126" t="s">
        <v>46</v>
      </c>
      <c r="AA5" s="129"/>
    </row>
    <row r="6" spans="1:27" s="4" customFormat="1" x14ac:dyDescent="0.25">
      <c r="A6" s="18" t="s">
        <v>7</v>
      </c>
      <c r="B6" s="121"/>
      <c r="C6" s="121"/>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Data'!$A$7:$R$326,2,0)</f>
        <v>43937</v>
      </c>
      <c r="C8" s="69">
        <f>VLOOKUP($A8,'Return Data'!$A$7:$R$326,3,0)</f>
        <v>320.26769999999999</v>
      </c>
      <c r="D8" s="69">
        <f>VLOOKUP($A8,'Return Data'!$A$7:$R$326,6,0)</f>
        <v>7.8540269357622003</v>
      </c>
      <c r="E8" s="70">
        <f t="shared" ref="E8:E50" si="0">RANK(D8,D$8:D$50,0)</f>
        <v>5</v>
      </c>
      <c r="F8" s="69">
        <f>VLOOKUP($A8,'Return Data'!$A$7:$R$326,7,0)</f>
        <v>5.5565360860360498</v>
      </c>
      <c r="G8" s="70">
        <f t="shared" ref="G8:G50" si="1">RANK(F8,F$8:F$50,0)</f>
        <v>2</v>
      </c>
      <c r="H8" s="69">
        <f>VLOOKUP($A8,'Return Data'!$A$7:$R$326,8,0)</f>
        <v>5.2200321499273397</v>
      </c>
      <c r="I8" s="70">
        <f t="shared" ref="I8:I50" si="2">RANK(H8,H$8:H$50,0)</f>
        <v>9</v>
      </c>
      <c r="J8" s="69">
        <f>VLOOKUP($A8,'Return Data'!$A$7:$R$326,9,0)</f>
        <v>5.0765198621273901</v>
      </c>
      <c r="K8" s="70">
        <f t="shared" ref="K8:K50" si="3">RANK(J8,J$8:J$50,0)</f>
        <v>16</v>
      </c>
      <c r="L8" s="69">
        <f>VLOOKUP($A8,'Return Data'!$A$7:$R$326,10,0)</f>
        <v>6.4072808161551498</v>
      </c>
      <c r="M8" s="70">
        <f t="shared" ref="M8:M50" si="4">RANK(L8,L$8:L$50,0)</f>
        <v>13</v>
      </c>
      <c r="N8" s="69">
        <f>VLOOKUP($A8,'Return Data'!$A$7:$R$326,11,0)</f>
        <v>5.7105136923803403</v>
      </c>
      <c r="O8" s="70">
        <f t="shared" ref="O8:O24" si="5">RANK(N8,N$8:N$50,0)</f>
        <v>14</v>
      </c>
      <c r="P8" s="69">
        <f>VLOOKUP($A8,'Return Data'!$A$7:$R$326,12,0)</f>
        <v>5.5199300049367901</v>
      </c>
      <c r="Q8" s="70">
        <f t="shared" ref="Q8:Q24" si="6">RANK(P8,P$8:P$50,0)</f>
        <v>15</v>
      </c>
      <c r="R8" s="69">
        <f>VLOOKUP($A8,'Return Data'!$A$7:$R$326,13,0)</f>
        <v>5.78537855988335</v>
      </c>
      <c r="S8" s="70">
        <f t="shared" ref="S8:S24" si="7">RANK(R8,R$8:R$50,0)</f>
        <v>11</v>
      </c>
      <c r="T8" s="69">
        <f>VLOOKUP($A8,'Return Data'!$A$7:$R$326,14,0)</f>
        <v>6.2484363023982903</v>
      </c>
      <c r="U8" s="70">
        <f t="shared" ref="U8:U24" si="8">RANK(T8,T$8:T$50,0)</f>
        <v>8</v>
      </c>
      <c r="V8" s="69">
        <f>VLOOKUP($A8,'Return Data'!$A$7:$R$326,18,0)</f>
        <v>7.1399362895173697</v>
      </c>
      <c r="W8" s="70">
        <f t="shared" ref="W8:W24" si="9">RANK(V8,V$8:V$50,0)</f>
        <v>10</v>
      </c>
      <c r="X8" s="69">
        <f>VLOOKUP($A8,'Return Data'!$A$7:$R$326,15,0)</f>
        <v>7.3926054692013698</v>
      </c>
      <c r="Y8" s="70">
        <f t="shared" ref="Y8:Y24" si="10">RANK(X8,X$8:X$50,0)</f>
        <v>9</v>
      </c>
      <c r="Z8" s="69">
        <f>VLOOKUP($A8,'Return Data'!$A$7:$R$326,17,0)</f>
        <v>10.154518472634001</v>
      </c>
      <c r="AA8" s="71">
        <f t="shared" ref="AA8:AA50" si="11">RANK(Z8,Z$8:Z$50,0)</f>
        <v>5</v>
      </c>
    </row>
    <row r="9" spans="1:27" x14ac:dyDescent="0.25">
      <c r="A9" s="67" t="s">
        <v>119</v>
      </c>
      <c r="B9" s="68">
        <f>VLOOKUP($A9,'Return Data'!$A$7:$R$326,2,0)</f>
        <v>43937</v>
      </c>
      <c r="C9" s="69">
        <f>VLOOKUP($A9,'Return Data'!$A$7:$R$326,3,0)</f>
        <v>2209.3874000000001</v>
      </c>
      <c r="D9" s="69">
        <f>VLOOKUP($A9,'Return Data'!$A$7:$R$326,6,0)</f>
        <v>6.8985774772212203</v>
      </c>
      <c r="E9" s="70">
        <f t="shared" si="0"/>
        <v>8</v>
      </c>
      <c r="F9" s="69">
        <f>VLOOKUP($A9,'Return Data'!$A$7:$R$326,7,0)</f>
        <v>5.5390628372573598</v>
      </c>
      <c r="G9" s="70">
        <f t="shared" si="1"/>
        <v>3</v>
      </c>
      <c r="H9" s="69">
        <f>VLOOKUP($A9,'Return Data'!$A$7:$R$326,8,0)</f>
        <v>5.4508214064908902</v>
      </c>
      <c r="I9" s="70">
        <f t="shared" si="2"/>
        <v>2</v>
      </c>
      <c r="J9" s="69">
        <f>VLOOKUP($A9,'Return Data'!$A$7:$R$326,9,0)</f>
        <v>5.3131514323530897</v>
      </c>
      <c r="K9" s="70">
        <f t="shared" si="3"/>
        <v>4</v>
      </c>
      <c r="L9" s="69">
        <f>VLOOKUP($A9,'Return Data'!$A$7:$R$326,10,0)</f>
        <v>6.7508915618706</v>
      </c>
      <c r="M9" s="70">
        <f t="shared" si="4"/>
        <v>8</v>
      </c>
      <c r="N9" s="69">
        <f>VLOOKUP($A9,'Return Data'!$A$7:$R$326,11,0)</f>
        <v>5.89266132874</v>
      </c>
      <c r="O9" s="70">
        <f t="shared" si="5"/>
        <v>9</v>
      </c>
      <c r="P9" s="69">
        <f>VLOOKUP($A9,'Return Data'!$A$7:$R$326,12,0)</f>
        <v>5.6190720638428697</v>
      </c>
      <c r="Q9" s="70">
        <f t="shared" si="6"/>
        <v>10</v>
      </c>
      <c r="R9" s="69">
        <f>VLOOKUP($A9,'Return Data'!$A$7:$R$326,13,0)</f>
        <v>5.8052898646790903</v>
      </c>
      <c r="S9" s="70">
        <f t="shared" si="7"/>
        <v>10</v>
      </c>
      <c r="T9" s="69">
        <f>VLOOKUP($A9,'Return Data'!$A$7:$R$326,14,0)</f>
        <v>6.1990807505515804</v>
      </c>
      <c r="U9" s="70">
        <f t="shared" si="8"/>
        <v>12</v>
      </c>
      <c r="V9" s="69">
        <f>VLOOKUP($A9,'Return Data'!$A$7:$R$326,18,0)</f>
        <v>7.1238385514957203</v>
      </c>
      <c r="W9" s="70">
        <f t="shared" si="9"/>
        <v>12</v>
      </c>
      <c r="X9" s="69">
        <f>VLOOKUP($A9,'Return Data'!$A$7:$R$326,15,0)</f>
        <v>7.3815408538169498</v>
      </c>
      <c r="Y9" s="70">
        <f t="shared" si="10"/>
        <v>10</v>
      </c>
      <c r="Z9" s="69">
        <f>VLOOKUP($A9,'Return Data'!$A$7:$R$326,17,0)</f>
        <v>10.0826837032486</v>
      </c>
      <c r="AA9" s="71">
        <f t="shared" si="11"/>
        <v>11</v>
      </c>
    </row>
    <row r="10" spans="1:27" x14ac:dyDescent="0.25">
      <c r="A10" s="67" t="s">
        <v>120</v>
      </c>
      <c r="B10" s="68">
        <f>VLOOKUP($A10,'Return Data'!$A$7:$R$326,2,0)</f>
        <v>43937</v>
      </c>
      <c r="C10" s="69">
        <f>VLOOKUP($A10,'Return Data'!$A$7:$R$326,3,0)</f>
        <v>2293.9762000000001</v>
      </c>
      <c r="D10" s="69">
        <f>VLOOKUP($A10,'Return Data'!$A$7:$R$326,6,0)</f>
        <v>2.4584517619675701</v>
      </c>
      <c r="E10" s="70">
        <f t="shared" si="0"/>
        <v>35</v>
      </c>
      <c r="F10" s="69">
        <f>VLOOKUP($A10,'Return Data'!$A$7:$R$326,7,0)</f>
        <v>3.2393294233878902</v>
      </c>
      <c r="G10" s="70">
        <f t="shared" si="1"/>
        <v>34</v>
      </c>
      <c r="H10" s="69">
        <f>VLOOKUP($A10,'Return Data'!$A$7:$R$326,8,0)</f>
        <v>4.53568970468584</v>
      </c>
      <c r="I10" s="70">
        <f t="shared" si="2"/>
        <v>28</v>
      </c>
      <c r="J10" s="69">
        <f>VLOOKUP($A10,'Return Data'!$A$7:$R$326,9,0)</f>
        <v>4.7613663480004398</v>
      </c>
      <c r="K10" s="70">
        <f t="shared" si="3"/>
        <v>27</v>
      </c>
      <c r="L10" s="69">
        <f>VLOOKUP($A10,'Return Data'!$A$7:$R$326,10,0)</f>
        <v>7.4781028342629101</v>
      </c>
      <c r="M10" s="70">
        <f t="shared" si="4"/>
        <v>2</v>
      </c>
      <c r="N10" s="69">
        <f>VLOOKUP($A10,'Return Data'!$A$7:$R$326,11,0)</f>
        <v>6.0712287651457002</v>
      </c>
      <c r="O10" s="70">
        <f t="shared" si="5"/>
        <v>4</v>
      </c>
      <c r="P10" s="69">
        <f>VLOOKUP($A10,'Return Data'!$A$7:$R$326,12,0)</f>
        <v>5.74090676018906</v>
      </c>
      <c r="Q10" s="70">
        <f t="shared" si="6"/>
        <v>3</v>
      </c>
      <c r="R10" s="69">
        <f>VLOOKUP($A10,'Return Data'!$A$7:$R$326,13,0)</f>
        <v>5.9044175813748696</v>
      </c>
      <c r="S10" s="70">
        <f t="shared" si="7"/>
        <v>5</v>
      </c>
      <c r="T10" s="69">
        <f>VLOOKUP($A10,'Return Data'!$A$7:$R$326,14,0)</f>
        <v>6.26625862939109</v>
      </c>
      <c r="U10" s="70">
        <f t="shared" si="8"/>
        <v>5</v>
      </c>
      <c r="V10" s="69">
        <f>VLOOKUP($A10,'Return Data'!$A$7:$R$326,18,0)</f>
        <v>7.1906077201734302</v>
      </c>
      <c r="W10" s="70">
        <f t="shared" si="9"/>
        <v>6</v>
      </c>
      <c r="X10" s="69">
        <f>VLOOKUP($A10,'Return Data'!$A$7:$R$326,15,0)</f>
        <v>7.43274264774037</v>
      </c>
      <c r="Y10" s="70">
        <f t="shared" si="10"/>
        <v>4</v>
      </c>
      <c r="Z10" s="69">
        <f>VLOOKUP($A10,'Return Data'!$A$7:$R$326,17,0)</f>
        <v>10.1825514664264</v>
      </c>
      <c r="AA10" s="71">
        <f t="shared" si="11"/>
        <v>4</v>
      </c>
    </row>
    <row r="11" spans="1:27" x14ac:dyDescent="0.25">
      <c r="A11" s="67" t="s">
        <v>121</v>
      </c>
      <c r="B11" s="68">
        <f>VLOOKUP($A11,'Return Data'!$A$7:$R$326,2,0)</f>
        <v>43937</v>
      </c>
      <c r="C11" s="69">
        <f>VLOOKUP($A11,'Return Data'!$A$7:$R$326,3,0)</f>
        <v>3063.9117000000001</v>
      </c>
      <c r="D11" s="69">
        <f>VLOOKUP($A11,'Return Data'!$A$7:$R$326,6,0)</f>
        <v>1.2234933705091999</v>
      </c>
      <c r="E11" s="70">
        <f t="shared" si="0"/>
        <v>37</v>
      </c>
      <c r="F11" s="69">
        <f>VLOOKUP($A11,'Return Data'!$A$7:$R$326,7,0)</f>
        <v>3.1771992999610799</v>
      </c>
      <c r="G11" s="70">
        <f t="shared" si="1"/>
        <v>36</v>
      </c>
      <c r="H11" s="69">
        <f>VLOOKUP($A11,'Return Data'!$A$7:$R$326,8,0)</f>
        <v>4.7045511181075899</v>
      </c>
      <c r="I11" s="70">
        <f t="shared" si="2"/>
        <v>24</v>
      </c>
      <c r="J11" s="69">
        <f>VLOOKUP($A11,'Return Data'!$A$7:$R$326,9,0)</f>
        <v>4.8279375026754403</v>
      </c>
      <c r="K11" s="70">
        <f t="shared" si="3"/>
        <v>24</v>
      </c>
      <c r="L11" s="69">
        <f>VLOOKUP($A11,'Return Data'!$A$7:$R$326,10,0)</f>
        <v>6.6339036618032896</v>
      </c>
      <c r="M11" s="70">
        <f t="shared" si="4"/>
        <v>12</v>
      </c>
      <c r="N11" s="69">
        <f>VLOOKUP($A11,'Return Data'!$A$7:$R$326,11,0)</f>
        <v>5.8771344392256504</v>
      </c>
      <c r="O11" s="70">
        <f t="shared" si="5"/>
        <v>10</v>
      </c>
      <c r="P11" s="69">
        <f>VLOOKUP($A11,'Return Data'!$A$7:$R$326,12,0)</f>
        <v>5.6723705499425501</v>
      </c>
      <c r="Q11" s="70">
        <f t="shared" si="6"/>
        <v>7</v>
      </c>
      <c r="R11" s="69">
        <f>VLOOKUP($A11,'Return Data'!$A$7:$R$326,13,0)</f>
        <v>5.9088896790431997</v>
      </c>
      <c r="S11" s="70">
        <f t="shared" si="7"/>
        <v>4</v>
      </c>
      <c r="T11" s="69">
        <f>VLOOKUP($A11,'Return Data'!$A$7:$R$326,14,0)</f>
        <v>6.29956127503005</v>
      </c>
      <c r="U11" s="70">
        <f t="shared" si="8"/>
        <v>4</v>
      </c>
      <c r="V11" s="69">
        <f>VLOOKUP($A11,'Return Data'!$A$7:$R$326,18,0)</f>
        <v>7.2039486491153397</v>
      </c>
      <c r="W11" s="70">
        <f t="shared" si="9"/>
        <v>3</v>
      </c>
      <c r="X11" s="69">
        <f>VLOOKUP($A11,'Return Data'!$A$7:$R$326,15,0)</f>
        <v>7.4149236626862098</v>
      </c>
      <c r="Y11" s="70">
        <f t="shared" si="10"/>
        <v>7</v>
      </c>
      <c r="Z11" s="69">
        <f>VLOOKUP($A11,'Return Data'!$A$7:$R$326,17,0)</f>
        <v>10.0551147768478</v>
      </c>
      <c r="AA11" s="71">
        <f t="shared" si="11"/>
        <v>13</v>
      </c>
    </row>
    <row r="12" spans="1:27" x14ac:dyDescent="0.25">
      <c r="A12" s="67" t="s">
        <v>122</v>
      </c>
      <c r="B12" s="68">
        <f>VLOOKUP($A12,'Return Data'!$A$7:$R$326,2,0)</f>
        <v>43937</v>
      </c>
      <c r="C12" s="69">
        <f>VLOOKUP($A12,'Return Data'!$A$7:$R$326,3,0)</f>
        <v>2289.4425999999999</v>
      </c>
      <c r="D12" s="69">
        <f>VLOOKUP($A12,'Return Data'!$A$7:$R$326,6,0)</f>
        <v>6.0640332943283601</v>
      </c>
      <c r="E12" s="70">
        <f t="shared" si="0"/>
        <v>14</v>
      </c>
      <c r="F12" s="69">
        <f>VLOOKUP($A12,'Return Data'!$A$7:$R$326,7,0)</f>
        <v>4.8309749748509301</v>
      </c>
      <c r="G12" s="70">
        <f t="shared" si="1"/>
        <v>15</v>
      </c>
      <c r="H12" s="69">
        <f>VLOOKUP($A12,'Return Data'!$A$7:$R$326,8,0)</f>
        <v>5.4200120252661099</v>
      </c>
      <c r="I12" s="70">
        <f t="shared" si="2"/>
        <v>3</v>
      </c>
      <c r="J12" s="69">
        <f>VLOOKUP($A12,'Return Data'!$A$7:$R$326,9,0)</f>
        <v>4.99267545606945</v>
      </c>
      <c r="K12" s="70">
        <f t="shared" si="3"/>
        <v>20</v>
      </c>
      <c r="L12" s="69">
        <f>VLOOKUP($A12,'Return Data'!$A$7:$R$326,10,0)</f>
        <v>6.3049440902600304</v>
      </c>
      <c r="M12" s="70">
        <f t="shared" si="4"/>
        <v>16</v>
      </c>
      <c r="N12" s="69">
        <f>VLOOKUP($A12,'Return Data'!$A$7:$R$326,11,0)</f>
        <v>5.4305672642077001</v>
      </c>
      <c r="O12" s="70">
        <f t="shared" si="5"/>
        <v>25</v>
      </c>
      <c r="P12" s="69">
        <f>VLOOKUP($A12,'Return Data'!$A$7:$R$326,12,0)</f>
        <v>5.2701466551896203</v>
      </c>
      <c r="Q12" s="70">
        <f t="shared" si="6"/>
        <v>27</v>
      </c>
      <c r="R12" s="69">
        <f>VLOOKUP($A12,'Return Data'!$A$7:$R$326,13,0)</f>
        <v>5.5123267522517398</v>
      </c>
      <c r="S12" s="70">
        <f t="shared" si="7"/>
        <v>27</v>
      </c>
      <c r="T12" s="69">
        <f>VLOOKUP($A12,'Return Data'!$A$7:$R$326,14,0)</f>
        <v>5.9236022831394299</v>
      </c>
      <c r="U12" s="70">
        <f t="shared" si="8"/>
        <v>29</v>
      </c>
      <c r="V12" s="69">
        <f>VLOOKUP($A12,'Return Data'!$A$7:$R$326,18,0)</f>
        <v>6.9578951916897802</v>
      </c>
      <c r="W12" s="70">
        <f t="shared" si="9"/>
        <v>26</v>
      </c>
      <c r="X12" s="69">
        <f>VLOOKUP($A12,'Return Data'!$A$7:$R$326,15,0)</f>
        <v>7.2720972994139901</v>
      </c>
      <c r="Y12" s="70">
        <f t="shared" si="10"/>
        <v>23</v>
      </c>
      <c r="Z12" s="69">
        <f>VLOOKUP($A12,'Return Data'!$A$7:$R$326,17,0)</f>
        <v>10.0286188856095</v>
      </c>
      <c r="AA12" s="71">
        <f t="shared" si="11"/>
        <v>19</v>
      </c>
    </row>
    <row r="13" spans="1:27" x14ac:dyDescent="0.25">
      <c r="A13" s="67" t="s">
        <v>123</v>
      </c>
      <c r="B13" s="68">
        <f>VLOOKUP($A13,'Return Data'!$A$7:$R$326,2,0)</f>
        <v>43937</v>
      </c>
      <c r="C13" s="69">
        <f>VLOOKUP($A13,'Return Data'!$A$7:$R$326,3,0)</f>
        <v>2393.924</v>
      </c>
      <c r="D13" s="69">
        <f>VLOOKUP($A13,'Return Data'!$A$7:$R$326,6,0)</f>
        <v>4.1567874085577401</v>
      </c>
      <c r="E13" s="70">
        <f t="shared" si="0"/>
        <v>27</v>
      </c>
      <c r="F13" s="69">
        <f>VLOOKUP($A13,'Return Data'!$A$7:$R$326,7,0)</f>
        <v>4.0677166777690603</v>
      </c>
      <c r="G13" s="70">
        <f t="shared" si="1"/>
        <v>30</v>
      </c>
      <c r="H13" s="69">
        <f>VLOOKUP($A13,'Return Data'!$A$7:$R$326,8,0)</f>
        <v>3.9554390184432799</v>
      </c>
      <c r="I13" s="70">
        <f t="shared" si="2"/>
        <v>34</v>
      </c>
      <c r="J13" s="69">
        <f>VLOOKUP($A13,'Return Data'!$A$7:$R$326,9,0)</f>
        <v>3.8936654973899598</v>
      </c>
      <c r="K13" s="70">
        <f t="shared" si="3"/>
        <v>33</v>
      </c>
      <c r="L13" s="69">
        <f>VLOOKUP($A13,'Return Data'!$A$7:$R$326,10,0)</f>
        <v>3.9395177188222399</v>
      </c>
      <c r="M13" s="70">
        <f t="shared" si="4"/>
        <v>38</v>
      </c>
      <c r="N13" s="69">
        <f>VLOOKUP($A13,'Return Data'!$A$7:$R$326,11,0)</f>
        <v>4.7858107326709503</v>
      </c>
      <c r="O13" s="70">
        <f t="shared" si="5"/>
        <v>34</v>
      </c>
      <c r="P13" s="69">
        <f>VLOOKUP($A13,'Return Data'!$A$7:$R$326,12,0)</f>
        <v>4.9432817587218798</v>
      </c>
      <c r="Q13" s="70">
        <f t="shared" si="6"/>
        <v>33</v>
      </c>
      <c r="R13" s="69">
        <f>VLOOKUP($A13,'Return Data'!$A$7:$R$326,13,0)</f>
        <v>5.2141316591872098</v>
      </c>
      <c r="S13" s="70">
        <f t="shared" si="7"/>
        <v>33</v>
      </c>
      <c r="T13" s="69">
        <f>VLOOKUP($A13,'Return Data'!$A$7:$R$326,14,0)</f>
        <v>5.6439571166724898</v>
      </c>
      <c r="U13" s="70">
        <f t="shared" si="8"/>
        <v>31</v>
      </c>
      <c r="V13" s="69">
        <f>VLOOKUP($A13,'Return Data'!$A$7:$R$326,18,0)</f>
        <v>6.7698009198119804</v>
      </c>
      <c r="W13" s="70">
        <f t="shared" si="9"/>
        <v>30</v>
      </c>
      <c r="X13" s="69">
        <f>VLOOKUP($A13,'Return Data'!$A$7:$R$326,15,0)</f>
        <v>7.0512687148343396</v>
      </c>
      <c r="Y13" s="70">
        <f t="shared" si="10"/>
        <v>30</v>
      </c>
      <c r="Z13" s="69">
        <f>VLOOKUP($A13,'Return Data'!$A$7:$R$326,17,0)</f>
        <v>9.7831518048469093</v>
      </c>
      <c r="AA13" s="71">
        <f t="shared" si="11"/>
        <v>29</v>
      </c>
    </row>
    <row r="14" spans="1:27" x14ac:dyDescent="0.25">
      <c r="A14" s="67" t="s">
        <v>124</v>
      </c>
      <c r="B14" s="68">
        <f>VLOOKUP($A14,'Return Data'!$A$7:$R$326,2,0)</f>
        <v>43937</v>
      </c>
      <c r="C14" s="69">
        <f>VLOOKUP($A14,'Return Data'!$A$7:$R$326,3,0)</f>
        <v>2846.9223999999999</v>
      </c>
      <c r="D14" s="69">
        <f>VLOOKUP($A14,'Return Data'!$A$7:$R$326,6,0)</f>
        <v>5.9447198041302496</v>
      </c>
      <c r="E14" s="70">
        <f t="shared" si="0"/>
        <v>15</v>
      </c>
      <c r="F14" s="69">
        <f>VLOOKUP($A14,'Return Data'!$A$7:$R$326,7,0)</f>
        <v>4.9102343185672597</v>
      </c>
      <c r="G14" s="70">
        <f t="shared" si="1"/>
        <v>11</v>
      </c>
      <c r="H14" s="69">
        <f>VLOOKUP($A14,'Return Data'!$A$7:$R$326,8,0)</f>
        <v>5.0227359063219899</v>
      </c>
      <c r="I14" s="70">
        <f t="shared" si="2"/>
        <v>17</v>
      </c>
      <c r="J14" s="69">
        <f>VLOOKUP($A14,'Return Data'!$A$7:$R$326,9,0)</f>
        <v>5.0410927389679401</v>
      </c>
      <c r="K14" s="70">
        <f t="shared" si="3"/>
        <v>19</v>
      </c>
      <c r="L14" s="69">
        <f>VLOOKUP($A14,'Return Data'!$A$7:$R$326,10,0)</f>
        <v>7.04557415882363</v>
      </c>
      <c r="M14" s="70">
        <f t="shared" si="4"/>
        <v>6</v>
      </c>
      <c r="N14" s="69">
        <f>VLOOKUP($A14,'Return Data'!$A$7:$R$326,11,0)</f>
        <v>5.97141387057773</v>
      </c>
      <c r="O14" s="70">
        <f t="shared" si="5"/>
        <v>8</v>
      </c>
      <c r="P14" s="69">
        <f>VLOOKUP($A14,'Return Data'!$A$7:$R$326,12,0)</f>
        <v>5.5681879193864798</v>
      </c>
      <c r="Q14" s="70">
        <f t="shared" si="6"/>
        <v>12</v>
      </c>
      <c r="R14" s="69">
        <f>VLOOKUP($A14,'Return Data'!$A$7:$R$326,13,0)</f>
        <v>5.7572153841921203</v>
      </c>
      <c r="S14" s="70">
        <f t="shared" si="7"/>
        <v>15</v>
      </c>
      <c r="T14" s="69">
        <f>VLOOKUP($A14,'Return Data'!$A$7:$R$326,14,0)</f>
        <v>6.1373371156702099</v>
      </c>
      <c r="U14" s="70">
        <f t="shared" si="8"/>
        <v>16</v>
      </c>
      <c r="V14" s="69">
        <f>VLOOKUP($A14,'Return Data'!$A$7:$R$326,18,0)</f>
        <v>7.0896627266301797</v>
      </c>
      <c r="W14" s="70">
        <f t="shared" si="9"/>
        <v>14</v>
      </c>
      <c r="X14" s="69">
        <f>VLOOKUP($A14,'Return Data'!$A$7:$R$326,15,0)</f>
        <v>7.3446107186987497</v>
      </c>
      <c r="Y14" s="70">
        <f t="shared" si="10"/>
        <v>14</v>
      </c>
      <c r="Z14" s="69">
        <f>VLOOKUP($A14,'Return Data'!$A$7:$R$326,17,0)</f>
        <v>10.0341045589578</v>
      </c>
      <c r="AA14" s="71">
        <f t="shared" si="11"/>
        <v>18</v>
      </c>
    </row>
    <row r="15" spans="1:27" x14ac:dyDescent="0.25">
      <c r="A15" s="67" t="s">
        <v>125</v>
      </c>
      <c r="B15" s="68">
        <f>VLOOKUP($A15,'Return Data'!$A$7:$R$326,2,0)</f>
        <v>43937</v>
      </c>
      <c r="C15" s="69">
        <f>VLOOKUP($A15,'Return Data'!$A$7:$R$326,3,0)</f>
        <v>2563.5484000000001</v>
      </c>
      <c r="D15" s="69">
        <f>VLOOKUP($A15,'Return Data'!$A$7:$R$326,6,0)</f>
        <v>3.0144498769978401</v>
      </c>
      <c r="E15" s="70">
        <f t="shared" si="0"/>
        <v>34</v>
      </c>
      <c r="F15" s="69">
        <f>VLOOKUP($A15,'Return Data'!$A$7:$R$326,7,0)</f>
        <v>4.1689131840329301</v>
      </c>
      <c r="G15" s="70">
        <f t="shared" si="1"/>
        <v>26</v>
      </c>
      <c r="H15" s="69">
        <f>VLOOKUP($A15,'Return Data'!$A$7:$R$326,8,0)</f>
        <v>5.1352350196859202</v>
      </c>
      <c r="I15" s="70">
        <f t="shared" si="2"/>
        <v>13</v>
      </c>
      <c r="J15" s="69">
        <f>VLOOKUP($A15,'Return Data'!$A$7:$R$326,9,0)</f>
        <v>5.1123217460946098</v>
      </c>
      <c r="K15" s="70">
        <f t="shared" si="3"/>
        <v>11</v>
      </c>
      <c r="L15" s="69">
        <f>VLOOKUP($A15,'Return Data'!$A$7:$R$326,10,0)</f>
        <v>6.6495518536718299</v>
      </c>
      <c r="M15" s="70">
        <f t="shared" si="4"/>
        <v>11</v>
      </c>
      <c r="N15" s="69">
        <f>VLOOKUP($A15,'Return Data'!$A$7:$R$326,11,0)</f>
        <v>5.8582950099337703</v>
      </c>
      <c r="O15" s="70">
        <f t="shared" si="5"/>
        <v>11</v>
      </c>
      <c r="P15" s="69">
        <f>VLOOKUP($A15,'Return Data'!$A$7:$R$326,12,0)</f>
        <v>5.6610727601410904</v>
      </c>
      <c r="Q15" s="70">
        <f t="shared" si="6"/>
        <v>8</v>
      </c>
      <c r="R15" s="69">
        <f>VLOOKUP($A15,'Return Data'!$A$7:$R$326,13,0)</f>
        <v>5.9173048315040004</v>
      </c>
      <c r="S15" s="70">
        <f t="shared" si="7"/>
        <v>3</v>
      </c>
      <c r="T15" s="69">
        <f>VLOOKUP($A15,'Return Data'!$A$7:$R$326,14,0)</f>
        <v>6.3025345511035704</v>
      </c>
      <c r="U15" s="70">
        <f t="shared" si="8"/>
        <v>3</v>
      </c>
      <c r="V15" s="69">
        <f>VLOOKUP($A15,'Return Data'!$A$7:$R$326,18,0)</f>
        <v>7.1880726854655403</v>
      </c>
      <c r="W15" s="70">
        <f t="shared" si="9"/>
        <v>7</v>
      </c>
      <c r="X15" s="69">
        <f>VLOOKUP($A15,'Return Data'!$A$7:$R$326,15,0)</f>
        <v>7.4213986564117604</v>
      </c>
      <c r="Y15" s="70">
        <f t="shared" si="10"/>
        <v>6</v>
      </c>
      <c r="Z15" s="69">
        <f>VLOOKUP($A15,'Return Data'!$A$7:$R$326,17,0)</f>
        <v>9.8908156428500007</v>
      </c>
      <c r="AA15" s="71">
        <f t="shared" si="11"/>
        <v>28</v>
      </c>
    </row>
    <row r="16" spans="1:27" x14ac:dyDescent="0.25">
      <c r="A16" s="67" t="s">
        <v>126</v>
      </c>
      <c r="B16" s="68">
        <f>VLOOKUP($A16,'Return Data'!$A$7:$R$326,2,0)</f>
        <v>43937</v>
      </c>
      <c r="C16" s="69">
        <f>VLOOKUP($A16,'Return Data'!$A$7:$R$326,3,0)</f>
        <v>2183.4358999999999</v>
      </c>
      <c r="D16" s="69">
        <f>VLOOKUP($A16,'Return Data'!$A$7:$R$326,6,0)</f>
        <v>3.9455846438921598</v>
      </c>
      <c r="E16" s="70">
        <f t="shared" si="0"/>
        <v>29</v>
      </c>
      <c r="F16" s="69">
        <f>VLOOKUP($A16,'Return Data'!$A$7:$R$326,7,0)</f>
        <v>3.8923521239268402</v>
      </c>
      <c r="G16" s="70">
        <f t="shared" si="1"/>
        <v>32</v>
      </c>
      <c r="H16" s="69">
        <f>VLOOKUP($A16,'Return Data'!$A$7:$R$326,8,0)</f>
        <v>4.4959085964655401</v>
      </c>
      <c r="I16" s="70">
        <f t="shared" si="2"/>
        <v>29</v>
      </c>
      <c r="J16" s="69">
        <f>VLOOKUP($A16,'Return Data'!$A$7:$R$326,9,0)</f>
        <v>4.7004990933461999</v>
      </c>
      <c r="K16" s="70">
        <f t="shared" si="3"/>
        <v>29</v>
      </c>
      <c r="L16" s="69">
        <f>VLOOKUP($A16,'Return Data'!$A$7:$R$326,10,0)</f>
        <v>5.5860516633605197</v>
      </c>
      <c r="M16" s="70">
        <f t="shared" si="4"/>
        <v>26</v>
      </c>
      <c r="N16" s="69">
        <f>VLOOKUP($A16,'Return Data'!$A$7:$R$326,11,0)</f>
        <v>5.1021540953524296</v>
      </c>
      <c r="O16" s="70">
        <f t="shared" si="5"/>
        <v>30</v>
      </c>
      <c r="P16" s="69">
        <f>VLOOKUP($A16,'Return Data'!$A$7:$R$326,12,0)</f>
        <v>4.9538346351649398</v>
      </c>
      <c r="Q16" s="70">
        <f t="shared" si="6"/>
        <v>32</v>
      </c>
      <c r="R16" s="69">
        <f>VLOOKUP($A16,'Return Data'!$A$7:$R$326,13,0)</f>
        <v>5.1608029759448399</v>
      </c>
      <c r="S16" s="70">
        <f t="shared" si="7"/>
        <v>34</v>
      </c>
      <c r="T16" s="69">
        <f>VLOOKUP($A16,'Return Data'!$A$7:$R$326,14,0)</f>
        <v>5.5771941249896804</v>
      </c>
      <c r="U16" s="70">
        <f t="shared" si="8"/>
        <v>33</v>
      </c>
      <c r="V16" s="69">
        <f>VLOOKUP($A16,'Return Data'!$A$7:$R$326,18,0)</f>
        <v>6.8333693174402796</v>
      </c>
      <c r="W16" s="70">
        <f t="shared" si="9"/>
        <v>29</v>
      </c>
      <c r="X16" s="69">
        <f>VLOOKUP($A16,'Return Data'!$A$7:$R$326,15,0)</f>
        <v>7.1905808842019798</v>
      </c>
      <c r="Y16" s="70">
        <f t="shared" si="10"/>
        <v>28</v>
      </c>
      <c r="Z16" s="69">
        <f>VLOOKUP($A16,'Return Data'!$A$7:$R$326,17,0)</f>
        <v>10.1132467902308</v>
      </c>
      <c r="AA16" s="71">
        <f t="shared" si="11"/>
        <v>10</v>
      </c>
    </row>
    <row r="17" spans="1:27" x14ac:dyDescent="0.25">
      <c r="A17" s="67" t="s">
        <v>127</v>
      </c>
      <c r="B17" s="68">
        <f>VLOOKUP($A17,'Return Data'!$A$7:$R$326,2,0)</f>
        <v>43937</v>
      </c>
      <c r="C17" s="69">
        <f>VLOOKUP($A17,'Return Data'!$A$7:$R$326,3,0)</f>
        <v>2990.3555999999999</v>
      </c>
      <c r="D17" s="69">
        <f>VLOOKUP($A17,'Return Data'!$A$7:$R$326,6,0)</f>
        <v>4.9184222880882498</v>
      </c>
      <c r="E17" s="70">
        <f t="shared" si="0"/>
        <v>24</v>
      </c>
      <c r="F17" s="69">
        <f>VLOOKUP($A17,'Return Data'!$A$7:$R$326,7,0)</f>
        <v>4.3399334640073697</v>
      </c>
      <c r="G17" s="70">
        <f t="shared" si="1"/>
        <v>23</v>
      </c>
      <c r="H17" s="69">
        <f>VLOOKUP($A17,'Return Data'!$A$7:$R$326,8,0)</f>
        <v>5.1975682486491896</v>
      </c>
      <c r="I17" s="70">
        <f t="shared" si="2"/>
        <v>11</v>
      </c>
      <c r="J17" s="69">
        <f>VLOOKUP($A17,'Return Data'!$A$7:$R$326,9,0)</f>
        <v>5.3661893308459598</v>
      </c>
      <c r="K17" s="70">
        <f t="shared" si="3"/>
        <v>2</v>
      </c>
      <c r="L17" s="69">
        <f>VLOOKUP($A17,'Return Data'!$A$7:$R$326,10,0)</f>
        <v>7.42292681081355</v>
      </c>
      <c r="M17" s="70">
        <f t="shared" si="4"/>
        <v>3</v>
      </c>
      <c r="N17" s="69">
        <f>VLOOKUP($A17,'Return Data'!$A$7:$R$326,11,0)</f>
        <v>6.2246899306234402</v>
      </c>
      <c r="O17" s="70">
        <f t="shared" si="5"/>
        <v>1</v>
      </c>
      <c r="P17" s="69">
        <f>VLOOKUP($A17,'Return Data'!$A$7:$R$326,12,0)</f>
        <v>5.9562373435480902</v>
      </c>
      <c r="Q17" s="70">
        <f t="shared" si="6"/>
        <v>2</v>
      </c>
      <c r="R17" s="69">
        <f>VLOOKUP($A17,'Return Data'!$A$7:$R$326,13,0)</f>
        <v>6.1379390668653597</v>
      </c>
      <c r="S17" s="70">
        <f t="shared" si="7"/>
        <v>2</v>
      </c>
      <c r="T17" s="69">
        <f>VLOOKUP($A17,'Return Data'!$A$7:$R$326,14,0)</f>
        <v>6.4930609977807503</v>
      </c>
      <c r="U17" s="70">
        <f t="shared" si="8"/>
        <v>2</v>
      </c>
      <c r="V17" s="69">
        <f>VLOOKUP($A17,'Return Data'!$A$7:$R$326,18,0)</f>
        <v>7.3386706455932602</v>
      </c>
      <c r="W17" s="70">
        <f t="shared" si="9"/>
        <v>2</v>
      </c>
      <c r="X17" s="69">
        <f>VLOOKUP($A17,'Return Data'!$A$7:$R$326,15,0)</f>
        <v>7.51998603190615</v>
      </c>
      <c r="Y17" s="70">
        <f t="shared" si="10"/>
        <v>2</v>
      </c>
      <c r="Z17" s="69">
        <f>VLOOKUP($A17,'Return Data'!$A$7:$R$326,17,0)</f>
        <v>10.269325278970699</v>
      </c>
      <c r="AA17" s="71">
        <f t="shared" si="11"/>
        <v>3</v>
      </c>
    </row>
    <row r="18" spans="1:27" x14ac:dyDescent="0.25">
      <c r="A18" s="67" t="s">
        <v>128</v>
      </c>
      <c r="B18" s="68">
        <f>VLOOKUP($A18,'Return Data'!$A$7:$R$326,2,0)</f>
        <v>43937</v>
      </c>
      <c r="C18" s="69">
        <f>VLOOKUP($A18,'Return Data'!$A$7:$R$326,3,0)</f>
        <v>3915.3117000000002</v>
      </c>
      <c r="D18" s="69">
        <f>VLOOKUP($A18,'Return Data'!$A$7:$R$326,6,0)</f>
        <v>8.0768272287879999</v>
      </c>
      <c r="E18" s="70">
        <f t="shared" si="0"/>
        <v>3</v>
      </c>
      <c r="F18" s="69">
        <f>VLOOKUP($A18,'Return Data'!$A$7:$R$326,7,0)</f>
        <v>5.2635132440694496</v>
      </c>
      <c r="G18" s="70">
        <f t="shared" si="1"/>
        <v>7</v>
      </c>
      <c r="H18" s="69">
        <f>VLOOKUP($A18,'Return Data'!$A$7:$R$326,8,0)</f>
        <v>5.3385239448482897</v>
      </c>
      <c r="I18" s="70">
        <f t="shared" si="2"/>
        <v>6</v>
      </c>
      <c r="J18" s="69">
        <f>VLOOKUP($A18,'Return Data'!$A$7:$R$326,9,0)</f>
        <v>5.1460997919623797</v>
      </c>
      <c r="K18" s="70">
        <f t="shared" si="3"/>
        <v>10</v>
      </c>
      <c r="L18" s="69">
        <f>VLOOKUP($A18,'Return Data'!$A$7:$R$326,10,0)</f>
        <v>6.4061175637397003</v>
      </c>
      <c r="M18" s="70">
        <f t="shared" si="4"/>
        <v>14</v>
      </c>
      <c r="N18" s="69">
        <f>VLOOKUP($A18,'Return Data'!$A$7:$R$326,11,0)</f>
        <v>5.6728874689299298</v>
      </c>
      <c r="O18" s="70">
        <f t="shared" si="5"/>
        <v>17</v>
      </c>
      <c r="P18" s="69">
        <f>VLOOKUP($A18,'Return Data'!$A$7:$R$326,12,0)</f>
        <v>5.43564662567334</v>
      </c>
      <c r="Q18" s="70">
        <f t="shared" si="6"/>
        <v>21</v>
      </c>
      <c r="R18" s="69">
        <f>VLOOKUP($A18,'Return Data'!$A$7:$R$326,13,0)</f>
        <v>5.6671632884777097</v>
      </c>
      <c r="S18" s="70">
        <f t="shared" si="7"/>
        <v>22</v>
      </c>
      <c r="T18" s="69">
        <f>VLOOKUP($A18,'Return Data'!$A$7:$R$326,14,0)</f>
        <v>6.0939823082308102</v>
      </c>
      <c r="U18" s="70">
        <f t="shared" si="8"/>
        <v>20</v>
      </c>
      <c r="V18" s="69">
        <f>VLOOKUP($A18,'Return Data'!$A$7:$R$326,18,0)</f>
        <v>6.9922364221790696</v>
      </c>
      <c r="W18" s="70">
        <f t="shared" si="9"/>
        <v>24</v>
      </c>
      <c r="X18" s="69">
        <f>VLOOKUP($A18,'Return Data'!$A$7:$R$326,15,0)</f>
        <v>7.2138058740086697</v>
      </c>
      <c r="Y18" s="70">
        <f t="shared" si="10"/>
        <v>27</v>
      </c>
      <c r="Z18" s="69">
        <f>VLOOKUP($A18,'Return Data'!$A$7:$R$326,17,0)</f>
        <v>9.9836979653881599</v>
      </c>
      <c r="AA18" s="71">
        <f t="shared" si="11"/>
        <v>24</v>
      </c>
    </row>
    <row r="19" spans="1:27" x14ac:dyDescent="0.25">
      <c r="A19" s="67" t="s">
        <v>129</v>
      </c>
      <c r="B19" s="68">
        <f>VLOOKUP($A19,'Return Data'!$A$7:$R$326,2,0)</f>
        <v>43937</v>
      </c>
      <c r="C19" s="69">
        <f>VLOOKUP($A19,'Return Data'!$A$7:$R$326,3,0)</f>
        <v>1982.0228</v>
      </c>
      <c r="D19" s="69">
        <f>VLOOKUP($A19,'Return Data'!$A$7:$R$326,6,0)</f>
        <v>5.2141812570034602</v>
      </c>
      <c r="E19" s="70">
        <f t="shared" si="0"/>
        <v>21</v>
      </c>
      <c r="F19" s="69">
        <f>VLOOKUP($A19,'Return Data'!$A$7:$R$326,7,0)</f>
        <v>4.8679437419542397</v>
      </c>
      <c r="G19" s="70">
        <f t="shared" si="1"/>
        <v>14</v>
      </c>
      <c r="H19" s="69">
        <f>VLOOKUP($A19,'Return Data'!$A$7:$R$326,8,0)</f>
        <v>5.1224399343879696</v>
      </c>
      <c r="I19" s="70">
        <f t="shared" si="2"/>
        <v>14</v>
      </c>
      <c r="J19" s="69">
        <f>VLOOKUP($A19,'Return Data'!$A$7:$R$326,9,0)</f>
        <v>5.2619184527707299</v>
      </c>
      <c r="K19" s="70">
        <f t="shared" si="3"/>
        <v>7</v>
      </c>
      <c r="L19" s="69">
        <f>VLOOKUP($A19,'Return Data'!$A$7:$R$326,10,0)</f>
        <v>5.1438521172053102</v>
      </c>
      <c r="M19" s="70">
        <f t="shared" si="4"/>
        <v>33</v>
      </c>
      <c r="N19" s="69">
        <f>VLOOKUP($A19,'Return Data'!$A$7:$R$326,11,0)</f>
        <v>5.1585286303155096</v>
      </c>
      <c r="O19" s="70">
        <f t="shared" si="5"/>
        <v>29</v>
      </c>
      <c r="P19" s="69">
        <f>VLOOKUP($A19,'Return Data'!$A$7:$R$326,12,0)</f>
        <v>5.2949290179544004</v>
      </c>
      <c r="Q19" s="70">
        <f t="shared" si="6"/>
        <v>25</v>
      </c>
      <c r="R19" s="69">
        <f>VLOOKUP($A19,'Return Data'!$A$7:$R$326,13,0)</f>
        <v>5.6206513173339303</v>
      </c>
      <c r="S19" s="70">
        <f t="shared" si="7"/>
        <v>23</v>
      </c>
      <c r="T19" s="69">
        <f>VLOOKUP($A19,'Return Data'!$A$7:$R$326,14,0)</f>
        <v>6.0804956491180997</v>
      </c>
      <c r="U19" s="70">
        <f t="shared" si="8"/>
        <v>22</v>
      </c>
      <c r="V19" s="69">
        <f>VLOOKUP($A19,'Return Data'!$A$7:$R$326,18,0)</f>
        <v>7.0635470896483499</v>
      </c>
      <c r="W19" s="70">
        <f t="shared" si="9"/>
        <v>18</v>
      </c>
      <c r="X19" s="69">
        <f>VLOOKUP($A19,'Return Data'!$A$7:$R$326,15,0)</f>
        <v>7.3213399675345601</v>
      </c>
      <c r="Y19" s="70">
        <f t="shared" si="10"/>
        <v>17</v>
      </c>
      <c r="Z19" s="69">
        <f>VLOOKUP($A19,'Return Data'!$A$7:$R$326,17,0)</f>
        <v>10.0097297636959</v>
      </c>
      <c r="AA19" s="71">
        <f t="shared" si="11"/>
        <v>22</v>
      </c>
    </row>
    <row r="20" spans="1:27" x14ac:dyDescent="0.25">
      <c r="A20" s="67" t="s">
        <v>130</v>
      </c>
      <c r="B20" s="68">
        <f>VLOOKUP($A20,'Return Data'!$A$7:$R$326,2,0)</f>
        <v>43937</v>
      </c>
      <c r="C20" s="69">
        <f>VLOOKUP($A20,'Return Data'!$A$7:$R$326,3,0)</f>
        <v>294.44349999999997</v>
      </c>
      <c r="D20" s="69">
        <f>VLOOKUP($A20,'Return Data'!$A$7:$R$326,6,0)</f>
        <v>6.1619843896104598</v>
      </c>
      <c r="E20" s="70">
        <f t="shared" si="0"/>
        <v>13</v>
      </c>
      <c r="F20" s="69">
        <f>VLOOKUP($A20,'Return Data'!$A$7:$R$326,7,0)</f>
        <v>4.9770699841971098</v>
      </c>
      <c r="G20" s="70">
        <f t="shared" si="1"/>
        <v>10</v>
      </c>
      <c r="H20" s="69">
        <f>VLOOKUP($A20,'Return Data'!$A$7:$R$326,8,0)</f>
        <v>5.02887497592332</v>
      </c>
      <c r="I20" s="70">
        <f t="shared" si="2"/>
        <v>16</v>
      </c>
      <c r="J20" s="69">
        <f>VLOOKUP($A20,'Return Data'!$A$7:$R$326,9,0)</f>
        <v>5.1857353356542797</v>
      </c>
      <c r="K20" s="70">
        <f t="shared" si="3"/>
        <v>8</v>
      </c>
      <c r="L20" s="69">
        <f>VLOOKUP($A20,'Return Data'!$A$7:$R$326,10,0)</f>
        <v>6.7504598811221603</v>
      </c>
      <c r="M20" s="70">
        <f t="shared" si="4"/>
        <v>9</v>
      </c>
      <c r="N20" s="69">
        <f>VLOOKUP($A20,'Return Data'!$A$7:$R$326,11,0)</f>
        <v>5.8040048935627198</v>
      </c>
      <c r="O20" s="70">
        <f t="shared" si="5"/>
        <v>13</v>
      </c>
      <c r="P20" s="69">
        <f>VLOOKUP($A20,'Return Data'!$A$7:$R$326,12,0)</f>
        <v>5.5448612801764998</v>
      </c>
      <c r="Q20" s="70">
        <f t="shared" si="6"/>
        <v>14</v>
      </c>
      <c r="R20" s="69">
        <f>VLOOKUP($A20,'Return Data'!$A$7:$R$326,13,0)</f>
        <v>5.7601602441830897</v>
      </c>
      <c r="S20" s="70">
        <f t="shared" si="7"/>
        <v>14</v>
      </c>
      <c r="T20" s="69">
        <f>VLOOKUP($A20,'Return Data'!$A$7:$R$326,14,0)</f>
        <v>6.1716650488245302</v>
      </c>
      <c r="U20" s="70">
        <f t="shared" si="8"/>
        <v>14</v>
      </c>
      <c r="V20" s="69">
        <f>VLOOKUP($A20,'Return Data'!$A$7:$R$326,18,0)</f>
        <v>7.0712818706567404</v>
      </c>
      <c r="W20" s="70">
        <f t="shared" si="9"/>
        <v>17</v>
      </c>
      <c r="X20" s="69">
        <f>VLOOKUP($A20,'Return Data'!$A$7:$R$326,15,0)</f>
        <v>7.3152874718641998</v>
      </c>
      <c r="Y20" s="70">
        <f t="shared" si="10"/>
        <v>20</v>
      </c>
      <c r="Z20" s="69">
        <f>VLOOKUP($A20,'Return Data'!$A$7:$R$326,17,0)</f>
        <v>10.052138756832299</v>
      </c>
      <c r="AA20" s="71">
        <f t="shared" si="11"/>
        <v>14</v>
      </c>
    </row>
    <row r="21" spans="1:27" x14ac:dyDescent="0.25">
      <c r="A21" s="67" t="s">
        <v>131</v>
      </c>
      <c r="B21" s="68">
        <f>VLOOKUP($A21,'Return Data'!$A$7:$R$326,2,0)</f>
        <v>43937</v>
      </c>
      <c r="C21" s="69">
        <f>VLOOKUP($A21,'Return Data'!$A$7:$R$326,3,0)</f>
        <v>2135.4373000000001</v>
      </c>
      <c r="D21" s="69">
        <f>VLOOKUP($A21,'Return Data'!$A$7:$R$326,6,0)</f>
        <v>0.64610860871960896</v>
      </c>
      <c r="E21" s="70">
        <f t="shared" si="0"/>
        <v>38</v>
      </c>
      <c r="F21" s="69">
        <f>VLOOKUP($A21,'Return Data'!$A$7:$R$326,7,0)</f>
        <v>2.9696950165992702</v>
      </c>
      <c r="G21" s="70">
        <f t="shared" si="1"/>
        <v>38</v>
      </c>
      <c r="H21" s="69">
        <f>VLOOKUP($A21,'Return Data'!$A$7:$R$326,8,0)</f>
        <v>4.6618753579166503</v>
      </c>
      <c r="I21" s="70">
        <f t="shared" si="2"/>
        <v>25</v>
      </c>
      <c r="J21" s="69">
        <f>VLOOKUP($A21,'Return Data'!$A$7:$R$326,9,0)</f>
        <v>4.7665229291160696</v>
      </c>
      <c r="K21" s="70">
        <f t="shared" si="3"/>
        <v>26</v>
      </c>
      <c r="L21" s="69">
        <f>VLOOKUP($A21,'Return Data'!$A$7:$R$326,10,0)</f>
        <v>6.9851690677492204</v>
      </c>
      <c r="M21" s="70">
        <f t="shared" si="4"/>
        <v>7</v>
      </c>
      <c r="N21" s="69">
        <f>VLOOKUP($A21,'Return Data'!$A$7:$R$326,11,0)</f>
        <v>5.99119629304281</v>
      </c>
      <c r="O21" s="70">
        <f t="shared" si="5"/>
        <v>7</v>
      </c>
      <c r="P21" s="69">
        <f>VLOOKUP($A21,'Return Data'!$A$7:$R$326,12,0)</f>
        <v>5.70369257354153</v>
      </c>
      <c r="Q21" s="70">
        <f t="shared" si="6"/>
        <v>5</v>
      </c>
      <c r="R21" s="69">
        <f>VLOOKUP($A21,'Return Data'!$A$7:$R$326,13,0)</f>
        <v>5.8847615449602699</v>
      </c>
      <c r="S21" s="70">
        <f t="shared" si="7"/>
        <v>7</v>
      </c>
      <c r="T21" s="69">
        <f>VLOOKUP($A21,'Return Data'!$A$7:$R$326,14,0)</f>
        <v>6.2566079180546197</v>
      </c>
      <c r="U21" s="70">
        <f t="shared" si="8"/>
        <v>7</v>
      </c>
      <c r="V21" s="69">
        <f>VLOOKUP($A21,'Return Data'!$A$7:$R$326,18,0)</f>
        <v>7.2010802079574203</v>
      </c>
      <c r="W21" s="70">
        <f t="shared" si="9"/>
        <v>5</v>
      </c>
      <c r="X21" s="69">
        <f>VLOOKUP($A21,'Return Data'!$A$7:$R$326,15,0)</f>
        <v>7.4268482888310698</v>
      </c>
      <c r="Y21" s="70">
        <f t="shared" si="10"/>
        <v>5</v>
      </c>
      <c r="Z21" s="69">
        <f>VLOOKUP($A21,'Return Data'!$A$7:$R$326,17,0)</f>
        <v>10.0376474932524</v>
      </c>
      <c r="AA21" s="71">
        <f t="shared" si="11"/>
        <v>16</v>
      </c>
    </row>
    <row r="22" spans="1:27" x14ac:dyDescent="0.25">
      <c r="A22" s="67" t="s">
        <v>132</v>
      </c>
      <c r="B22" s="68">
        <f>VLOOKUP($A22,'Return Data'!$A$7:$R$326,2,0)</f>
        <v>43937</v>
      </c>
      <c r="C22" s="69">
        <f>VLOOKUP($A22,'Return Data'!$A$7:$R$326,3,0)</f>
        <v>2407.1491000000001</v>
      </c>
      <c r="D22" s="69">
        <f>VLOOKUP($A22,'Return Data'!$A$7:$R$326,6,0)</f>
        <v>7.5634375478920202</v>
      </c>
      <c r="E22" s="70">
        <f t="shared" si="0"/>
        <v>7</v>
      </c>
      <c r="F22" s="69">
        <f>VLOOKUP($A22,'Return Data'!$A$7:$R$326,7,0)</f>
        <v>5.0615476800194701</v>
      </c>
      <c r="G22" s="70">
        <f t="shared" si="1"/>
        <v>8</v>
      </c>
      <c r="H22" s="69">
        <f>VLOOKUP($A22,'Return Data'!$A$7:$R$326,8,0)</f>
        <v>5.3615706134041003</v>
      </c>
      <c r="I22" s="70">
        <f t="shared" si="2"/>
        <v>4</v>
      </c>
      <c r="J22" s="69">
        <f>VLOOKUP($A22,'Return Data'!$A$7:$R$326,9,0)</f>
        <v>5.0910990024922098</v>
      </c>
      <c r="K22" s="70">
        <f t="shared" si="3"/>
        <v>13</v>
      </c>
      <c r="L22" s="69">
        <f>VLOOKUP($A22,'Return Data'!$A$7:$R$326,10,0)</f>
        <v>5.9412625255142704</v>
      </c>
      <c r="M22" s="70">
        <f t="shared" si="4"/>
        <v>21</v>
      </c>
      <c r="N22" s="69">
        <f>VLOOKUP($A22,'Return Data'!$A$7:$R$326,11,0)</f>
        <v>5.4423499947477803</v>
      </c>
      <c r="O22" s="70">
        <f t="shared" si="5"/>
        <v>24</v>
      </c>
      <c r="P22" s="69">
        <f>VLOOKUP($A22,'Return Data'!$A$7:$R$326,12,0)</f>
        <v>5.2461967710003803</v>
      </c>
      <c r="Q22" s="70">
        <f t="shared" si="6"/>
        <v>29</v>
      </c>
      <c r="R22" s="69">
        <f>VLOOKUP($A22,'Return Data'!$A$7:$R$326,13,0)</f>
        <v>5.4635379057056497</v>
      </c>
      <c r="S22" s="70">
        <f t="shared" si="7"/>
        <v>30</v>
      </c>
      <c r="T22" s="69">
        <f>VLOOKUP($A22,'Return Data'!$A$7:$R$326,14,0)</f>
        <v>5.8628808830636103</v>
      </c>
      <c r="U22" s="70">
        <f t="shared" si="8"/>
        <v>30</v>
      </c>
      <c r="V22" s="69">
        <f>VLOOKUP($A22,'Return Data'!$A$7:$R$326,18,0)</f>
        <v>6.8523751891665201</v>
      </c>
      <c r="W22" s="70">
        <f t="shared" si="9"/>
        <v>28</v>
      </c>
      <c r="X22" s="69">
        <f>VLOOKUP($A22,'Return Data'!$A$7:$R$326,15,0)</f>
        <v>7.1556672063949502</v>
      </c>
      <c r="Y22" s="70">
        <f t="shared" si="10"/>
        <v>29</v>
      </c>
      <c r="Z22" s="69">
        <f>VLOOKUP($A22,'Return Data'!$A$7:$R$326,17,0)</f>
        <v>9.9191523170209397</v>
      </c>
      <c r="AA22" s="71">
        <f t="shared" si="11"/>
        <v>27</v>
      </c>
    </row>
    <row r="23" spans="1:27" x14ac:dyDescent="0.25">
      <c r="A23" s="67" t="s">
        <v>133</v>
      </c>
      <c r="B23" s="68">
        <f>VLOOKUP($A23,'Return Data'!$A$7:$R$326,2,0)</f>
        <v>43937</v>
      </c>
      <c r="C23" s="69">
        <f>VLOOKUP($A23,'Return Data'!$A$7:$R$326,3,0)</f>
        <v>1545.8657000000001</v>
      </c>
      <c r="D23" s="69">
        <f>VLOOKUP($A23,'Return Data'!$A$7:$R$326,6,0)</f>
        <v>3.8466967906127798</v>
      </c>
      <c r="E23" s="70">
        <f t="shared" si="0"/>
        <v>31</v>
      </c>
      <c r="F23" s="69">
        <f>VLOOKUP($A23,'Return Data'!$A$7:$R$326,7,0)</f>
        <v>3.4631987292223698</v>
      </c>
      <c r="G23" s="70">
        <f t="shared" si="1"/>
        <v>33</v>
      </c>
      <c r="H23" s="69">
        <f>VLOOKUP($A23,'Return Data'!$A$7:$R$326,8,0)</f>
        <v>3.9129763485817599</v>
      </c>
      <c r="I23" s="70">
        <f t="shared" si="2"/>
        <v>36</v>
      </c>
      <c r="J23" s="69">
        <f>VLOOKUP($A23,'Return Data'!$A$7:$R$326,9,0)</f>
        <v>3.5150682273794498</v>
      </c>
      <c r="K23" s="70">
        <f t="shared" si="3"/>
        <v>36</v>
      </c>
      <c r="L23" s="69">
        <f>VLOOKUP($A23,'Return Data'!$A$7:$R$326,10,0)</f>
        <v>3.7112575325730601</v>
      </c>
      <c r="M23" s="70">
        <f t="shared" si="4"/>
        <v>39</v>
      </c>
      <c r="N23" s="69">
        <f>VLOOKUP($A23,'Return Data'!$A$7:$R$326,11,0)</f>
        <v>4.4583162954950897</v>
      </c>
      <c r="O23" s="70">
        <f t="shared" si="5"/>
        <v>36</v>
      </c>
      <c r="P23" s="69">
        <f>VLOOKUP($A23,'Return Data'!$A$7:$R$326,12,0)</f>
        <v>4.5986350002872598</v>
      </c>
      <c r="Q23" s="70">
        <f t="shared" si="6"/>
        <v>36</v>
      </c>
      <c r="R23" s="69">
        <f>VLOOKUP($A23,'Return Data'!$A$7:$R$326,13,0)</f>
        <v>4.9241921687616204</v>
      </c>
      <c r="S23" s="70">
        <f t="shared" si="7"/>
        <v>36</v>
      </c>
      <c r="T23" s="69">
        <f>VLOOKUP($A23,'Return Data'!$A$7:$R$326,14,0)</f>
        <v>5.3122353537736204</v>
      </c>
      <c r="U23" s="70">
        <f t="shared" si="8"/>
        <v>36</v>
      </c>
      <c r="V23" s="69">
        <f>VLOOKUP($A23,'Return Data'!$A$7:$R$326,18,0)</f>
        <v>6.2769416107762597</v>
      </c>
      <c r="W23" s="70">
        <f t="shared" si="9"/>
        <v>32</v>
      </c>
      <c r="X23" s="69">
        <f>VLOOKUP($A23,'Return Data'!$A$7:$R$326,15,0)</f>
        <v>6.5892306580668798</v>
      </c>
      <c r="Y23" s="70">
        <f t="shared" si="10"/>
        <v>31</v>
      </c>
      <c r="Z23" s="69">
        <f>VLOOKUP($A23,'Return Data'!$A$7:$R$326,17,0)</f>
        <v>8.4872072192485604</v>
      </c>
      <c r="AA23" s="71">
        <f t="shared" si="11"/>
        <v>32</v>
      </c>
    </row>
    <row r="24" spans="1:27" x14ac:dyDescent="0.25">
      <c r="A24" s="67" t="s">
        <v>134</v>
      </c>
      <c r="B24" s="68">
        <f>VLOOKUP($A24,'Return Data'!$A$7:$R$326,2,0)</f>
        <v>43937</v>
      </c>
      <c r="C24" s="69">
        <f>VLOOKUP($A24,'Return Data'!$A$7:$R$326,3,0)</f>
        <v>1942.2828</v>
      </c>
      <c r="D24" s="69">
        <f>VLOOKUP($A24,'Return Data'!$A$7:$R$326,6,0)</f>
        <v>-12.840032274366401</v>
      </c>
      <c r="E24" s="70">
        <f t="shared" si="0"/>
        <v>41</v>
      </c>
      <c r="F24" s="69">
        <f>VLOOKUP($A24,'Return Data'!$A$7:$R$326,7,0)</f>
        <v>-1.3027946730386599</v>
      </c>
      <c r="G24" s="70">
        <f t="shared" si="1"/>
        <v>40</v>
      </c>
      <c r="H24" s="69">
        <f>VLOOKUP($A24,'Return Data'!$A$7:$R$326,8,0)</f>
        <v>2.6048423338807898</v>
      </c>
      <c r="I24" s="70">
        <f t="shared" si="2"/>
        <v>39</v>
      </c>
      <c r="J24" s="69">
        <f>VLOOKUP($A24,'Return Data'!$A$7:$R$326,9,0)</f>
        <v>3.27935262147437</v>
      </c>
      <c r="K24" s="70">
        <f t="shared" si="3"/>
        <v>37</v>
      </c>
      <c r="L24" s="69">
        <f>VLOOKUP($A24,'Return Data'!$A$7:$R$326,10,0)</f>
        <v>5.1922607837448398</v>
      </c>
      <c r="M24" s="70">
        <f t="shared" si="4"/>
        <v>29</v>
      </c>
      <c r="N24" s="69">
        <f>VLOOKUP($A24,'Return Data'!$A$7:$R$326,11,0)</f>
        <v>5.3444753492177899</v>
      </c>
      <c r="O24" s="70">
        <f t="shared" si="5"/>
        <v>27</v>
      </c>
      <c r="P24" s="69">
        <f>VLOOKUP($A24,'Return Data'!$A$7:$R$326,12,0)</f>
        <v>5.3426198628438</v>
      </c>
      <c r="Q24" s="70">
        <f t="shared" si="6"/>
        <v>24</v>
      </c>
      <c r="R24" s="69">
        <f>VLOOKUP($A24,'Return Data'!$A$7:$R$326,13,0)</f>
        <v>5.6127382055446704</v>
      </c>
      <c r="S24" s="70">
        <f t="shared" si="7"/>
        <v>24</v>
      </c>
      <c r="T24" s="69">
        <f>VLOOKUP($A24,'Return Data'!$A$7:$R$326,14,0)</f>
        <v>6.0515104685098198</v>
      </c>
      <c r="U24" s="70">
        <f t="shared" si="8"/>
        <v>23</v>
      </c>
      <c r="V24" s="69">
        <f>VLOOKUP($A24,'Return Data'!$A$7:$R$326,18,0)</f>
        <v>6.9971750456345303</v>
      </c>
      <c r="W24" s="70">
        <f t="shared" si="9"/>
        <v>23</v>
      </c>
      <c r="X24" s="69">
        <f>VLOOKUP($A24,'Return Data'!$A$7:$R$326,15,0)</f>
        <v>7.2882901470940098</v>
      </c>
      <c r="Y24" s="70">
        <f t="shared" si="10"/>
        <v>22</v>
      </c>
      <c r="Z24" s="69">
        <f>VLOOKUP($A24,'Return Data'!$A$7:$R$326,17,0)</f>
        <v>10.1241417572947</v>
      </c>
      <c r="AA24" s="71">
        <f t="shared" si="11"/>
        <v>8</v>
      </c>
    </row>
    <row r="25" spans="1:27" x14ac:dyDescent="0.25">
      <c r="A25" s="67" t="s">
        <v>135</v>
      </c>
      <c r="B25" s="68">
        <f>VLOOKUP($A25,'Return Data'!$A$7:$R$326,2,0)</f>
        <v>43937</v>
      </c>
      <c r="C25" s="69">
        <f>VLOOKUP($A25,'Return Data'!$A$7:$R$326,3,0)</f>
        <v>1941.5789</v>
      </c>
      <c r="D25" s="69">
        <f>VLOOKUP($A25,'Return Data'!$A$7:$R$326,6,0)</f>
        <v>-12.716941065840601</v>
      </c>
      <c r="E25" s="70">
        <f t="shared" si="0"/>
        <v>40</v>
      </c>
      <c r="F25" s="69">
        <f>VLOOKUP($A25,'Return Data'!$A$7:$R$326,7,0)</f>
        <v>-1.41353055881754</v>
      </c>
      <c r="G25" s="70">
        <f t="shared" si="1"/>
        <v>43</v>
      </c>
      <c r="H25" s="69">
        <f>VLOOKUP($A25,'Return Data'!$A$7:$R$326,8,0)</f>
        <v>2.2219296993681201</v>
      </c>
      <c r="I25" s="70">
        <f t="shared" si="2"/>
        <v>43</v>
      </c>
      <c r="J25" s="69">
        <f>VLOOKUP($A25,'Return Data'!$A$7:$R$326,9,0)</f>
        <v>3.1335488076167199</v>
      </c>
      <c r="K25" s="70">
        <f t="shared" si="3"/>
        <v>41</v>
      </c>
      <c r="L25" s="69">
        <f>VLOOKUP($A25,'Return Data'!$A$7:$R$326,10,0)</f>
        <v>5.1289387106438404</v>
      </c>
      <c r="M25" s="70">
        <f t="shared" si="4"/>
        <v>34</v>
      </c>
      <c r="N25" s="69"/>
      <c r="O25" s="70"/>
      <c r="P25" s="69"/>
      <c r="Q25" s="70"/>
      <c r="R25" s="69"/>
      <c r="S25" s="70"/>
      <c r="T25" s="69"/>
      <c r="U25" s="70"/>
      <c r="V25" s="69"/>
      <c r="W25" s="70"/>
      <c r="X25" s="69"/>
      <c r="Y25" s="70"/>
      <c r="Z25" s="69">
        <f>VLOOKUP($A25,'Return Data'!$A$7:$R$326,17,0)</f>
        <v>5.1592713100603396</v>
      </c>
      <c r="AA25" s="71">
        <f t="shared" si="11"/>
        <v>42</v>
      </c>
    </row>
    <row r="26" spans="1:27" x14ac:dyDescent="0.25">
      <c r="A26" s="67" t="s">
        <v>136</v>
      </c>
      <c r="B26" s="68">
        <f>VLOOKUP($A26,'Return Data'!$A$7:$R$326,2,0)</f>
        <v>43937</v>
      </c>
      <c r="C26" s="69">
        <f>VLOOKUP($A26,'Return Data'!$A$7:$R$326,3,0)</f>
        <v>1942.7792999999999</v>
      </c>
      <c r="D26" s="69">
        <f>VLOOKUP($A26,'Return Data'!$A$7:$R$326,6,0)</f>
        <v>-12.5119536410989</v>
      </c>
      <c r="E26" s="70">
        <f t="shared" si="0"/>
        <v>39</v>
      </c>
      <c r="F26" s="69">
        <f>VLOOKUP($A26,'Return Data'!$A$7:$R$326,7,0)</f>
        <v>-1.0952136699869199</v>
      </c>
      <c r="G26" s="70">
        <f t="shared" si="1"/>
        <v>39</v>
      </c>
      <c r="H26" s="69">
        <f>VLOOKUP($A26,'Return Data'!$A$7:$R$326,8,0)</f>
        <v>2.5840267866928799</v>
      </c>
      <c r="I26" s="70">
        <f t="shared" si="2"/>
        <v>42</v>
      </c>
      <c r="J26" s="69">
        <f>VLOOKUP($A26,'Return Data'!$A$7:$R$326,9,0)</f>
        <v>3.2279295841954498</v>
      </c>
      <c r="K26" s="70">
        <f t="shared" si="3"/>
        <v>40</v>
      </c>
      <c r="L26" s="69">
        <f>VLOOKUP($A26,'Return Data'!$A$7:$R$326,10,0)</f>
        <v>5.16543297062662</v>
      </c>
      <c r="M26" s="70">
        <f t="shared" si="4"/>
        <v>31</v>
      </c>
      <c r="N26" s="69"/>
      <c r="O26" s="70"/>
      <c r="P26" s="69"/>
      <c r="Q26" s="70"/>
      <c r="R26" s="69"/>
      <c r="S26" s="70"/>
      <c r="T26" s="69"/>
      <c r="U26" s="70"/>
      <c r="V26" s="69"/>
      <c r="W26" s="70"/>
      <c r="X26" s="69"/>
      <c r="Y26" s="70"/>
      <c r="Z26" s="69">
        <f>VLOOKUP($A26,'Return Data'!$A$7:$R$326,17,0)</f>
        <v>5.3518868502613604</v>
      </c>
      <c r="AA26" s="71">
        <f t="shared" si="11"/>
        <v>39</v>
      </c>
    </row>
    <row r="27" spans="1:27" x14ac:dyDescent="0.25">
      <c r="A27" s="67" t="s">
        <v>137</v>
      </c>
      <c r="B27" s="68">
        <f>VLOOKUP($A27,'Return Data'!$A$7:$R$326,2,0)</f>
        <v>43937</v>
      </c>
      <c r="C27" s="69">
        <f>VLOOKUP($A27,'Return Data'!$A$7:$R$326,3,0)</f>
        <v>1942.6385</v>
      </c>
      <c r="D27" s="69">
        <f>VLOOKUP($A27,'Return Data'!$A$7:$R$326,6,0)</f>
        <v>-12.920294809967601</v>
      </c>
      <c r="E27" s="70">
        <f t="shared" si="0"/>
        <v>42</v>
      </c>
      <c r="F27" s="69">
        <f>VLOOKUP($A27,'Return Data'!$A$7:$R$326,7,0)</f>
        <v>-1.3288548969129199</v>
      </c>
      <c r="G27" s="70">
        <f t="shared" si="1"/>
        <v>41</v>
      </c>
      <c r="H27" s="69">
        <f>VLOOKUP($A27,'Return Data'!$A$7:$R$326,8,0)</f>
        <v>2.59227453929973</v>
      </c>
      <c r="I27" s="70">
        <f t="shared" si="2"/>
        <v>40</v>
      </c>
      <c r="J27" s="69">
        <f>VLOOKUP($A27,'Return Data'!$A$7:$R$326,9,0)</f>
        <v>3.2792895883008599</v>
      </c>
      <c r="K27" s="70">
        <f t="shared" si="3"/>
        <v>38</v>
      </c>
      <c r="L27" s="69">
        <f>VLOOKUP($A27,'Return Data'!$A$7:$R$326,10,0)</f>
        <v>5.1896549706618096</v>
      </c>
      <c r="M27" s="70">
        <f t="shared" si="4"/>
        <v>30</v>
      </c>
      <c r="N27" s="69"/>
      <c r="O27" s="70"/>
      <c r="P27" s="69"/>
      <c r="Q27" s="70"/>
      <c r="R27" s="69"/>
      <c r="S27" s="70"/>
      <c r="T27" s="69"/>
      <c r="U27" s="70"/>
      <c r="V27" s="69"/>
      <c r="W27" s="70"/>
      <c r="X27" s="69"/>
      <c r="Y27" s="70"/>
      <c r="Z27" s="69">
        <f>VLOOKUP($A27,'Return Data'!$A$7:$R$326,17,0)</f>
        <v>5.3288895711675801</v>
      </c>
      <c r="AA27" s="71">
        <f t="shared" si="11"/>
        <v>41</v>
      </c>
    </row>
    <row r="28" spans="1:27" x14ac:dyDescent="0.25">
      <c r="A28" s="67" t="s">
        <v>138</v>
      </c>
      <c r="B28" s="68">
        <f>VLOOKUP($A28,'Return Data'!$A$7:$R$326,2,0)</f>
        <v>43937</v>
      </c>
      <c r="C28" s="69">
        <f>VLOOKUP($A28,'Return Data'!$A$7:$R$326,3,0)</f>
        <v>1942.7787000000001</v>
      </c>
      <c r="D28" s="69">
        <f>VLOOKUP($A28,'Return Data'!$A$7:$R$326,6,0)</f>
        <v>-12.9681756726585</v>
      </c>
      <c r="E28" s="70">
        <f t="shared" si="0"/>
        <v>43</v>
      </c>
      <c r="F28" s="69">
        <f>VLOOKUP($A28,'Return Data'!$A$7:$R$326,7,0)</f>
        <v>-1.4063966506562799</v>
      </c>
      <c r="G28" s="70">
        <f t="shared" si="1"/>
        <v>42</v>
      </c>
      <c r="H28" s="69">
        <f>VLOOKUP($A28,'Return Data'!$A$7:$R$326,8,0)</f>
        <v>2.5915500555039199</v>
      </c>
      <c r="I28" s="70">
        <f t="shared" si="2"/>
        <v>41</v>
      </c>
      <c r="J28" s="69">
        <f>VLOOKUP($A28,'Return Data'!$A$7:$R$326,9,0)</f>
        <v>3.2416526227414102</v>
      </c>
      <c r="K28" s="70">
        <f t="shared" si="3"/>
        <v>39</v>
      </c>
      <c r="L28" s="69">
        <f>VLOOKUP($A28,'Return Data'!$A$7:$R$326,10,0)</f>
        <v>5.1602990168466398</v>
      </c>
      <c r="M28" s="70">
        <f t="shared" si="4"/>
        <v>32</v>
      </c>
      <c r="N28" s="69"/>
      <c r="O28" s="70"/>
      <c r="P28" s="69"/>
      <c r="Q28" s="70"/>
      <c r="R28" s="69"/>
      <c r="S28" s="70"/>
      <c r="T28" s="69"/>
      <c r="U28" s="70"/>
      <c r="V28" s="69"/>
      <c r="W28" s="70"/>
      <c r="X28" s="69"/>
      <c r="Y28" s="70"/>
      <c r="Z28" s="69">
        <f>VLOOKUP($A28,'Return Data'!$A$7:$R$326,17,0)</f>
        <v>5.3455982103389603</v>
      </c>
      <c r="AA28" s="71">
        <f t="shared" si="11"/>
        <v>40</v>
      </c>
    </row>
    <row r="29" spans="1:27" x14ac:dyDescent="0.25">
      <c r="A29" s="67" t="s">
        <v>139</v>
      </c>
      <c r="B29" s="68">
        <f>VLOOKUP($A29,'Return Data'!$A$7:$R$326,2,0)</f>
        <v>43937</v>
      </c>
      <c r="C29" s="69">
        <f>VLOOKUP($A29,'Return Data'!$A$7:$R$326,3,0)</f>
        <v>2734.2856000000002</v>
      </c>
      <c r="D29" s="69">
        <f>VLOOKUP($A29,'Return Data'!$A$7:$R$326,6,0)</f>
        <v>7.8522404179657297</v>
      </c>
      <c r="E29" s="70">
        <f t="shared" si="0"/>
        <v>6</v>
      </c>
      <c r="F29" s="69">
        <f>VLOOKUP($A29,'Return Data'!$A$7:$R$326,7,0)</f>
        <v>5.3633247871790504</v>
      </c>
      <c r="G29" s="70">
        <f t="shared" si="1"/>
        <v>6</v>
      </c>
      <c r="H29" s="69">
        <f>VLOOKUP($A29,'Return Data'!$A$7:$R$326,8,0)</f>
        <v>5.3425925010190198</v>
      </c>
      <c r="I29" s="70">
        <f t="shared" si="2"/>
        <v>5</v>
      </c>
      <c r="J29" s="69">
        <f>VLOOKUP($A29,'Return Data'!$A$7:$R$326,9,0)</f>
        <v>5.1553584604390901</v>
      </c>
      <c r="K29" s="70">
        <f t="shared" si="3"/>
        <v>9</v>
      </c>
      <c r="L29" s="69">
        <f>VLOOKUP($A29,'Return Data'!$A$7:$R$326,10,0)</f>
        <v>5.7626716100272004</v>
      </c>
      <c r="M29" s="70">
        <f t="shared" si="4"/>
        <v>24</v>
      </c>
      <c r="N29" s="69">
        <f>VLOOKUP($A29,'Return Data'!$A$7:$R$326,11,0)</f>
        <v>5.4083153824297199</v>
      </c>
      <c r="O29" s="70">
        <f t="shared" ref="O29:O50" si="12">RANK(N29,N$8:N$50,0)</f>
        <v>26</v>
      </c>
      <c r="P29" s="69">
        <f>VLOOKUP($A29,'Return Data'!$A$7:$R$326,12,0)</f>
        <v>5.29346037206827</v>
      </c>
      <c r="Q29" s="70">
        <f t="shared" ref="Q29:Q50" si="13">RANK(P29,P$8:P$50,0)</f>
        <v>26</v>
      </c>
      <c r="R29" s="69">
        <f>VLOOKUP($A29,'Return Data'!$A$7:$R$326,13,0)</f>
        <v>5.51211150179725</v>
      </c>
      <c r="S29" s="70">
        <f t="shared" ref="S29:S50" si="14">RANK(R29,R$8:R$50,0)</f>
        <v>28</v>
      </c>
      <c r="T29" s="69">
        <f>VLOOKUP($A29,'Return Data'!$A$7:$R$326,14,0)</f>
        <v>5.9419135222223201</v>
      </c>
      <c r="U29" s="70">
        <f>RANK(T29,T$8:T$50,0)</f>
        <v>28</v>
      </c>
      <c r="V29" s="69">
        <f>VLOOKUP($A29,'Return Data'!$A$7:$R$326,18,0)</f>
        <v>6.9675941507535599</v>
      </c>
      <c r="W29" s="70">
        <f>RANK(V29,V$8:V$50,0)</f>
        <v>25</v>
      </c>
      <c r="X29" s="69">
        <f>VLOOKUP($A29,'Return Data'!$A$7:$R$326,15,0)</f>
        <v>7.2551289362359404</v>
      </c>
      <c r="Y29" s="70">
        <f>RANK(X29,X$8:X$50,0)</f>
        <v>24</v>
      </c>
      <c r="Z29" s="69">
        <f>VLOOKUP($A29,'Return Data'!$A$7:$R$326,17,0)</f>
        <v>10.0266402592832</v>
      </c>
      <c r="AA29" s="71">
        <f t="shared" si="11"/>
        <v>20</v>
      </c>
    </row>
    <row r="30" spans="1:27" x14ac:dyDescent="0.25">
      <c r="A30" s="67" t="s">
        <v>140</v>
      </c>
      <c r="B30" s="68">
        <f>VLOOKUP($A30,'Return Data'!$A$7:$R$326,2,0)</f>
        <v>43937</v>
      </c>
      <c r="C30" s="69">
        <f>VLOOKUP($A30,'Return Data'!$A$7:$R$326,3,0)</f>
        <v>1050.2995000000001</v>
      </c>
      <c r="D30" s="69">
        <f>VLOOKUP($A30,'Return Data'!$A$7:$R$326,6,0)</f>
        <v>3.3156412167922902</v>
      </c>
      <c r="E30" s="70">
        <f t="shared" si="0"/>
        <v>32</v>
      </c>
      <c r="F30" s="69">
        <f>VLOOKUP($A30,'Return Data'!$A$7:$R$326,7,0)</f>
        <v>3.1945466378962402</v>
      </c>
      <c r="G30" s="70">
        <f t="shared" si="1"/>
        <v>35</v>
      </c>
      <c r="H30" s="69">
        <f>VLOOKUP($A30,'Return Data'!$A$7:$R$326,8,0)</f>
        <v>3.0758753063059099</v>
      </c>
      <c r="I30" s="70">
        <f t="shared" si="2"/>
        <v>37</v>
      </c>
      <c r="J30" s="69">
        <f>VLOOKUP($A30,'Return Data'!$A$7:$R$326,9,0)</f>
        <v>2.6866123638360202</v>
      </c>
      <c r="K30" s="70">
        <f t="shared" si="3"/>
        <v>42</v>
      </c>
      <c r="L30" s="69">
        <f>VLOOKUP($A30,'Return Data'!$A$7:$R$326,10,0)</f>
        <v>2.4952008638210601</v>
      </c>
      <c r="M30" s="70">
        <f t="shared" si="4"/>
        <v>42</v>
      </c>
      <c r="N30" s="69">
        <f>VLOOKUP($A30,'Return Data'!$A$7:$R$326,11,0)</f>
        <v>4.1777120095771201</v>
      </c>
      <c r="O30" s="70">
        <f t="shared" si="12"/>
        <v>38</v>
      </c>
      <c r="P30" s="69">
        <f>VLOOKUP($A30,'Return Data'!$A$7:$R$326,12,0)</f>
        <v>4.4124004523909504</v>
      </c>
      <c r="Q30" s="70">
        <f t="shared" si="13"/>
        <v>38</v>
      </c>
      <c r="R30" s="69">
        <f>VLOOKUP($A30,'Return Data'!$A$7:$R$326,13,0)</f>
        <v>4.7366642603741704</v>
      </c>
      <c r="S30" s="70">
        <f t="shared" si="14"/>
        <v>38</v>
      </c>
      <c r="T30" s="69"/>
      <c r="U30" s="70"/>
      <c r="V30" s="69"/>
      <c r="W30" s="70"/>
      <c r="X30" s="69"/>
      <c r="Y30" s="70"/>
      <c r="Z30" s="69">
        <f>VLOOKUP($A30,'Return Data'!$A$7:$R$326,17,0)</f>
        <v>5.1189641011907199</v>
      </c>
      <c r="AA30" s="71">
        <f t="shared" si="11"/>
        <v>43</v>
      </c>
    </row>
    <row r="31" spans="1:27" x14ac:dyDescent="0.25">
      <c r="A31" s="67" t="s">
        <v>141</v>
      </c>
      <c r="B31" s="68">
        <f>VLOOKUP($A31,'Return Data'!$A$7:$R$326,2,0)</f>
        <v>43937</v>
      </c>
      <c r="C31" s="69">
        <f>VLOOKUP($A31,'Return Data'!$A$7:$R$326,3,0)</f>
        <v>54.448700000000002</v>
      </c>
      <c r="D31" s="69">
        <f>VLOOKUP($A31,'Return Data'!$A$7:$R$326,6,0)</f>
        <v>4.7601466525596399</v>
      </c>
      <c r="E31" s="70">
        <f t="shared" si="0"/>
        <v>26</v>
      </c>
      <c r="F31" s="69">
        <f>VLOOKUP($A31,'Return Data'!$A$7:$R$326,7,0)</f>
        <v>4.3588735458161398</v>
      </c>
      <c r="G31" s="70">
        <f t="shared" si="1"/>
        <v>22</v>
      </c>
      <c r="H31" s="69">
        <f>VLOOKUP($A31,'Return Data'!$A$7:$R$326,8,0)</f>
        <v>4.59118773463487</v>
      </c>
      <c r="I31" s="70">
        <f t="shared" si="2"/>
        <v>27</v>
      </c>
      <c r="J31" s="69">
        <f>VLOOKUP($A31,'Return Data'!$A$7:$R$326,9,0)</f>
        <v>4.7682306855840197</v>
      </c>
      <c r="K31" s="70">
        <f t="shared" si="3"/>
        <v>25</v>
      </c>
      <c r="L31" s="69">
        <f>VLOOKUP($A31,'Return Data'!$A$7:$R$326,10,0)</f>
        <v>5.3000998544526796</v>
      </c>
      <c r="M31" s="70">
        <f t="shared" si="4"/>
        <v>28</v>
      </c>
      <c r="N31" s="69">
        <f>VLOOKUP($A31,'Return Data'!$A$7:$R$326,11,0)</f>
        <v>5.3167452090714002</v>
      </c>
      <c r="O31" s="70">
        <f t="shared" si="12"/>
        <v>28</v>
      </c>
      <c r="P31" s="69">
        <f>VLOOKUP($A31,'Return Data'!$A$7:$R$326,12,0)</f>
        <v>5.24754099699663</v>
      </c>
      <c r="Q31" s="70">
        <f t="shared" si="13"/>
        <v>28</v>
      </c>
      <c r="R31" s="69">
        <f>VLOOKUP($A31,'Return Data'!$A$7:$R$326,13,0)</f>
        <v>5.5378470603111403</v>
      </c>
      <c r="S31" s="70">
        <f t="shared" si="14"/>
        <v>26</v>
      </c>
      <c r="T31" s="69">
        <f>VLOOKUP($A31,'Return Data'!$A$7:$R$326,14,0)</f>
        <v>6.0021275189674501</v>
      </c>
      <c r="U31" s="70">
        <f t="shared" ref="U31:U50" si="15">RANK(T31,T$8:T$50,0)</f>
        <v>25</v>
      </c>
      <c r="V31" s="69">
        <f>VLOOKUP($A31,'Return Data'!$A$7:$R$326,18,0)</f>
        <v>7.0441258965055802</v>
      </c>
      <c r="W31" s="70">
        <f t="shared" ref="W31:W36" si="16">RANK(V31,V$8:V$50,0)</f>
        <v>20</v>
      </c>
      <c r="X31" s="69">
        <f>VLOOKUP($A31,'Return Data'!$A$7:$R$326,15,0)</f>
        <v>7.3138848485991002</v>
      </c>
      <c r="Y31" s="70">
        <f t="shared" ref="Y31:Y36" si="17">RANK(X31,X$8:X$50,0)</f>
        <v>21</v>
      </c>
      <c r="Z31" s="69">
        <f>VLOOKUP($A31,'Return Data'!$A$7:$R$326,17,0)</f>
        <v>10.126744944748999</v>
      </c>
      <c r="AA31" s="71">
        <f t="shared" si="11"/>
        <v>6</v>
      </c>
    </row>
    <row r="32" spans="1:27" x14ac:dyDescent="0.25">
      <c r="A32" s="67" t="s">
        <v>142</v>
      </c>
      <c r="B32" s="68">
        <f>VLOOKUP($A32,'Return Data'!$A$7:$R$326,2,0)</f>
        <v>43937</v>
      </c>
      <c r="C32" s="69">
        <f>VLOOKUP($A32,'Return Data'!$A$7:$R$326,3,0)</f>
        <v>4023.3906999999999</v>
      </c>
      <c r="D32" s="69">
        <f>VLOOKUP($A32,'Return Data'!$A$7:$R$326,6,0)</f>
        <v>5.6254759934490899</v>
      </c>
      <c r="E32" s="70">
        <f t="shared" si="0"/>
        <v>18</v>
      </c>
      <c r="F32" s="69">
        <f>VLOOKUP($A32,'Return Data'!$A$7:$R$326,7,0)</f>
        <v>4.6242178881925202</v>
      </c>
      <c r="G32" s="70">
        <f t="shared" si="1"/>
        <v>20</v>
      </c>
      <c r="H32" s="69">
        <f>VLOOKUP($A32,'Return Data'!$A$7:$R$326,8,0)</f>
        <v>4.8451610061886097</v>
      </c>
      <c r="I32" s="70">
        <f t="shared" si="2"/>
        <v>21</v>
      </c>
      <c r="J32" s="69">
        <f>VLOOKUP($A32,'Return Data'!$A$7:$R$326,9,0)</f>
        <v>4.9093763102282297</v>
      </c>
      <c r="K32" s="70">
        <f t="shared" si="3"/>
        <v>21</v>
      </c>
      <c r="L32" s="69">
        <f>VLOOKUP($A32,'Return Data'!$A$7:$R$326,10,0)</f>
        <v>5.8862191602364202</v>
      </c>
      <c r="M32" s="70">
        <f t="shared" si="4"/>
        <v>23</v>
      </c>
      <c r="N32" s="69">
        <f>VLOOKUP($A32,'Return Data'!$A$7:$R$326,11,0)</f>
        <v>5.4654812507442498</v>
      </c>
      <c r="O32" s="70">
        <f t="shared" si="12"/>
        <v>23</v>
      </c>
      <c r="P32" s="69">
        <f>VLOOKUP($A32,'Return Data'!$A$7:$R$326,12,0)</f>
        <v>5.3435240688505399</v>
      </c>
      <c r="Q32" s="70">
        <f t="shared" si="13"/>
        <v>23</v>
      </c>
      <c r="R32" s="69">
        <f>VLOOKUP($A32,'Return Data'!$A$7:$R$326,13,0)</f>
        <v>5.5590551777981503</v>
      </c>
      <c r="S32" s="70">
        <f t="shared" si="14"/>
        <v>25</v>
      </c>
      <c r="T32" s="69">
        <f>VLOOKUP($A32,'Return Data'!$A$7:$R$326,14,0)</f>
        <v>5.9720583668933198</v>
      </c>
      <c r="U32" s="70">
        <f t="shared" si="15"/>
        <v>27</v>
      </c>
      <c r="V32" s="69">
        <f>VLOOKUP($A32,'Return Data'!$A$7:$R$326,18,0)</f>
        <v>6.9390221534854204</v>
      </c>
      <c r="W32" s="70">
        <f t="shared" si="16"/>
        <v>27</v>
      </c>
      <c r="X32" s="69">
        <f>VLOOKUP($A32,'Return Data'!$A$7:$R$326,15,0)</f>
        <v>7.2153613999882102</v>
      </c>
      <c r="Y32" s="70">
        <f t="shared" si="17"/>
        <v>26</v>
      </c>
      <c r="Z32" s="69">
        <f>VLOOKUP($A32,'Return Data'!$A$7:$R$326,17,0)</f>
        <v>9.9618652183044105</v>
      </c>
      <c r="AA32" s="71">
        <f t="shared" si="11"/>
        <v>25</v>
      </c>
    </row>
    <row r="33" spans="1:27" x14ac:dyDescent="0.25">
      <c r="A33" s="67" t="s">
        <v>143</v>
      </c>
      <c r="B33" s="68">
        <f>VLOOKUP($A33,'Return Data'!$A$7:$R$326,2,0)</f>
        <v>43937</v>
      </c>
      <c r="C33" s="69">
        <f>VLOOKUP($A33,'Return Data'!$A$7:$R$326,3,0)</f>
        <v>2727.6718999999998</v>
      </c>
      <c r="D33" s="69">
        <f>VLOOKUP($A33,'Return Data'!$A$7:$R$326,6,0)</f>
        <v>6.6182896646155296</v>
      </c>
      <c r="E33" s="70">
        <f t="shared" si="0"/>
        <v>9</v>
      </c>
      <c r="F33" s="69">
        <f>VLOOKUP($A33,'Return Data'!$A$7:$R$326,7,0)</f>
        <v>4.8183102513447897</v>
      </c>
      <c r="G33" s="70">
        <f t="shared" si="1"/>
        <v>16</v>
      </c>
      <c r="H33" s="69">
        <f>VLOOKUP($A33,'Return Data'!$A$7:$R$326,8,0)</f>
        <v>4.9912469140034998</v>
      </c>
      <c r="I33" s="70">
        <f t="shared" si="2"/>
        <v>18</v>
      </c>
      <c r="J33" s="69">
        <f>VLOOKUP($A33,'Return Data'!$A$7:$R$326,9,0)</f>
        <v>5.0473623869613</v>
      </c>
      <c r="K33" s="70">
        <f t="shared" si="3"/>
        <v>18</v>
      </c>
      <c r="L33" s="69">
        <f>VLOOKUP($A33,'Return Data'!$A$7:$R$326,10,0)</f>
        <v>6.6840868665206896</v>
      </c>
      <c r="M33" s="70">
        <f t="shared" si="4"/>
        <v>10</v>
      </c>
      <c r="N33" s="69">
        <f>VLOOKUP($A33,'Return Data'!$A$7:$R$326,11,0)</f>
        <v>5.83495180681635</v>
      </c>
      <c r="O33" s="70">
        <f t="shared" si="12"/>
        <v>12</v>
      </c>
      <c r="P33" s="69">
        <f>VLOOKUP($A33,'Return Data'!$A$7:$R$326,12,0)</f>
        <v>5.5650222179455699</v>
      </c>
      <c r="Q33" s="70">
        <f t="shared" si="13"/>
        <v>13</v>
      </c>
      <c r="R33" s="69">
        <f>VLOOKUP($A33,'Return Data'!$A$7:$R$326,13,0)</f>
        <v>5.7175398479629802</v>
      </c>
      <c r="S33" s="70">
        <f t="shared" si="14"/>
        <v>17</v>
      </c>
      <c r="T33" s="69">
        <f>VLOOKUP($A33,'Return Data'!$A$7:$R$326,14,0)</f>
        <v>6.0878298777820099</v>
      </c>
      <c r="U33" s="70">
        <f t="shared" si="15"/>
        <v>21</v>
      </c>
      <c r="V33" s="69">
        <f>VLOOKUP($A33,'Return Data'!$A$7:$R$326,18,0)</f>
        <v>7.0433379783929899</v>
      </c>
      <c r="W33" s="70">
        <f t="shared" si="16"/>
        <v>21</v>
      </c>
      <c r="X33" s="69">
        <f>VLOOKUP($A33,'Return Data'!$A$7:$R$326,15,0)</f>
        <v>7.3168105829614802</v>
      </c>
      <c r="Y33" s="70">
        <f t="shared" si="17"/>
        <v>19</v>
      </c>
      <c r="Z33" s="69">
        <f>VLOOKUP($A33,'Return Data'!$A$7:$R$326,17,0)</f>
        <v>10.021986394739001</v>
      </c>
      <c r="AA33" s="71">
        <f t="shared" si="11"/>
        <v>21</v>
      </c>
    </row>
    <row r="34" spans="1:27" x14ac:dyDescent="0.25">
      <c r="A34" s="67" t="s">
        <v>144</v>
      </c>
      <c r="B34" s="68">
        <f>VLOOKUP($A34,'Return Data'!$A$7:$R$326,2,0)</f>
        <v>43937</v>
      </c>
      <c r="C34" s="69">
        <f>VLOOKUP($A34,'Return Data'!$A$7:$R$326,3,0)</f>
        <v>3611.8647999999998</v>
      </c>
      <c r="D34" s="69">
        <f>VLOOKUP($A34,'Return Data'!$A$7:$R$326,6,0)</f>
        <v>6.3332571083232203</v>
      </c>
      <c r="E34" s="70">
        <f t="shared" si="0"/>
        <v>10</v>
      </c>
      <c r="F34" s="69">
        <f>VLOOKUP($A34,'Return Data'!$A$7:$R$326,7,0)</f>
        <v>4.7588955098499097</v>
      </c>
      <c r="G34" s="70">
        <f t="shared" si="1"/>
        <v>19</v>
      </c>
      <c r="H34" s="69">
        <f>VLOOKUP($A34,'Return Data'!$A$7:$R$326,8,0)</f>
        <v>4.9367716368853101</v>
      </c>
      <c r="I34" s="70">
        <f t="shared" si="2"/>
        <v>20</v>
      </c>
      <c r="J34" s="69">
        <f>VLOOKUP($A34,'Return Data'!$A$7:$R$326,9,0)</f>
        <v>5.0931830677524603</v>
      </c>
      <c r="K34" s="70">
        <f t="shared" si="3"/>
        <v>12</v>
      </c>
      <c r="L34" s="69">
        <f>VLOOKUP($A34,'Return Data'!$A$7:$R$326,10,0)</f>
        <v>7.3367752752703703</v>
      </c>
      <c r="M34" s="70">
        <f t="shared" si="4"/>
        <v>4</v>
      </c>
      <c r="N34" s="69">
        <f>VLOOKUP($A34,'Return Data'!$A$7:$R$326,11,0)</f>
        <v>6.1149644691274503</v>
      </c>
      <c r="O34" s="70">
        <f t="shared" si="12"/>
        <v>3</v>
      </c>
      <c r="P34" s="69">
        <f>VLOOKUP($A34,'Return Data'!$A$7:$R$326,12,0)</f>
        <v>5.7391104620937599</v>
      </c>
      <c r="Q34" s="70">
        <f t="shared" si="13"/>
        <v>4</v>
      </c>
      <c r="R34" s="69">
        <f>VLOOKUP($A34,'Return Data'!$A$7:$R$326,13,0)</f>
        <v>5.8919480621323403</v>
      </c>
      <c r="S34" s="70">
        <f t="shared" si="14"/>
        <v>6</v>
      </c>
      <c r="T34" s="69">
        <f>VLOOKUP($A34,'Return Data'!$A$7:$R$326,14,0)</f>
        <v>6.2291415992171002</v>
      </c>
      <c r="U34" s="70">
        <f t="shared" si="15"/>
        <v>10</v>
      </c>
      <c r="V34" s="69">
        <f>VLOOKUP($A34,'Return Data'!$A$7:$R$326,18,0)</f>
        <v>7.1186155614610902</v>
      </c>
      <c r="W34" s="70">
        <f t="shared" si="16"/>
        <v>13</v>
      </c>
      <c r="X34" s="69">
        <f>VLOOKUP($A34,'Return Data'!$A$7:$R$326,15,0)</f>
        <v>7.3680657761589998</v>
      </c>
      <c r="Y34" s="70">
        <f t="shared" si="17"/>
        <v>13</v>
      </c>
      <c r="Z34" s="69">
        <f>VLOOKUP($A34,'Return Data'!$A$7:$R$326,17,0)</f>
        <v>10.038878619023199</v>
      </c>
      <c r="AA34" s="71">
        <f t="shared" si="11"/>
        <v>15</v>
      </c>
    </row>
    <row r="35" spans="1:27" x14ac:dyDescent="0.25">
      <c r="A35" s="67" t="s">
        <v>145</v>
      </c>
      <c r="B35" s="68">
        <f>VLOOKUP($A35,'Return Data'!$A$7:$R$326,2,0)</f>
        <v>43937</v>
      </c>
      <c r="C35" s="69">
        <f>VLOOKUP($A35,'Return Data'!$A$7:$R$326,3,0)</f>
        <v>1291.3892000000001</v>
      </c>
      <c r="D35" s="69">
        <f>VLOOKUP($A35,'Return Data'!$A$7:$R$326,6,0)</f>
        <v>5.2748499731920502</v>
      </c>
      <c r="E35" s="70">
        <f t="shared" si="0"/>
        <v>20</v>
      </c>
      <c r="F35" s="69">
        <f>VLOOKUP($A35,'Return Data'!$A$7:$R$326,7,0)</f>
        <v>4.5493999759094903</v>
      </c>
      <c r="G35" s="70">
        <f t="shared" si="1"/>
        <v>21</v>
      </c>
      <c r="H35" s="69">
        <f>VLOOKUP($A35,'Return Data'!$A$7:$R$326,8,0)</f>
        <v>4.7284324134338904</v>
      </c>
      <c r="I35" s="70">
        <f t="shared" si="2"/>
        <v>23</v>
      </c>
      <c r="J35" s="69">
        <f>VLOOKUP($A35,'Return Data'!$A$7:$R$326,9,0)</f>
        <v>4.8287697171120598</v>
      </c>
      <c r="K35" s="70">
        <f t="shared" si="3"/>
        <v>23</v>
      </c>
      <c r="L35" s="69">
        <f>VLOOKUP($A35,'Return Data'!$A$7:$R$326,10,0)</f>
        <v>6.0809549946969303</v>
      </c>
      <c r="M35" s="70">
        <f t="shared" si="4"/>
        <v>20</v>
      </c>
      <c r="N35" s="69">
        <f>VLOOKUP($A35,'Return Data'!$A$7:$R$326,11,0)</f>
        <v>5.6585237523358902</v>
      </c>
      <c r="O35" s="70">
        <f t="shared" si="12"/>
        <v>19</v>
      </c>
      <c r="P35" s="69">
        <f>VLOOKUP($A35,'Return Data'!$A$7:$R$326,12,0)</f>
        <v>5.59342797985322</v>
      </c>
      <c r="Q35" s="70">
        <f t="shared" si="13"/>
        <v>11</v>
      </c>
      <c r="R35" s="69">
        <f>VLOOKUP($A35,'Return Data'!$A$7:$R$326,13,0)</f>
        <v>5.8477451141590198</v>
      </c>
      <c r="S35" s="70">
        <f t="shared" si="14"/>
        <v>9</v>
      </c>
      <c r="T35" s="69">
        <f>VLOOKUP($A35,'Return Data'!$A$7:$R$326,14,0)</f>
        <v>6.24329267396313</v>
      </c>
      <c r="U35" s="70">
        <f t="shared" si="15"/>
        <v>9</v>
      </c>
      <c r="V35" s="69">
        <f>VLOOKUP($A35,'Return Data'!$A$7:$R$326,18,0)</f>
        <v>7.2024096622839799</v>
      </c>
      <c r="W35" s="70">
        <f t="shared" si="16"/>
        <v>4</v>
      </c>
      <c r="X35" s="69">
        <f>VLOOKUP($A35,'Return Data'!$A$7:$R$326,15,0)</f>
        <v>7.4337467222292002</v>
      </c>
      <c r="Y35" s="70">
        <f t="shared" si="17"/>
        <v>3</v>
      </c>
      <c r="Z35" s="69">
        <f>VLOOKUP($A35,'Return Data'!$A$7:$R$326,17,0)</f>
        <v>7.6904439695698903</v>
      </c>
      <c r="AA35" s="71">
        <f t="shared" si="11"/>
        <v>35</v>
      </c>
    </row>
    <row r="36" spans="1:27" x14ac:dyDescent="0.25">
      <c r="A36" s="67" t="s">
        <v>146</v>
      </c>
      <c r="B36" s="68">
        <f>VLOOKUP($A36,'Return Data'!$A$7:$R$326,2,0)</f>
        <v>43937</v>
      </c>
      <c r="C36" s="69">
        <f>VLOOKUP($A36,'Return Data'!$A$7:$R$326,3,0)</f>
        <v>2099.2175000000002</v>
      </c>
      <c r="D36" s="69">
        <f>VLOOKUP($A36,'Return Data'!$A$7:$R$326,6,0)</f>
        <v>5.0778362547935201</v>
      </c>
      <c r="E36" s="70">
        <f t="shared" si="0"/>
        <v>22</v>
      </c>
      <c r="F36" s="69">
        <f>VLOOKUP($A36,'Return Data'!$A$7:$R$326,7,0)</f>
        <v>4.2886721667176904</v>
      </c>
      <c r="G36" s="70">
        <f t="shared" si="1"/>
        <v>25</v>
      </c>
      <c r="H36" s="69">
        <f>VLOOKUP($A36,'Return Data'!$A$7:$R$326,8,0)</f>
        <v>4.9850183789885696</v>
      </c>
      <c r="I36" s="70">
        <f t="shared" si="2"/>
        <v>19</v>
      </c>
      <c r="J36" s="69">
        <f>VLOOKUP($A36,'Return Data'!$A$7:$R$326,9,0)</f>
        <v>5.0816751110187299</v>
      </c>
      <c r="K36" s="70">
        <f t="shared" si="3"/>
        <v>14</v>
      </c>
      <c r="L36" s="69">
        <f>VLOOKUP($A36,'Return Data'!$A$7:$R$326,10,0)</f>
        <v>6.3131686991812002</v>
      </c>
      <c r="M36" s="70">
        <f t="shared" si="4"/>
        <v>15</v>
      </c>
      <c r="N36" s="69">
        <f>VLOOKUP($A36,'Return Data'!$A$7:$R$326,11,0)</f>
        <v>5.7090618714383501</v>
      </c>
      <c r="O36" s="70">
        <f t="shared" si="12"/>
        <v>15</v>
      </c>
      <c r="P36" s="69">
        <f>VLOOKUP($A36,'Return Data'!$A$7:$R$326,12,0)</f>
        <v>5.5034579527785601</v>
      </c>
      <c r="Q36" s="70">
        <f t="shared" si="13"/>
        <v>18</v>
      </c>
      <c r="R36" s="69">
        <f>VLOOKUP($A36,'Return Data'!$A$7:$R$326,13,0)</f>
        <v>5.7142529591309401</v>
      </c>
      <c r="S36" s="70">
        <f t="shared" si="14"/>
        <v>18</v>
      </c>
      <c r="T36" s="69">
        <f>VLOOKUP($A36,'Return Data'!$A$7:$R$326,14,0)</f>
        <v>6.1210085629738797</v>
      </c>
      <c r="U36" s="70">
        <f t="shared" si="15"/>
        <v>17</v>
      </c>
      <c r="V36" s="69">
        <f>VLOOKUP($A36,'Return Data'!$A$7:$R$326,18,0)</f>
        <v>7.0623284102167796</v>
      </c>
      <c r="W36" s="70">
        <f t="shared" si="16"/>
        <v>19</v>
      </c>
      <c r="X36" s="69">
        <f>VLOOKUP($A36,'Return Data'!$A$7:$R$326,15,0)</f>
        <v>7.3240187151647502</v>
      </c>
      <c r="Y36" s="70">
        <f t="shared" si="17"/>
        <v>16</v>
      </c>
      <c r="Z36" s="69">
        <f>VLOOKUP($A36,'Return Data'!$A$7:$R$326,17,0)</f>
        <v>9.6452737703233993</v>
      </c>
      <c r="AA36" s="71">
        <f t="shared" si="11"/>
        <v>30</v>
      </c>
    </row>
    <row r="37" spans="1:27" x14ac:dyDescent="0.25">
      <c r="A37" s="67" t="s">
        <v>147</v>
      </c>
      <c r="B37" s="68">
        <f>VLOOKUP($A37,'Return Data'!$A$7:$R$326,2,0)</f>
        <v>43937</v>
      </c>
      <c r="C37" s="69">
        <f>VLOOKUP($A37,'Return Data'!$A$7:$R$326,3,0)</f>
        <v>10.719900000000001</v>
      </c>
      <c r="D37" s="69">
        <f>VLOOKUP($A37,'Return Data'!$A$7:$R$326,6,0)</f>
        <v>5.7892183389067799</v>
      </c>
      <c r="E37" s="70">
        <f t="shared" si="0"/>
        <v>16</v>
      </c>
      <c r="F37" s="69">
        <f>VLOOKUP($A37,'Return Data'!$A$7:$R$326,7,0)</f>
        <v>4.9958782449109496</v>
      </c>
      <c r="G37" s="70">
        <f t="shared" si="1"/>
        <v>9</v>
      </c>
      <c r="H37" s="69">
        <f>VLOOKUP($A37,'Return Data'!$A$7:$R$326,8,0)</f>
        <v>4.1864999713259801</v>
      </c>
      <c r="I37" s="70">
        <f t="shared" si="2"/>
        <v>32</v>
      </c>
      <c r="J37" s="69">
        <f>VLOOKUP($A37,'Return Data'!$A$7:$R$326,9,0)</f>
        <v>4.1898639729095599</v>
      </c>
      <c r="K37" s="70">
        <f t="shared" si="3"/>
        <v>31</v>
      </c>
      <c r="L37" s="69">
        <f>VLOOKUP($A37,'Return Data'!$A$7:$R$326,10,0)</f>
        <v>3.5252406323822898</v>
      </c>
      <c r="M37" s="70">
        <f t="shared" si="4"/>
        <v>41</v>
      </c>
      <c r="N37" s="69">
        <f>VLOOKUP($A37,'Return Data'!$A$7:$R$326,11,0)</f>
        <v>4.3380647188213901</v>
      </c>
      <c r="O37" s="70">
        <f t="shared" si="12"/>
        <v>37</v>
      </c>
      <c r="P37" s="69">
        <f>VLOOKUP($A37,'Return Data'!$A$7:$R$326,12,0)</f>
        <v>4.5112410003501404</v>
      </c>
      <c r="Q37" s="70">
        <f t="shared" si="13"/>
        <v>37</v>
      </c>
      <c r="R37" s="69">
        <f>VLOOKUP($A37,'Return Data'!$A$7:$R$326,13,0)</f>
        <v>4.8432460940075304</v>
      </c>
      <c r="S37" s="70">
        <f t="shared" si="14"/>
        <v>37</v>
      </c>
      <c r="T37" s="69">
        <f>VLOOKUP($A37,'Return Data'!$A$7:$R$326,14,0)</f>
        <v>5.1006036632377798</v>
      </c>
      <c r="U37" s="70">
        <f t="shared" si="15"/>
        <v>37</v>
      </c>
      <c r="V37" s="69"/>
      <c r="W37" s="70"/>
      <c r="X37" s="69"/>
      <c r="Y37" s="70"/>
      <c r="Z37" s="69">
        <f>VLOOKUP($A37,'Return Data'!$A$7:$R$326,17,0)</f>
        <v>5.4289979338843004</v>
      </c>
      <c r="AA37" s="71">
        <f t="shared" si="11"/>
        <v>38</v>
      </c>
    </row>
    <row r="38" spans="1:27" x14ac:dyDescent="0.25">
      <c r="A38" s="67" t="s">
        <v>148</v>
      </c>
      <c r="B38" s="68">
        <f>VLOOKUP($A38,'Return Data'!$A$7:$R$326,2,0)</f>
        <v>43937</v>
      </c>
      <c r="C38" s="69">
        <f>VLOOKUP($A38,'Return Data'!$A$7:$R$326,3,0)</f>
        <v>4862.3382000000001</v>
      </c>
      <c r="D38" s="69">
        <f>VLOOKUP($A38,'Return Data'!$A$7:$R$326,6,0)</f>
        <v>5.7299949090568996</v>
      </c>
      <c r="E38" s="70">
        <f t="shared" si="0"/>
        <v>17</v>
      </c>
      <c r="F38" s="69">
        <f>VLOOKUP($A38,'Return Data'!$A$7:$R$326,7,0)</f>
        <v>4.9048371840201304</v>
      </c>
      <c r="G38" s="70">
        <f t="shared" si="1"/>
        <v>12</v>
      </c>
      <c r="H38" s="69">
        <f>VLOOKUP($A38,'Return Data'!$A$7:$R$326,8,0)</f>
        <v>5.2737285182280296</v>
      </c>
      <c r="I38" s="70">
        <f t="shared" si="2"/>
        <v>7</v>
      </c>
      <c r="J38" s="69">
        <f>VLOOKUP($A38,'Return Data'!$A$7:$R$326,9,0)</f>
        <v>5.4985236893503098</v>
      </c>
      <c r="K38" s="70">
        <f t="shared" si="3"/>
        <v>1</v>
      </c>
      <c r="L38" s="69">
        <f>VLOOKUP($A38,'Return Data'!$A$7:$R$326,10,0)</f>
        <v>6.2842939908242403</v>
      </c>
      <c r="M38" s="70">
        <f t="shared" si="4"/>
        <v>17</v>
      </c>
      <c r="N38" s="69">
        <f>VLOOKUP($A38,'Return Data'!$A$7:$R$326,11,0)</f>
        <v>5.6918805260274299</v>
      </c>
      <c r="O38" s="70">
        <f t="shared" si="12"/>
        <v>16</v>
      </c>
      <c r="P38" s="69">
        <f>VLOOKUP($A38,'Return Data'!$A$7:$R$326,12,0)</f>
        <v>5.5047022152070602</v>
      </c>
      <c r="Q38" s="70">
        <f t="shared" si="13"/>
        <v>17</v>
      </c>
      <c r="R38" s="69">
        <f>VLOOKUP($A38,'Return Data'!$A$7:$R$326,13,0)</f>
        <v>5.7642948713271904</v>
      </c>
      <c r="S38" s="70">
        <f t="shared" si="14"/>
        <v>13</v>
      </c>
      <c r="T38" s="69">
        <f>VLOOKUP($A38,'Return Data'!$A$7:$R$326,14,0)</f>
        <v>6.2265636339048704</v>
      </c>
      <c r="U38" s="70">
        <f t="shared" si="15"/>
        <v>11</v>
      </c>
      <c r="V38" s="69">
        <f>VLOOKUP($A38,'Return Data'!$A$7:$R$326,18,0)</f>
        <v>7.1525316890132098</v>
      </c>
      <c r="W38" s="70">
        <f>RANK(V38,V$8:V$50,0)</f>
        <v>8</v>
      </c>
      <c r="X38" s="69">
        <f>VLOOKUP($A38,'Return Data'!$A$7:$R$326,15,0)</f>
        <v>7.3927834696079797</v>
      </c>
      <c r="Y38" s="70">
        <f>RANK(X38,X$8:X$50,0)</f>
        <v>8</v>
      </c>
      <c r="Z38" s="69">
        <f>VLOOKUP($A38,'Return Data'!$A$7:$R$326,17,0)</f>
        <v>10.1158101340441</v>
      </c>
      <c r="AA38" s="71">
        <f t="shared" si="11"/>
        <v>9</v>
      </c>
    </row>
    <row r="39" spans="1:27" x14ac:dyDescent="0.25">
      <c r="A39" s="67" t="s">
        <v>149</v>
      </c>
      <c r="B39" s="68">
        <f>VLOOKUP($A39,'Return Data'!$A$7:$R$326,2,0)</f>
        <v>43937</v>
      </c>
      <c r="C39" s="69">
        <f>VLOOKUP($A39,'Return Data'!$A$7:$R$326,3,0)</f>
        <v>1118.9573</v>
      </c>
      <c r="D39" s="69">
        <f>VLOOKUP($A39,'Return Data'!$A$7:$R$326,6,0)</f>
        <v>6.3129947536768602</v>
      </c>
      <c r="E39" s="70">
        <f t="shared" si="0"/>
        <v>11</v>
      </c>
      <c r="F39" s="69">
        <f>VLOOKUP($A39,'Return Data'!$A$7:$R$326,7,0)</f>
        <v>4.8894756627238696</v>
      </c>
      <c r="G39" s="70">
        <f t="shared" si="1"/>
        <v>13</v>
      </c>
      <c r="H39" s="69">
        <f>VLOOKUP($A39,'Return Data'!$A$7:$R$326,8,0)</f>
        <v>4.30655226873911</v>
      </c>
      <c r="I39" s="70">
        <f t="shared" si="2"/>
        <v>31</v>
      </c>
      <c r="J39" s="69">
        <f>VLOOKUP($A39,'Return Data'!$A$7:$R$326,9,0)</f>
        <v>4.1153973720331098</v>
      </c>
      <c r="K39" s="70">
        <f t="shared" si="3"/>
        <v>32</v>
      </c>
      <c r="L39" s="69">
        <f>VLOOKUP($A39,'Return Data'!$A$7:$R$326,10,0)</f>
        <v>4.6026672801311204</v>
      </c>
      <c r="M39" s="70">
        <f t="shared" si="4"/>
        <v>35</v>
      </c>
      <c r="N39" s="69">
        <f>VLOOKUP($A39,'Return Data'!$A$7:$R$326,11,0)</f>
        <v>4.8875522920660499</v>
      </c>
      <c r="O39" s="70">
        <f t="shared" si="12"/>
        <v>32</v>
      </c>
      <c r="P39" s="69">
        <f>VLOOKUP($A39,'Return Data'!$A$7:$R$326,12,0)</f>
        <v>4.8806511611765897</v>
      </c>
      <c r="Q39" s="70">
        <f t="shared" si="13"/>
        <v>34</v>
      </c>
      <c r="R39" s="69">
        <f>VLOOKUP($A39,'Return Data'!$A$7:$R$326,13,0)</f>
        <v>5.2390871398561796</v>
      </c>
      <c r="S39" s="70">
        <f t="shared" si="14"/>
        <v>31</v>
      </c>
      <c r="T39" s="69">
        <f>VLOOKUP($A39,'Return Data'!$A$7:$R$326,14,0)</f>
        <v>5.4972382786589797</v>
      </c>
      <c r="U39" s="70">
        <f t="shared" si="15"/>
        <v>35</v>
      </c>
      <c r="V39" s="69"/>
      <c r="W39" s="70"/>
      <c r="X39" s="69"/>
      <c r="Y39" s="70"/>
      <c r="Z39" s="69">
        <f>VLOOKUP($A39,'Return Data'!$A$7:$R$326,17,0)</f>
        <v>6.1500587110481604</v>
      </c>
      <c r="AA39" s="71">
        <f t="shared" si="11"/>
        <v>37</v>
      </c>
    </row>
    <row r="40" spans="1:27" x14ac:dyDescent="0.25">
      <c r="A40" s="67" t="s">
        <v>150</v>
      </c>
      <c r="B40" s="68">
        <f>VLOOKUP($A40,'Return Data'!$A$7:$R$326,2,0)</f>
        <v>43937</v>
      </c>
      <c r="C40" s="69">
        <f>VLOOKUP($A40,'Return Data'!$A$7:$R$326,3,0)</f>
        <v>258.92689999999999</v>
      </c>
      <c r="D40" s="69">
        <f>VLOOKUP($A40,'Return Data'!$A$7:$R$326,6,0)</f>
        <v>2.07232413150094</v>
      </c>
      <c r="E40" s="70">
        <f t="shared" si="0"/>
        <v>36</v>
      </c>
      <c r="F40" s="69">
        <f>VLOOKUP($A40,'Return Data'!$A$7:$R$326,7,0)</f>
        <v>4.31980476622984</v>
      </c>
      <c r="G40" s="70">
        <f t="shared" si="1"/>
        <v>24</v>
      </c>
      <c r="H40" s="69">
        <f>VLOOKUP($A40,'Return Data'!$A$7:$R$326,8,0)</f>
        <v>5.2189624206645204</v>
      </c>
      <c r="I40" s="70">
        <f t="shared" si="2"/>
        <v>10</v>
      </c>
      <c r="J40" s="69">
        <f>VLOOKUP($A40,'Return Data'!$A$7:$R$326,9,0)</f>
        <v>5.3434879433451599</v>
      </c>
      <c r="K40" s="70">
        <f t="shared" si="3"/>
        <v>3</v>
      </c>
      <c r="L40" s="69">
        <f>VLOOKUP($A40,'Return Data'!$A$7:$R$326,10,0)</f>
        <v>5.9238707488738802</v>
      </c>
      <c r="M40" s="70">
        <f t="shared" si="4"/>
        <v>22</v>
      </c>
      <c r="N40" s="69">
        <f>VLOOKUP($A40,'Return Data'!$A$7:$R$326,11,0)</f>
        <v>5.5545063339019203</v>
      </c>
      <c r="O40" s="70">
        <f t="shared" si="12"/>
        <v>21</v>
      </c>
      <c r="P40" s="69">
        <f>VLOOKUP($A40,'Return Data'!$A$7:$R$326,12,0)</f>
        <v>5.5147283835035301</v>
      </c>
      <c r="Q40" s="70">
        <f t="shared" si="13"/>
        <v>16</v>
      </c>
      <c r="R40" s="69">
        <f>VLOOKUP($A40,'Return Data'!$A$7:$R$326,13,0)</f>
        <v>5.7518207115865501</v>
      </c>
      <c r="S40" s="70">
        <f t="shared" si="14"/>
        <v>16</v>
      </c>
      <c r="T40" s="69">
        <f>VLOOKUP($A40,'Return Data'!$A$7:$R$326,14,0)</f>
        <v>6.1973276550996097</v>
      </c>
      <c r="U40" s="70">
        <f t="shared" si="15"/>
        <v>13</v>
      </c>
      <c r="V40" s="69">
        <f>VLOOKUP($A40,'Return Data'!$A$7:$R$326,18,0)</f>
        <v>7.1483880520409597</v>
      </c>
      <c r="W40" s="70">
        <f t="shared" ref="W40:W49" si="18">RANK(V40,V$8:V$50,0)</f>
        <v>9</v>
      </c>
      <c r="X40" s="69">
        <f>VLOOKUP($A40,'Return Data'!$A$7:$R$326,15,0)</f>
        <v>7.3774870900534797</v>
      </c>
      <c r="Y40" s="70">
        <f t="shared" ref="Y40:Y49" si="19">RANK(X40,X$8:X$50,0)</f>
        <v>11</v>
      </c>
      <c r="Z40" s="69">
        <f>VLOOKUP($A40,'Return Data'!$A$7:$R$326,17,0)</f>
        <v>10.0699435442093</v>
      </c>
      <c r="AA40" s="71">
        <f t="shared" si="11"/>
        <v>12</v>
      </c>
    </row>
    <row r="41" spans="1:27" x14ac:dyDescent="0.25">
      <c r="A41" s="67" t="s">
        <v>151</v>
      </c>
      <c r="B41" s="68">
        <f>VLOOKUP($A41,'Return Data'!$A$7:$R$326,2,0)</f>
        <v>43937</v>
      </c>
      <c r="C41" s="69">
        <f>VLOOKUP($A41,'Return Data'!$A$7:$R$326,3,0)</f>
        <v>1761.462</v>
      </c>
      <c r="D41" s="69">
        <f>VLOOKUP($A41,'Return Data'!$A$7:$R$326,6,0)</f>
        <v>4.9054201072389301</v>
      </c>
      <c r="E41" s="70">
        <f t="shared" si="0"/>
        <v>25</v>
      </c>
      <c r="F41" s="69">
        <f>VLOOKUP($A41,'Return Data'!$A$7:$R$326,7,0)</f>
        <v>4.0800346116473003</v>
      </c>
      <c r="G41" s="70">
        <f t="shared" si="1"/>
        <v>29</v>
      </c>
      <c r="H41" s="69">
        <f>VLOOKUP($A41,'Return Data'!$A$7:$R$326,8,0)</f>
        <v>4.3379356172247903</v>
      </c>
      <c r="I41" s="70">
        <f t="shared" si="2"/>
        <v>30</v>
      </c>
      <c r="J41" s="69">
        <f>VLOOKUP($A41,'Return Data'!$A$7:$R$326,9,0)</f>
        <v>4.2762075765904299</v>
      </c>
      <c r="K41" s="70">
        <f t="shared" si="3"/>
        <v>30</v>
      </c>
      <c r="L41" s="69">
        <f>VLOOKUP($A41,'Return Data'!$A$7:$R$326,10,0)</f>
        <v>4.3054891512130098</v>
      </c>
      <c r="M41" s="70">
        <f t="shared" si="4"/>
        <v>37</v>
      </c>
      <c r="N41" s="69">
        <f>VLOOKUP($A41,'Return Data'!$A$7:$R$326,11,0)</f>
        <v>4.9537183056864302</v>
      </c>
      <c r="O41" s="70">
        <f t="shared" si="12"/>
        <v>31</v>
      </c>
      <c r="P41" s="69">
        <f>VLOOKUP($A41,'Return Data'!$A$7:$R$326,12,0)</f>
        <v>4.9996889016628003</v>
      </c>
      <c r="Q41" s="70">
        <f t="shared" si="13"/>
        <v>31</v>
      </c>
      <c r="R41" s="69">
        <f>VLOOKUP($A41,'Return Data'!$A$7:$R$326,13,0)</f>
        <v>5.2383989538246896</v>
      </c>
      <c r="S41" s="70">
        <f t="shared" si="14"/>
        <v>32</v>
      </c>
      <c r="T41" s="69">
        <f>VLOOKUP($A41,'Return Data'!$A$7:$R$326,14,0)</f>
        <v>5.58789644909473</v>
      </c>
      <c r="U41" s="70">
        <f t="shared" si="15"/>
        <v>32</v>
      </c>
      <c r="V41" s="69">
        <f>VLOOKUP($A41,'Return Data'!$A$7:$R$326,18,0)</f>
        <v>1.84452799639923</v>
      </c>
      <c r="W41" s="70">
        <f t="shared" si="18"/>
        <v>35</v>
      </c>
      <c r="X41" s="69">
        <f>VLOOKUP($A41,'Return Data'!$A$7:$R$326,15,0)</f>
        <v>3.6216871728164999</v>
      </c>
      <c r="Y41" s="70">
        <f t="shared" si="19"/>
        <v>35</v>
      </c>
      <c r="Z41" s="69">
        <f>VLOOKUP($A41,'Return Data'!$A$7:$R$326,17,0)</f>
        <v>7.9119708560760804</v>
      </c>
      <c r="AA41" s="71">
        <f t="shared" si="11"/>
        <v>34</v>
      </c>
    </row>
    <row r="42" spans="1:27" x14ac:dyDescent="0.25">
      <c r="A42" s="67" t="s">
        <v>152</v>
      </c>
      <c r="B42" s="68">
        <f>VLOOKUP($A42,'Return Data'!$A$7:$R$326,2,0)</f>
        <v>43937</v>
      </c>
      <c r="C42" s="69">
        <f>VLOOKUP($A42,'Return Data'!$A$7:$R$326,3,0)</f>
        <v>31.463999999999999</v>
      </c>
      <c r="D42" s="69">
        <f>VLOOKUP($A42,'Return Data'!$A$7:$R$326,6,0)</f>
        <v>3.94461644087807</v>
      </c>
      <c r="E42" s="70">
        <f t="shared" si="0"/>
        <v>30</v>
      </c>
      <c r="F42" s="69">
        <f>VLOOKUP($A42,'Return Data'!$A$7:$R$326,7,0)</f>
        <v>4.1002456544182397</v>
      </c>
      <c r="G42" s="70">
        <f t="shared" si="1"/>
        <v>28</v>
      </c>
      <c r="H42" s="69">
        <f>VLOOKUP($A42,'Return Data'!$A$7:$R$326,8,0)</f>
        <v>4.6609586037438699</v>
      </c>
      <c r="I42" s="70">
        <f t="shared" si="2"/>
        <v>26</v>
      </c>
      <c r="J42" s="69">
        <f>VLOOKUP($A42,'Return Data'!$A$7:$R$326,9,0)</f>
        <v>5.08098458918119</v>
      </c>
      <c r="K42" s="70">
        <f t="shared" si="3"/>
        <v>15</v>
      </c>
      <c r="L42" s="69">
        <f>VLOOKUP($A42,'Return Data'!$A$7:$R$326,10,0)</f>
        <v>5.3907631234353603</v>
      </c>
      <c r="M42" s="70">
        <f t="shared" si="4"/>
        <v>27</v>
      </c>
      <c r="N42" s="69">
        <f>VLOOKUP($A42,'Return Data'!$A$7:$R$326,11,0)</f>
        <v>6.1165142800693397</v>
      </c>
      <c r="O42" s="70">
        <f t="shared" si="12"/>
        <v>2</v>
      </c>
      <c r="P42" s="69">
        <f>VLOOKUP($A42,'Return Data'!$A$7:$R$326,12,0)</f>
        <v>6.3269796016676603</v>
      </c>
      <c r="Q42" s="70">
        <f t="shared" si="13"/>
        <v>1</v>
      </c>
      <c r="R42" s="69">
        <f>VLOOKUP($A42,'Return Data'!$A$7:$R$326,13,0)</f>
        <v>6.6275941653349202</v>
      </c>
      <c r="S42" s="70">
        <f t="shared" si="14"/>
        <v>1</v>
      </c>
      <c r="T42" s="69">
        <f>VLOOKUP($A42,'Return Data'!$A$7:$R$326,14,0)</f>
        <v>6.9152601808612202</v>
      </c>
      <c r="U42" s="70">
        <f t="shared" si="15"/>
        <v>1</v>
      </c>
      <c r="V42" s="69">
        <f>VLOOKUP($A42,'Return Data'!$A$7:$R$326,18,0)</f>
        <v>7.5904457113111503</v>
      </c>
      <c r="W42" s="70">
        <f t="shared" si="18"/>
        <v>1</v>
      </c>
      <c r="X42" s="69">
        <f>VLOOKUP($A42,'Return Data'!$A$7:$R$326,15,0)</f>
        <v>7.6164619455266198</v>
      </c>
      <c r="Y42" s="70">
        <f t="shared" si="19"/>
        <v>1</v>
      </c>
      <c r="Z42" s="69">
        <f>VLOOKUP($A42,'Return Data'!$A$7:$R$326,17,0)</f>
        <v>10.649823995159601</v>
      </c>
      <c r="AA42" s="71">
        <f t="shared" si="11"/>
        <v>2</v>
      </c>
    </row>
    <row r="43" spans="1:27" x14ac:dyDescent="0.25">
      <c r="A43" s="67" t="s">
        <v>153</v>
      </c>
      <c r="B43" s="68">
        <f>VLOOKUP($A43,'Return Data'!$A$7:$R$326,2,0)</f>
        <v>43937</v>
      </c>
      <c r="C43" s="69">
        <f>VLOOKUP($A43,'Return Data'!$A$7:$R$326,3,0)</f>
        <v>26.9739</v>
      </c>
      <c r="D43" s="69">
        <f>VLOOKUP($A43,'Return Data'!$A$7:$R$326,6,0)</f>
        <v>5.2780867630756196</v>
      </c>
      <c r="E43" s="70">
        <f t="shared" si="0"/>
        <v>19</v>
      </c>
      <c r="F43" s="69">
        <f>VLOOKUP($A43,'Return Data'!$A$7:$R$326,7,0)</f>
        <v>3.92542981324118</v>
      </c>
      <c r="G43" s="70">
        <f t="shared" si="1"/>
        <v>31</v>
      </c>
      <c r="H43" s="69">
        <f>VLOOKUP($A43,'Return Data'!$A$7:$R$326,8,0)</f>
        <v>3.9464792539540499</v>
      </c>
      <c r="I43" s="70">
        <f t="shared" si="2"/>
        <v>35</v>
      </c>
      <c r="J43" s="69">
        <f>VLOOKUP($A43,'Return Data'!$A$7:$R$326,9,0)</f>
        <v>3.88160707257919</v>
      </c>
      <c r="K43" s="70">
        <f t="shared" si="3"/>
        <v>34</v>
      </c>
      <c r="L43" s="69">
        <f>VLOOKUP($A43,'Return Data'!$A$7:$R$326,10,0)</f>
        <v>4.3988651729699004</v>
      </c>
      <c r="M43" s="70">
        <f t="shared" si="4"/>
        <v>36</v>
      </c>
      <c r="N43" s="69">
        <f>VLOOKUP($A43,'Return Data'!$A$7:$R$326,11,0)</f>
        <v>4.8200610057169797</v>
      </c>
      <c r="O43" s="70">
        <f t="shared" si="12"/>
        <v>33</v>
      </c>
      <c r="P43" s="69">
        <f>VLOOKUP($A43,'Return Data'!$A$7:$R$326,12,0)</f>
        <v>4.8341865074572903</v>
      </c>
      <c r="Q43" s="70">
        <f t="shared" si="13"/>
        <v>35</v>
      </c>
      <c r="R43" s="69">
        <f>VLOOKUP($A43,'Return Data'!$A$7:$R$326,13,0)</f>
        <v>5.1254161109769303</v>
      </c>
      <c r="S43" s="70">
        <f t="shared" si="14"/>
        <v>35</v>
      </c>
      <c r="T43" s="69">
        <f>VLOOKUP($A43,'Return Data'!$A$7:$R$326,14,0)</f>
        <v>5.5145175226076102</v>
      </c>
      <c r="U43" s="70">
        <f t="shared" si="15"/>
        <v>34</v>
      </c>
      <c r="V43" s="69">
        <f>VLOOKUP($A43,'Return Data'!$A$7:$R$326,18,0)</f>
        <v>6.2986728283325002</v>
      </c>
      <c r="W43" s="70">
        <f t="shared" si="18"/>
        <v>31</v>
      </c>
      <c r="X43" s="69">
        <f>VLOOKUP($A43,'Return Data'!$A$7:$R$326,15,0)</f>
        <v>6.4965400349322602</v>
      </c>
      <c r="Y43" s="70">
        <f t="shared" si="19"/>
        <v>33</v>
      </c>
      <c r="Z43" s="69">
        <f>VLOOKUP($A43,'Return Data'!$A$7:$R$326,17,0)</f>
        <v>12.0934481748975</v>
      </c>
      <c r="AA43" s="71">
        <f t="shared" si="11"/>
        <v>1</v>
      </c>
    </row>
    <row r="44" spans="1:27" x14ac:dyDescent="0.25">
      <c r="A44" s="67" t="s">
        <v>156</v>
      </c>
      <c r="B44" s="68">
        <f>VLOOKUP($A44,'Return Data'!$A$7:$R$326,2,0)</f>
        <v>43937</v>
      </c>
      <c r="C44" s="69">
        <f>VLOOKUP($A44,'Return Data'!$A$7:$R$326,3,0)</f>
        <v>3115.6156000000001</v>
      </c>
      <c r="D44" s="69">
        <f>VLOOKUP($A44,'Return Data'!$A$7:$R$326,6,0)</f>
        <v>6.2335405701466904</v>
      </c>
      <c r="E44" s="70">
        <f t="shared" si="0"/>
        <v>12</v>
      </c>
      <c r="F44" s="69">
        <f>VLOOKUP($A44,'Return Data'!$A$7:$R$326,7,0)</f>
        <v>4.80902925947857</v>
      </c>
      <c r="G44" s="70">
        <f t="shared" si="1"/>
        <v>17</v>
      </c>
      <c r="H44" s="69">
        <f>VLOOKUP($A44,'Return Data'!$A$7:$R$326,8,0)</f>
        <v>4.7503107764238299</v>
      </c>
      <c r="I44" s="70">
        <f t="shared" si="2"/>
        <v>22</v>
      </c>
      <c r="J44" s="69">
        <f>VLOOKUP($A44,'Return Data'!$A$7:$R$326,9,0)</f>
        <v>4.8366146223265902</v>
      </c>
      <c r="K44" s="70">
        <f t="shared" si="3"/>
        <v>22</v>
      </c>
      <c r="L44" s="69">
        <f>VLOOKUP($A44,'Return Data'!$A$7:$R$326,10,0)</f>
        <v>6.2480732611978302</v>
      </c>
      <c r="M44" s="70">
        <f t="shared" si="4"/>
        <v>19</v>
      </c>
      <c r="N44" s="69">
        <f>VLOOKUP($A44,'Return Data'!$A$7:$R$326,11,0)</f>
        <v>5.6633884352426502</v>
      </c>
      <c r="O44" s="70">
        <f t="shared" si="12"/>
        <v>18</v>
      </c>
      <c r="P44" s="69">
        <f>VLOOKUP($A44,'Return Data'!$A$7:$R$326,12,0)</f>
        <v>5.4398140270558004</v>
      </c>
      <c r="Q44" s="70">
        <f t="shared" si="13"/>
        <v>19</v>
      </c>
      <c r="R44" s="69">
        <f>VLOOKUP($A44,'Return Data'!$A$7:$R$326,13,0)</f>
        <v>5.6703286951220297</v>
      </c>
      <c r="S44" s="70">
        <f t="shared" si="14"/>
        <v>20</v>
      </c>
      <c r="T44" s="69">
        <f>VLOOKUP($A44,'Return Data'!$A$7:$R$326,14,0)</f>
        <v>6.0443431015227702</v>
      </c>
      <c r="U44" s="70">
        <f t="shared" si="15"/>
        <v>24</v>
      </c>
      <c r="V44" s="69">
        <f>VLOOKUP($A44,'Return Data'!$A$7:$R$326,18,0)</f>
        <v>6.9991551452555703</v>
      </c>
      <c r="W44" s="70">
        <f t="shared" si="18"/>
        <v>22</v>
      </c>
      <c r="X44" s="69">
        <f>VLOOKUP($A44,'Return Data'!$A$7:$R$326,15,0)</f>
        <v>7.2356605603416702</v>
      </c>
      <c r="Y44" s="70">
        <f t="shared" si="19"/>
        <v>25</v>
      </c>
      <c r="Z44" s="69">
        <f>VLOOKUP($A44,'Return Data'!$A$7:$R$326,17,0)</f>
        <v>9.9458260490071506</v>
      </c>
      <c r="AA44" s="71">
        <f t="shared" si="11"/>
        <v>26</v>
      </c>
    </row>
    <row r="45" spans="1:27" x14ac:dyDescent="0.25">
      <c r="A45" s="67" t="s">
        <v>157</v>
      </c>
      <c r="B45" s="68">
        <f>VLOOKUP($A45,'Return Data'!$A$7:$R$326,2,0)</f>
        <v>43937</v>
      </c>
      <c r="C45" s="69">
        <f>VLOOKUP($A45,'Return Data'!$A$7:$R$326,3,0)</f>
        <v>41.953400000000002</v>
      </c>
      <c r="D45" s="69">
        <f>VLOOKUP($A45,'Return Data'!$A$7:$R$326,6,0)</f>
        <v>9.5726520180056092</v>
      </c>
      <c r="E45" s="70">
        <f t="shared" si="0"/>
        <v>1</v>
      </c>
      <c r="F45" s="69">
        <f>VLOOKUP($A45,'Return Data'!$A$7:$R$326,7,0)</f>
        <v>6.2673197907077496</v>
      </c>
      <c r="G45" s="70">
        <f t="shared" si="1"/>
        <v>1</v>
      </c>
      <c r="H45" s="69">
        <f>VLOOKUP($A45,'Return Data'!$A$7:$R$326,8,0)</f>
        <v>5.2253086272469202</v>
      </c>
      <c r="I45" s="70">
        <f t="shared" si="2"/>
        <v>8</v>
      </c>
      <c r="J45" s="69">
        <f>VLOOKUP($A45,'Return Data'!$A$7:$R$326,9,0)</f>
        <v>4.7252616048511902</v>
      </c>
      <c r="K45" s="70">
        <f t="shared" si="3"/>
        <v>28</v>
      </c>
      <c r="L45" s="69">
        <f>VLOOKUP($A45,'Return Data'!$A$7:$R$326,10,0)</f>
        <v>5.7078795099365598</v>
      </c>
      <c r="M45" s="70">
        <f t="shared" si="4"/>
        <v>25</v>
      </c>
      <c r="N45" s="69">
        <f>VLOOKUP($A45,'Return Data'!$A$7:$R$326,11,0)</f>
        <v>5.5324521114490999</v>
      </c>
      <c r="O45" s="70">
        <f t="shared" si="12"/>
        <v>22</v>
      </c>
      <c r="P45" s="69">
        <f>VLOOKUP($A45,'Return Data'!$A$7:$R$326,12,0)</f>
        <v>5.4386034067217999</v>
      </c>
      <c r="Q45" s="70">
        <f t="shared" si="13"/>
        <v>20</v>
      </c>
      <c r="R45" s="69">
        <f>VLOOKUP($A45,'Return Data'!$A$7:$R$326,13,0)</f>
        <v>5.6831084641618004</v>
      </c>
      <c r="S45" s="70">
        <f t="shared" si="14"/>
        <v>19</v>
      </c>
      <c r="T45" s="69">
        <f>VLOOKUP($A45,'Return Data'!$A$7:$R$326,14,0)</f>
        <v>6.0974536061757698</v>
      </c>
      <c r="U45" s="70">
        <f t="shared" si="15"/>
        <v>19</v>
      </c>
      <c r="V45" s="69">
        <f>VLOOKUP($A45,'Return Data'!$A$7:$R$326,18,0)</f>
        <v>7.0759760705782</v>
      </c>
      <c r="W45" s="70">
        <f t="shared" si="18"/>
        <v>16</v>
      </c>
      <c r="X45" s="69">
        <f>VLOOKUP($A45,'Return Data'!$A$7:$R$326,15,0)</f>
        <v>7.3199476100794101</v>
      </c>
      <c r="Y45" s="70">
        <f t="shared" si="19"/>
        <v>18</v>
      </c>
      <c r="Z45" s="69">
        <f>VLOOKUP($A45,'Return Data'!$A$7:$R$326,17,0)</f>
        <v>10.0364392439503</v>
      </c>
      <c r="AA45" s="71">
        <f t="shared" si="11"/>
        <v>17</v>
      </c>
    </row>
    <row r="46" spans="1:27" x14ac:dyDescent="0.25">
      <c r="A46" s="67" t="s">
        <v>158</v>
      </c>
      <c r="B46" s="68">
        <f>VLOOKUP($A46,'Return Data'!$A$7:$R$326,2,0)</f>
        <v>43937</v>
      </c>
      <c r="C46" s="69">
        <f>VLOOKUP($A46,'Return Data'!$A$7:$R$326,3,0)</f>
        <v>3139.3344000000002</v>
      </c>
      <c r="D46" s="69">
        <f>VLOOKUP($A46,'Return Data'!$A$7:$R$326,6,0)</f>
        <v>4.9233954068782504</v>
      </c>
      <c r="E46" s="70">
        <f t="shared" si="0"/>
        <v>23</v>
      </c>
      <c r="F46" s="69">
        <f>VLOOKUP($A46,'Return Data'!$A$7:$R$326,7,0)</f>
        <v>4.7885833313186001</v>
      </c>
      <c r="G46" s="70">
        <f t="shared" si="1"/>
        <v>18</v>
      </c>
      <c r="H46" s="69">
        <f>VLOOKUP($A46,'Return Data'!$A$7:$R$326,8,0)</f>
        <v>5.14638712164541</v>
      </c>
      <c r="I46" s="70">
        <f t="shared" si="2"/>
        <v>12</v>
      </c>
      <c r="J46" s="69">
        <f>VLOOKUP($A46,'Return Data'!$A$7:$R$326,9,0)</f>
        <v>5.3014738089690603</v>
      </c>
      <c r="K46" s="70">
        <f t="shared" si="3"/>
        <v>5</v>
      </c>
      <c r="L46" s="69">
        <f>VLOOKUP($A46,'Return Data'!$A$7:$R$326,10,0)</f>
        <v>7.27932814209246</v>
      </c>
      <c r="M46" s="70">
        <f t="shared" si="4"/>
        <v>5</v>
      </c>
      <c r="N46" s="69">
        <f>VLOOKUP($A46,'Return Data'!$A$7:$R$326,11,0)</f>
        <v>6.0603590405146504</v>
      </c>
      <c r="O46" s="70">
        <f t="shared" si="12"/>
        <v>5</v>
      </c>
      <c r="P46" s="69">
        <f>VLOOKUP($A46,'Return Data'!$A$7:$R$326,12,0)</f>
        <v>5.68809140783498</v>
      </c>
      <c r="Q46" s="70">
        <f t="shared" si="13"/>
        <v>6</v>
      </c>
      <c r="R46" s="69">
        <f>VLOOKUP($A46,'Return Data'!$A$7:$R$326,13,0)</f>
        <v>5.8522534865337903</v>
      </c>
      <c r="S46" s="70">
        <f t="shared" si="14"/>
        <v>8</v>
      </c>
      <c r="T46" s="69">
        <f>VLOOKUP($A46,'Return Data'!$A$7:$R$326,14,0)</f>
        <v>6.2619174665157997</v>
      </c>
      <c r="U46" s="70">
        <f t="shared" si="15"/>
        <v>6</v>
      </c>
      <c r="V46" s="69">
        <f>VLOOKUP($A46,'Return Data'!$A$7:$R$326,18,0)</f>
        <v>7.1335968394044604</v>
      </c>
      <c r="W46" s="70">
        <f t="shared" si="18"/>
        <v>11</v>
      </c>
      <c r="X46" s="69">
        <f>VLOOKUP($A46,'Return Data'!$A$7:$R$326,15,0)</f>
        <v>7.3715529241517599</v>
      </c>
      <c r="Y46" s="70">
        <f t="shared" si="19"/>
        <v>12</v>
      </c>
      <c r="Z46" s="69">
        <f>VLOOKUP($A46,'Return Data'!$A$7:$R$326,17,0)</f>
        <v>10.126648797719101</v>
      </c>
      <c r="AA46" s="71">
        <f t="shared" si="11"/>
        <v>7</v>
      </c>
    </row>
    <row r="47" spans="1:27" x14ac:dyDescent="0.25">
      <c r="A47" s="67" t="s">
        <v>159</v>
      </c>
      <c r="B47" s="68">
        <f>VLOOKUP($A47,'Return Data'!$A$7:$R$326,2,0)</f>
        <v>43937</v>
      </c>
      <c r="C47" s="69">
        <f>VLOOKUP($A47,'Return Data'!$A$7:$R$326,3,0)</f>
        <v>1962.2822000000001</v>
      </c>
      <c r="D47" s="69">
        <f>VLOOKUP($A47,'Return Data'!$A$7:$R$326,6,0)</f>
        <v>3.1196191659594898</v>
      </c>
      <c r="E47" s="70">
        <f t="shared" si="0"/>
        <v>33</v>
      </c>
      <c r="F47" s="69">
        <f>VLOOKUP($A47,'Return Data'!$A$7:$R$326,7,0)</f>
        <v>2.9749936601669602</v>
      </c>
      <c r="G47" s="70">
        <f t="shared" si="1"/>
        <v>37</v>
      </c>
      <c r="H47" s="69">
        <f>VLOOKUP($A47,'Return Data'!$A$7:$R$326,8,0)</f>
        <v>2.8030507971924501</v>
      </c>
      <c r="I47" s="70">
        <f t="shared" si="2"/>
        <v>38</v>
      </c>
      <c r="J47" s="69">
        <f>VLOOKUP($A47,'Return Data'!$A$7:$R$326,9,0)</f>
        <v>2.07351012158815</v>
      </c>
      <c r="K47" s="70">
        <f t="shared" si="3"/>
        <v>43</v>
      </c>
      <c r="L47" s="69">
        <f>VLOOKUP($A47,'Return Data'!$A$7:$R$326,10,0)</f>
        <v>2.0639191028349702</v>
      </c>
      <c r="M47" s="70">
        <f t="shared" si="4"/>
        <v>43</v>
      </c>
      <c r="N47" s="69">
        <f>VLOOKUP($A47,'Return Data'!$A$7:$R$326,11,0)</f>
        <v>3.6908546126500101</v>
      </c>
      <c r="O47" s="70">
        <f t="shared" si="12"/>
        <v>39</v>
      </c>
      <c r="P47" s="69">
        <f>VLOOKUP($A47,'Return Data'!$A$7:$R$326,12,0)</f>
        <v>4.0282461245632497</v>
      </c>
      <c r="Q47" s="70">
        <f t="shared" si="13"/>
        <v>39</v>
      </c>
      <c r="R47" s="69">
        <f>VLOOKUP($A47,'Return Data'!$A$7:$R$326,13,0)</f>
        <v>4.3228918035603501</v>
      </c>
      <c r="S47" s="70">
        <f t="shared" si="14"/>
        <v>39</v>
      </c>
      <c r="T47" s="69">
        <f>VLOOKUP($A47,'Return Data'!$A$7:$R$326,14,0)</f>
        <v>4.63245817399301</v>
      </c>
      <c r="U47" s="70">
        <f t="shared" si="15"/>
        <v>38</v>
      </c>
      <c r="V47" s="69">
        <f>VLOOKUP($A47,'Return Data'!$A$7:$R$326,18,0)</f>
        <v>5.4210990050855301</v>
      </c>
      <c r="W47" s="70">
        <f t="shared" si="18"/>
        <v>33</v>
      </c>
      <c r="X47" s="69">
        <f>VLOOKUP($A47,'Return Data'!$A$7:$R$326,15,0)</f>
        <v>6.5580612916499001</v>
      </c>
      <c r="Y47" s="70">
        <f t="shared" si="19"/>
        <v>32</v>
      </c>
      <c r="Z47" s="69">
        <f>VLOOKUP($A47,'Return Data'!$A$7:$R$326,17,0)</f>
        <v>8.0022617646857501</v>
      </c>
      <c r="AA47" s="71">
        <f t="shared" si="11"/>
        <v>33</v>
      </c>
    </row>
    <row r="48" spans="1:27" x14ac:dyDescent="0.25">
      <c r="A48" s="67" t="s">
        <v>160</v>
      </c>
      <c r="B48" s="68">
        <f>VLOOKUP($A48,'Return Data'!$A$7:$R$326,2,0)</f>
        <v>43937</v>
      </c>
      <c r="C48" s="69">
        <f>VLOOKUP($A48,'Return Data'!$A$7:$R$326,3,0)</f>
        <v>1915.7791</v>
      </c>
      <c r="D48" s="69">
        <f>VLOOKUP($A48,'Return Data'!$A$7:$R$326,6,0)</f>
        <v>7.8855453839578002</v>
      </c>
      <c r="E48" s="70">
        <f t="shared" si="0"/>
        <v>4</v>
      </c>
      <c r="F48" s="69">
        <f>VLOOKUP($A48,'Return Data'!$A$7:$R$326,7,0)</f>
        <v>5.4819106192787199</v>
      </c>
      <c r="G48" s="70">
        <f t="shared" si="1"/>
        <v>4</v>
      </c>
      <c r="H48" s="69">
        <f>VLOOKUP($A48,'Return Data'!$A$7:$R$326,8,0)</f>
        <v>5.6521334172999298</v>
      </c>
      <c r="I48" s="70">
        <f t="shared" si="2"/>
        <v>1</v>
      </c>
      <c r="J48" s="69">
        <f>VLOOKUP($A48,'Return Data'!$A$7:$R$326,9,0)</f>
        <v>5.2854591397890802</v>
      </c>
      <c r="K48" s="70">
        <f t="shared" si="3"/>
        <v>6</v>
      </c>
      <c r="L48" s="69">
        <f>VLOOKUP($A48,'Return Data'!$A$7:$R$326,10,0)</f>
        <v>7.7999640610045597</v>
      </c>
      <c r="M48" s="70">
        <f t="shared" si="4"/>
        <v>1</v>
      </c>
      <c r="N48" s="69">
        <f>VLOOKUP($A48,'Return Data'!$A$7:$R$326,11,0)</f>
        <v>6.05658360483132</v>
      </c>
      <c r="O48" s="70">
        <f t="shared" si="12"/>
        <v>6</v>
      </c>
      <c r="P48" s="69">
        <f>VLOOKUP($A48,'Return Data'!$A$7:$R$326,12,0)</f>
        <v>5.6568278332764903</v>
      </c>
      <c r="Q48" s="70">
        <f t="shared" si="13"/>
        <v>9</v>
      </c>
      <c r="R48" s="69">
        <f>VLOOKUP($A48,'Return Data'!$A$7:$R$326,13,0)</f>
        <v>5.7737512257448804</v>
      </c>
      <c r="S48" s="70">
        <f t="shared" si="14"/>
        <v>12</v>
      </c>
      <c r="T48" s="69">
        <f>VLOOKUP($A48,'Return Data'!$A$7:$R$326,14,0)</f>
        <v>6.1586024313627004</v>
      </c>
      <c r="U48" s="70">
        <f t="shared" si="15"/>
        <v>15</v>
      </c>
      <c r="V48" s="69">
        <f>VLOOKUP($A48,'Return Data'!$A$7:$R$326,18,0)</f>
        <v>5.03809751275928</v>
      </c>
      <c r="W48" s="70">
        <f t="shared" si="18"/>
        <v>34</v>
      </c>
      <c r="X48" s="69">
        <f>VLOOKUP($A48,'Return Data'!$A$7:$R$326,15,0)</f>
        <v>5.83964959519865</v>
      </c>
      <c r="Y48" s="70">
        <f t="shared" si="19"/>
        <v>34</v>
      </c>
      <c r="Z48" s="69">
        <f>VLOOKUP($A48,'Return Data'!$A$7:$R$326,17,0)</f>
        <v>9.1133414435127502</v>
      </c>
      <c r="AA48" s="71">
        <f t="shared" si="11"/>
        <v>31</v>
      </c>
    </row>
    <row r="49" spans="1:27" x14ac:dyDescent="0.25">
      <c r="A49" s="67" t="s">
        <v>161</v>
      </c>
      <c r="B49" s="68">
        <f>VLOOKUP($A49,'Return Data'!$A$7:$R$326,2,0)</f>
        <v>43937</v>
      </c>
      <c r="C49" s="69">
        <f>VLOOKUP($A49,'Return Data'!$A$7:$R$326,3,0)</f>
        <v>3258.6230999999998</v>
      </c>
      <c r="D49" s="69">
        <f>VLOOKUP($A49,'Return Data'!$A$7:$R$326,6,0)</f>
        <v>4.0619526891743103</v>
      </c>
      <c r="E49" s="70">
        <f t="shared" si="0"/>
        <v>28</v>
      </c>
      <c r="F49" s="69">
        <f>VLOOKUP($A49,'Return Data'!$A$7:$R$326,7,0)</f>
        <v>4.1431853130828102</v>
      </c>
      <c r="G49" s="70">
        <f t="shared" si="1"/>
        <v>27</v>
      </c>
      <c r="H49" s="69">
        <f>VLOOKUP($A49,'Return Data'!$A$7:$R$326,8,0)</f>
        <v>5.0469528784208899</v>
      </c>
      <c r="I49" s="70">
        <f t="shared" si="2"/>
        <v>15</v>
      </c>
      <c r="J49" s="69">
        <f>VLOOKUP($A49,'Return Data'!$A$7:$R$326,9,0)</f>
        <v>5.0531276875732001</v>
      </c>
      <c r="K49" s="70">
        <f t="shared" si="3"/>
        <v>17</v>
      </c>
      <c r="L49" s="69">
        <f>VLOOKUP($A49,'Return Data'!$A$7:$R$326,10,0)</f>
        <v>6.2537424201180096</v>
      </c>
      <c r="M49" s="70">
        <f t="shared" si="4"/>
        <v>18</v>
      </c>
      <c r="N49" s="69">
        <f>VLOOKUP($A49,'Return Data'!$A$7:$R$326,11,0)</f>
        <v>5.6100247224917901</v>
      </c>
      <c r="O49" s="70">
        <f t="shared" si="12"/>
        <v>20</v>
      </c>
      <c r="P49" s="69">
        <f>VLOOKUP($A49,'Return Data'!$A$7:$R$326,12,0)</f>
        <v>5.4238302648483101</v>
      </c>
      <c r="Q49" s="70">
        <f t="shared" si="13"/>
        <v>22</v>
      </c>
      <c r="R49" s="69">
        <f>VLOOKUP($A49,'Return Data'!$A$7:$R$326,13,0)</f>
        <v>5.6690133269488197</v>
      </c>
      <c r="S49" s="70">
        <f t="shared" si="14"/>
        <v>21</v>
      </c>
      <c r="T49" s="69">
        <f>VLOOKUP($A49,'Return Data'!$A$7:$R$326,14,0)</f>
        <v>6.1047908642907798</v>
      </c>
      <c r="U49" s="70">
        <f t="shared" si="15"/>
        <v>18</v>
      </c>
      <c r="V49" s="69">
        <f>VLOOKUP($A49,'Return Data'!$A$7:$R$326,18,0)</f>
        <v>7.0763998451705703</v>
      </c>
      <c r="W49" s="70">
        <f t="shared" si="18"/>
        <v>15</v>
      </c>
      <c r="X49" s="69">
        <f>VLOOKUP($A49,'Return Data'!$A$7:$R$326,15,0)</f>
        <v>7.3270840932174996</v>
      </c>
      <c r="Y49" s="70">
        <f t="shared" si="19"/>
        <v>15</v>
      </c>
      <c r="Z49" s="69">
        <f>VLOOKUP($A49,'Return Data'!$A$7:$R$326,17,0)</f>
        <v>10.0010673069128</v>
      </c>
      <c r="AA49" s="71">
        <f t="shared" si="11"/>
        <v>23</v>
      </c>
    </row>
    <row r="50" spans="1:27" x14ac:dyDescent="0.25">
      <c r="A50" s="67" t="s">
        <v>162</v>
      </c>
      <c r="B50" s="68">
        <f>VLOOKUP($A50,'Return Data'!$A$7:$R$326,2,0)</f>
        <v>43937</v>
      </c>
      <c r="C50" s="69">
        <f>VLOOKUP($A50,'Return Data'!$A$7:$R$326,3,0)</f>
        <v>1079.5633</v>
      </c>
      <c r="D50" s="69">
        <f>VLOOKUP($A50,'Return Data'!$A$7:$R$326,6,0)</f>
        <v>8.0857540301582098</v>
      </c>
      <c r="E50" s="70">
        <f t="shared" si="0"/>
        <v>2</v>
      </c>
      <c r="F50" s="69">
        <f>VLOOKUP($A50,'Return Data'!$A$7:$R$326,7,0)</f>
        <v>5.4582493419720297</v>
      </c>
      <c r="G50" s="70">
        <f t="shared" si="1"/>
        <v>5</v>
      </c>
      <c r="H50" s="69">
        <f>VLOOKUP($A50,'Return Data'!$A$7:$R$326,8,0)</f>
        <v>4.1159875007519799</v>
      </c>
      <c r="I50" s="70">
        <f t="shared" si="2"/>
        <v>33</v>
      </c>
      <c r="J50" s="69">
        <f>VLOOKUP($A50,'Return Data'!$A$7:$R$326,9,0)</f>
        <v>3.53381948752771</v>
      </c>
      <c r="K50" s="70">
        <f t="shared" si="3"/>
        <v>35</v>
      </c>
      <c r="L50" s="69">
        <f>VLOOKUP($A50,'Return Data'!$A$7:$R$326,10,0)</f>
        <v>3.6116973555084102</v>
      </c>
      <c r="M50" s="70">
        <f t="shared" si="4"/>
        <v>40</v>
      </c>
      <c r="N50" s="69">
        <f>VLOOKUP($A50,'Return Data'!$A$7:$R$326,11,0)</f>
        <v>4.7445372423023304</v>
      </c>
      <c r="O50" s="70">
        <f t="shared" si="12"/>
        <v>35</v>
      </c>
      <c r="P50" s="69">
        <f>VLOOKUP($A50,'Return Data'!$A$7:$R$326,12,0)</f>
        <v>5.0290683295613601</v>
      </c>
      <c r="Q50" s="70">
        <f t="shared" si="13"/>
        <v>30</v>
      </c>
      <c r="R50" s="69">
        <f>VLOOKUP($A50,'Return Data'!$A$7:$R$326,13,0)</f>
        <v>5.4891558067678403</v>
      </c>
      <c r="S50" s="70">
        <f t="shared" si="14"/>
        <v>29</v>
      </c>
      <c r="T50" s="69">
        <f>VLOOKUP($A50,'Return Data'!$A$7:$R$326,14,0)</f>
        <v>5.9847528163836401</v>
      </c>
      <c r="U50" s="70">
        <f t="shared" si="15"/>
        <v>26</v>
      </c>
      <c r="V50" s="69"/>
      <c r="W50" s="70"/>
      <c r="X50" s="69"/>
      <c r="Y50" s="70"/>
      <c r="Z50" s="69">
        <f>VLOOKUP($A50,'Return Data'!$A$7:$R$326,17,0)</f>
        <v>6.3509261605197196</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3.1814706328012705</v>
      </c>
      <c r="E52" s="78"/>
      <c r="F52" s="79">
        <f>AVERAGE(F8:F50)</f>
        <v>3.8342708919197475</v>
      </c>
      <c r="G52" s="78"/>
      <c r="H52" s="79">
        <f>AVERAGE(H8:H50)</f>
        <v>4.4959630569342472</v>
      </c>
      <c r="I52" s="78"/>
      <c r="J52" s="79">
        <f>AVERAGE(J8:J50)</f>
        <v>4.5344079712353551</v>
      </c>
      <c r="K52" s="78"/>
      <c r="L52" s="79">
        <f>AVERAGE(L8:L50)</f>
        <v>5.6801958508604731</v>
      </c>
      <c r="M52" s="78"/>
      <c r="N52" s="79">
        <f>AVERAGE(N8:N50)</f>
        <v>5.4410892573713143</v>
      </c>
      <c r="O52" s="78"/>
      <c r="P52" s="79">
        <f>AVERAGE(P8:P50)</f>
        <v>5.3345185961642345</v>
      </c>
      <c r="Q52" s="78"/>
      <c r="R52" s="79">
        <f>AVERAGE(R8:R50)</f>
        <v>5.5796006633156976</v>
      </c>
      <c r="S52" s="78"/>
      <c r="T52" s="79">
        <f>AVERAGE(T8:T50)</f>
        <v>5.9958289142639671</v>
      </c>
      <c r="U52" s="78"/>
      <c r="V52" s="79">
        <f>AVERAGE(V8:V50)</f>
        <v>6.7841932754686241</v>
      </c>
      <c r="W52" s="78"/>
      <c r="X52" s="79">
        <f>AVERAGE(X8:X50)</f>
        <v>7.117604494903417</v>
      </c>
      <c r="Y52" s="78"/>
      <c r="Z52" s="79">
        <f>AVERAGE(Z8:Z50)</f>
        <v>9.0469966043719321</v>
      </c>
      <c r="AA52" s="80"/>
    </row>
    <row r="53" spans="1:27" x14ac:dyDescent="0.25">
      <c r="A53" s="77" t="s">
        <v>28</v>
      </c>
      <c r="B53" s="78"/>
      <c r="C53" s="78"/>
      <c r="D53" s="79">
        <f>MIN(D8:D50)</f>
        <v>-12.9681756726585</v>
      </c>
      <c r="E53" s="78"/>
      <c r="F53" s="79">
        <f>MIN(F8:F50)</f>
        <v>-1.41353055881754</v>
      </c>
      <c r="G53" s="78"/>
      <c r="H53" s="79">
        <f>MIN(H8:H50)</f>
        <v>2.2219296993681201</v>
      </c>
      <c r="I53" s="78"/>
      <c r="J53" s="79">
        <f>MIN(J8:J50)</f>
        <v>2.07351012158815</v>
      </c>
      <c r="K53" s="78"/>
      <c r="L53" s="79">
        <f>MIN(L8:L50)</f>
        <v>2.0639191028349702</v>
      </c>
      <c r="M53" s="78"/>
      <c r="N53" s="79">
        <f>MIN(N8:N50)</f>
        <v>3.6908546126500101</v>
      </c>
      <c r="O53" s="78"/>
      <c r="P53" s="79">
        <f>MIN(P8:P50)</f>
        <v>4.0282461245632497</v>
      </c>
      <c r="Q53" s="78"/>
      <c r="R53" s="79">
        <f>MIN(R8:R50)</f>
        <v>4.3228918035603501</v>
      </c>
      <c r="S53" s="78"/>
      <c r="T53" s="79">
        <f>MIN(T8:T50)</f>
        <v>4.63245817399301</v>
      </c>
      <c r="U53" s="78"/>
      <c r="V53" s="79">
        <f>MIN(V8:V50)</f>
        <v>1.84452799639923</v>
      </c>
      <c r="W53" s="78"/>
      <c r="X53" s="79">
        <f>MIN(X8:X50)</f>
        <v>3.6216871728164999</v>
      </c>
      <c r="Y53" s="78"/>
      <c r="Z53" s="79">
        <f>MIN(Z8:Z50)</f>
        <v>5.1189641011907199</v>
      </c>
      <c r="AA53" s="80"/>
    </row>
    <row r="54" spans="1:27" ht="15.75" thickBot="1" x14ac:dyDescent="0.3">
      <c r="A54" s="81" t="s">
        <v>29</v>
      </c>
      <c r="B54" s="82"/>
      <c r="C54" s="82"/>
      <c r="D54" s="83">
        <f>MAX(D8:D50)</f>
        <v>9.5726520180056092</v>
      </c>
      <c r="E54" s="82"/>
      <c r="F54" s="83">
        <f>MAX(F8:F50)</f>
        <v>6.2673197907077496</v>
      </c>
      <c r="G54" s="82"/>
      <c r="H54" s="83">
        <f>MAX(H8:H50)</f>
        <v>5.6521334172999298</v>
      </c>
      <c r="I54" s="82"/>
      <c r="J54" s="83">
        <f>MAX(J8:J50)</f>
        <v>5.4985236893503098</v>
      </c>
      <c r="K54" s="82"/>
      <c r="L54" s="83">
        <f>MAX(L8:L50)</f>
        <v>7.7999640610045597</v>
      </c>
      <c r="M54" s="82"/>
      <c r="N54" s="83">
        <f>MAX(N8:N50)</f>
        <v>6.2246899306234402</v>
      </c>
      <c r="O54" s="82"/>
      <c r="P54" s="83">
        <f>MAX(P8:P50)</f>
        <v>6.3269796016676603</v>
      </c>
      <c r="Q54" s="82"/>
      <c r="R54" s="83">
        <f>MAX(R8:R50)</f>
        <v>6.6275941653349202</v>
      </c>
      <c r="S54" s="82"/>
      <c r="T54" s="83">
        <f>MAX(T8:T50)</f>
        <v>6.9152601808612202</v>
      </c>
      <c r="U54" s="82"/>
      <c r="V54" s="83">
        <f>MAX(V8:V50)</f>
        <v>7.5904457113111503</v>
      </c>
      <c r="W54" s="82"/>
      <c r="X54" s="83">
        <f>MAX(X8:X50)</f>
        <v>7.6164619455266198</v>
      </c>
      <c r="Y54" s="82"/>
      <c r="Z54" s="83">
        <f>MAX(Z8:Z50)</f>
        <v>12.0934481748975</v>
      </c>
      <c r="AA54" s="84"/>
    </row>
    <row r="56" spans="1:27" x14ac:dyDescent="0.25">
      <c r="A56"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2" t="s">
        <v>349</v>
      </c>
    </row>
    <row r="3" spans="1:27" ht="15" customHeight="1" thickBot="1" x14ac:dyDescent="0.3">
      <c r="A3" s="123"/>
    </row>
    <row r="4" spans="1:27" ht="15.75" thickBot="1" x14ac:dyDescent="0.3"/>
    <row r="5" spans="1:27" s="4" customFormat="1" x14ac:dyDescent="0.25">
      <c r="A5" s="32" t="s">
        <v>352</v>
      </c>
      <c r="B5" s="120" t="s">
        <v>8</v>
      </c>
      <c r="C5" s="120" t="s">
        <v>9</v>
      </c>
      <c r="D5" s="126" t="s">
        <v>115</v>
      </c>
      <c r="E5" s="126"/>
      <c r="F5" s="126" t="s">
        <v>116</v>
      </c>
      <c r="G5" s="126"/>
      <c r="H5" s="126" t="s">
        <v>117</v>
      </c>
      <c r="I5" s="126"/>
      <c r="J5" s="126" t="s">
        <v>47</v>
      </c>
      <c r="K5" s="126"/>
      <c r="L5" s="126" t="s">
        <v>48</v>
      </c>
      <c r="M5" s="126"/>
      <c r="N5" s="126" t="s">
        <v>1</v>
      </c>
      <c r="O5" s="126"/>
      <c r="P5" s="126" t="s">
        <v>2</v>
      </c>
      <c r="Q5" s="126"/>
      <c r="R5" s="126" t="s">
        <v>3</v>
      </c>
      <c r="S5" s="126"/>
      <c r="T5" s="126" t="s">
        <v>4</v>
      </c>
      <c r="U5" s="126"/>
      <c r="V5" s="126" t="s">
        <v>385</v>
      </c>
      <c r="W5" s="126"/>
      <c r="X5" s="126" t="s">
        <v>5</v>
      </c>
      <c r="Y5" s="126"/>
      <c r="Z5" s="126" t="s">
        <v>46</v>
      </c>
      <c r="AA5" s="129"/>
    </row>
    <row r="6" spans="1:27" s="4" customFormat="1" x14ac:dyDescent="0.25">
      <c r="A6" s="18" t="s">
        <v>7</v>
      </c>
      <c r="B6" s="121"/>
      <c r="C6" s="121"/>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Data'!$A$7:$R$326,2,0)</f>
        <v>43937</v>
      </c>
      <c r="C8" s="69">
        <f>VLOOKUP($A8,'Return Data'!$A$7:$R$326,3,0)</f>
        <v>318.43770000000001</v>
      </c>
      <c r="D8" s="69">
        <f>VLOOKUP($A8,'Return Data'!$A$7:$R$326,6,0)</f>
        <v>7.7730338201009701</v>
      </c>
      <c r="E8" s="70">
        <f t="shared" ref="E8:E44" si="0">RANK(D8,D$8:D$48,0)</f>
        <v>7</v>
      </c>
      <c r="F8" s="69">
        <f>VLOOKUP($A8,'Return Data'!$A$7:$R$326,7,0)</f>
        <v>5.4699325719006104</v>
      </c>
      <c r="G8" s="70">
        <f t="shared" ref="G8:G44" si="1">RANK(F8,F$8:F$48,0)</f>
        <v>4</v>
      </c>
      <c r="H8" s="69">
        <f>VLOOKUP($A8,'Return Data'!$A$7:$R$326,8,0)</f>
        <v>5.1368510448813396</v>
      </c>
      <c r="I8" s="70">
        <f t="shared" ref="I8:I44" si="2">RANK(H8,H$8:H$48,0)</f>
        <v>8</v>
      </c>
      <c r="J8" s="69">
        <f>VLOOKUP($A8,'Return Data'!$A$7:$R$326,9,0)</f>
        <v>4.9890406199370299</v>
      </c>
      <c r="K8" s="70">
        <f t="shared" ref="K8:K44" si="3">RANK(J8,J$8:J$48,0)</f>
        <v>13</v>
      </c>
      <c r="L8" s="69">
        <f>VLOOKUP($A8,'Return Data'!$A$7:$R$326,10,0)</f>
        <v>6.3183441122295303</v>
      </c>
      <c r="M8" s="70">
        <f t="shared" ref="M8:M44" si="4">RANK(L8,L$8:L$48,0)</f>
        <v>13</v>
      </c>
      <c r="N8" s="69">
        <f>VLOOKUP($A8,'Return Data'!$A$7:$R$326,11,0)</f>
        <v>5.6137324132028104</v>
      </c>
      <c r="O8" s="70">
        <f t="shared" ref="O8:O44" si="5">RANK(N8,N$8:N$48,0)</f>
        <v>13</v>
      </c>
      <c r="P8" s="69">
        <f>VLOOKUP($A8,'Return Data'!$A$7:$R$326,12,0)</f>
        <v>5.4247725070764998</v>
      </c>
      <c r="Q8" s="70">
        <f t="shared" ref="Q8:Q44" si="6">RANK(P8,P$8:P$48,0)</f>
        <v>14</v>
      </c>
      <c r="R8" s="69">
        <f>VLOOKUP($A8,'Return Data'!$A$7:$R$326,13,0)</f>
        <v>5.6896802940499898</v>
      </c>
      <c r="S8" s="70">
        <f t="shared" ref="S8:S44" si="7">RANK(R8,R$8:R$48,0)</f>
        <v>10</v>
      </c>
      <c r="T8" s="69">
        <f>VLOOKUP($A8,'Return Data'!$A$7:$R$326,14,0)</f>
        <v>6.15127172814588</v>
      </c>
      <c r="U8" s="70">
        <f t="shared" ref="U8:U24" si="8">RANK(T8,T$8:T$48,0)</f>
        <v>6</v>
      </c>
      <c r="V8" s="69">
        <f>VLOOKUP($A8,'Return Data'!$A$7:$R$326,18,0)</f>
        <v>7.03643713733649</v>
      </c>
      <c r="W8" s="70">
        <f t="shared" ref="W8:W24" si="9">RANK(V8,V$8:V$48,0)</f>
        <v>10</v>
      </c>
      <c r="X8" s="69">
        <f>VLOOKUP($A8,'Return Data'!$A$7:$R$326,15,0)</f>
        <v>7.2849073373284998</v>
      </c>
      <c r="Y8" s="70">
        <f t="shared" ref="Y8:Y24" si="10">RANK(X8,X$8:X$48,0)</f>
        <v>8</v>
      </c>
      <c r="Z8" s="69">
        <f>VLOOKUP($A8,'Return Data'!$A$7:$R$326,17,0)</f>
        <v>13.601060331385</v>
      </c>
      <c r="AA8" s="71">
        <f t="shared" ref="AA8:AA44" si="11">RANK(Z8,Z$8:Z$48,0)</f>
        <v>6</v>
      </c>
    </row>
    <row r="9" spans="1:27" x14ac:dyDescent="0.25">
      <c r="A9" s="67" t="s">
        <v>228</v>
      </c>
      <c r="B9" s="68">
        <f>VLOOKUP($A9,'Return Data'!$A$7:$R$326,2,0)</f>
        <v>43937</v>
      </c>
      <c r="C9" s="69">
        <f>VLOOKUP($A9,'Return Data'!$A$7:$R$326,3,0)</f>
        <v>2199.1722</v>
      </c>
      <c r="D9" s="69">
        <f>VLOOKUP($A9,'Return Data'!$A$7:$R$326,6,0)</f>
        <v>6.8459501579063398</v>
      </c>
      <c r="E9" s="70">
        <f t="shared" si="0"/>
        <v>9</v>
      </c>
      <c r="F9" s="69">
        <f>VLOOKUP($A9,'Return Data'!$A$7:$R$326,7,0)</f>
        <v>5.4861724307494502</v>
      </c>
      <c r="G9" s="70">
        <f t="shared" si="1"/>
        <v>3</v>
      </c>
      <c r="H9" s="69">
        <f>VLOOKUP($A9,'Return Data'!$A$7:$R$326,8,0)</f>
        <v>5.3975225991854501</v>
      </c>
      <c r="I9" s="70">
        <f t="shared" si="2"/>
        <v>3</v>
      </c>
      <c r="J9" s="69">
        <f>VLOOKUP($A9,'Return Data'!$A$7:$R$326,9,0)</f>
        <v>5.2594386034966103</v>
      </c>
      <c r="K9" s="70">
        <f t="shared" si="3"/>
        <v>3</v>
      </c>
      <c r="L9" s="69">
        <f>VLOOKUP($A9,'Return Data'!$A$7:$R$326,10,0)</f>
        <v>6.6967587856884503</v>
      </c>
      <c r="M9" s="70">
        <f t="shared" si="4"/>
        <v>8</v>
      </c>
      <c r="N9" s="69">
        <f>VLOOKUP($A9,'Return Data'!$A$7:$R$326,11,0)</f>
        <v>5.8381925961753396</v>
      </c>
      <c r="O9" s="70">
        <f t="shared" si="5"/>
        <v>8</v>
      </c>
      <c r="P9" s="69">
        <f>VLOOKUP($A9,'Return Data'!$A$7:$R$326,12,0)</f>
        <v>5.56365102810007</v>
      </c>
      <c r="Q9" s="70">
        <f t="shared" si="6"/>
        <v>6</v>
      </c>
      <c r="R9" s="69">
        <f>VLOOKUP($A9,'Return Data'!$A$7:$R$326,13,0)</f>
        <v>5.7490699141787696</v>
      </c>
      <c r="S9" s="70">
        <f t="shared" si="7"/>
        <v>7</v>
      </c>
      <c r="T9" s="69">
        <f>VLOOKUP($A9,'Return Data'!$A$7:$R$326,14,0)</f>
        <v>6.1419615596008796</v>
      </c>
      <c r="U9" s="70">
        <f t="shared" si="8"/>
        <v>7</v>
      </c>
      <c r="V9" s="69">
        <f>VLOOKUP($A9,'Return Data'!$A$7:$R$326,18,0)</f>
        <v>7.0623385759289397</v>
      </c>
      <c r="W9" s="70">
        <f t="shared" si="9"/>
        <v>6</v>
      </c>
      <c r="X9" s="69">
        <f>VLOOKUP($A9,'Return Data'!$A$7:$R$326,15,0)</f>
        <v>7.3122506949218096</v>
      </c>
      <c r="Y9" s="70">
        <f t="shared" si="10"/>
        <v>3</v>
      </c>
      <c r="Z9" s="69">
        <f>VLOOKUP($A9,'Return Data'!$A$7:$R$326,17,0)</f>
        <v>11.392448021863601</v>
      </c>
      <c r="AA9" s="71">
        <f t="shared" si="11"/>
        <v>26</v>
      </c>
    </row>
    <row r="10" spans="1:27" x14ac:dyDescent="0.25">
      <c r="A10" s="67" t="s">
        <v>229</v>
      </c>
      <c r="B10" s="68">
        <f>VLOOKUP($A10,'Return Data'!$A$7:$R$326,2,0)</f>
        <v>43937</v>
      </c>
      <c r="C10" s="69">
        <f>VLOOKUP($A10,'Return Data'!$A$7:$R$326,3,0)</f>
        <v>2278.1026999999999</v>
      </c>
      <c r="D10" s="69">
        <f>VLOOKUP($A10,'Return Data'!$A$7:$R$326,6,0)</f>
        <v>2.3586062150912102</v>
      </c>
      <c r="E10" s="70">
        <f t="shared" si="0"/>
        <v>35</v>
      </c>
      <c r="F10" s="69">
        <f>VLOOKUP($A10,'Return Data'!$A$7:$R$326,7,0)</f>
        <v>3.1390058987223299</v>
      </c>
      <c r="G10" s="70">
        <f t="shared" si="1"/>
        <v>35</v>
      </c>
      <c r="H10" s="69">
        <f>VLOOKUP($A10,'Return Data'!$A$7:$R$326,8,0)</f>
        <v>4.4357132363305798</v>
      </c>
      <c r="I10" s="70">
        <f t="shared" si="2"/>
        <v>29</v>
      </c>
      <c r="J10" s="69">
        <f>VLOOKUP($A10,'Return Data'!$A$7:$R$326,9,0)</f>
        <v>4.6612525276793804</v>
      </c>
      <c r="K10" s="70">
        <f t="shared" si="3"/>
        <v>27</v>
      </c>
      <c r="L10" s="69">
        <f>VLOOKUP($A10,'Return Data'!$A$7:$R$326,10,0)</f>
        <v>7.3776029697836796</v>
      </c>
      <c r="M10" s="70">
        <f t="shared" si="4"/>
        <v>3</v>
      </c>
      <c r="N10" s="69">
        <f>VLOOKUP($A10,'Return Data'!$A$7:$R$326,11,0)</f>
        <v>5.9699549455986398</v>
      </c>
      <c r="O10" s="70">
        <f t="shared" si="5"/>
        <v>3</v>
      </c>
      <c r="P10" s="69">
        <f>VLOOKUP($A10,'Return Data'!$A$7:$R$326,12,0)</f>
        <v>5.6383135960309998</v>
      </c>
      <c r="Q10" s="70">
        <f t="shared" si="6"/>
        <v>4</v>
      </c>
      <c r="R10" s="69">
        <f>VLOOKUP($A10,'Return Data'!$A$7:$R$326,13,0)</f>
        <v>5.8002787052617002</v>
      </c>
      <c r="S10" s="70">
        <f t="shared" si="7"/>
        <v>4</v>
      </c>
      <c r="T10" s="69">
        <f>VLOOKUP($A10,'Return Data'!$A$7:$R$326,14,0)</f>
        <v>6.1621312039118203</v>
      </c>
      <c r="U10" s="70">
        <f t="shared" si="8"/>
        <v>5</v>
      </c>
      <c r="V10" s="69">
        <f>VLOOKUP($A10,'Return Data'!$A$7:$R$326,18,0)</f>
        <v>7.0775067423800202</v>
      </c>
      <c r="W10" s="70">
        <f t="shared" si="9"/>
        <v>4</v>
      </c>
      <c r="X10" s="69">
        <f>VLOOKUP($A10,'Return Data'!$A$7:$R$326,15,0)</f>
        <v>7.3114517836956097</v>
      </c>
      <c r="Y10" s="70">
        <f t="shared" si="10"/>
        <v>4</v>
      </c>
      <c r="Z10" s="69">
        <f>VLOOKUP($A10,'Return Data'!$A$7:$R$326,17,0)</f>
        <v>11.411631249999999</v>
      </c>
      <c r="AA10" s="71">
        <f t="shared" si="11"/>
        <v>25</v>
      </c>
    </row>
    <row r="11" spans="1:27" x14ac:dyDescent="0.25">
      <c r="A11" s="67" t="s">
        <v>230</v>
      </c>
      <c r="B11" s="68">
        <f>VLOOKUP($A11,'Return Data'!$A$7:$R$326,2,0)</f>
        <v>43937</v>
      </c>
      <c r="C11" s="69">
        <f>VLOOKUP($A11,'Return Data'!$A$7:$R$326,3,0)</f>
        <v>3042.0898999999999</v>
      </c>
      <c r="D11" s="69">
        <f>VLOOKUP($A11,'Return Data'!$A$7:$R$326,6,0)</f>
        <v>1.12307828908131</v>
      </c>
      <c r="E11" s="70">
        <f t="shared" si="0"/>
        <v>37</v>
      </c>
      <c r="F11" s="69">
        <f>VLOOKUP($A11,'Return Data'!$A$7:$R$326,7,0)</f>
        <v>3.07554941611795</v>
      </c>
      <c r="G11" s="70">
        <f t="shared" si="1"/>
        <v>37</v>
      </c>
      <c r="H11" s="69">
        <f>VLOOKUP($A11,'Return Data'!$A$7:$R$326,8,0)</f>
        <v>4.6035350275503202</v>
      </c>
      <c r="I11" s="70">
        <f t="shared" si="2"/>
        <v>26</v>
      </c>
      <c r="J11" s="69">
        <f>VLOOKUP($A11,'Return Data'!$A$7:$R$326,9,0)</f>
        <v>4.7270701166701103</v>
      </c>
      <c r="K11" s="70">
        <f t="shared" si="3"/>
        <v>23</v>
      </c>
      <c r="L11" s="69">
        <f>VLOOKUP($A11,'Return Data'!$A$7:$R$326,10,0)</f>
        <v>6.5330289895171498</v>
      </c>
      <c r="M11" s="70">
        <f t="shared" si="4"/>
        <v>11</v>
      </c>
      <c r="N11" s="69">
        <f>VLOOKUP($A11,'Return Data'!$A$7:$R$326,11,0)</f>
        <v>5.7732271832305599</v>
      </c>
      <c r="O11" s="70">
        <f t="shared" si="5"/>
        <v>10</v>
      </c>
      <c r="P11" s="69">
        <f>VLOOKUP($A11,'Return Data'!$A$7:$R$326,12,0)</f>
        <v>5.5548907051638601</v>
      </c>
      <c r="Q11" s="70">
        <f t="shared" si="6"/>
        <v>8</v>
      </c>
      <c r="R11" s="69">
        <f>VLOOKUP($A11,'Return Data'!$A$7:$R$326,13,0)</f>
        <v>5.7854204358110399</v>
      </c>
      <c r="S11" s="70">
        <f t="shared" si="7"/>
        <v>5</v>
      </c>
      <c r="T11" s="69">
        <f>VLOOKUP($A11,'Return Data'!$A$7:$R$326,14,0)</f>
        <v>6.1717929877038404</v>
      </c>
      <c r="U11" s="70">
        <f t="shared" si="8"/>
        <v>4</v>
      </c>
      <c r="V11" s="69">
        <f>VLOOKUP($A11,'Return Data'!$A$7:$R$326,18,0)</f>
        <v>7.0582590388817499</v>
      </c>
      <c r="W11" s="70">
        <f t="shared" si="9"/>
        <v>7</v>
      </c>
      <c r="X11" s="69">
        <f>VLOOKUP($A11,'Return Data'!$A$7:$R$326,15,0)</f>
        <v>7.2522612127458501</v>
      </c>
      <c r="Y11" s="70">
        <f t="shared" si="10"/>
        <v>11</v>
      </c>
      <c r="Z11" s="69">
        <f>VLOOKUP($A11,'Return Data'!$A$7:$R$326,17,0)</f>
        <v>13.0650799912358</v>
      </c>
      <c r="AA11" s="71">
        <f t="shared" si="11"/>
        <v>13</v>
      </c>
    </row>
    <row r="12" spans="1:27" x14ac:dyDescent="0.25">
      <c r="A12" s="67" t="s">
        <v>231</v>
      </c>
      <c r="B12" s="68">
        <f>VLOOKUP($A12,'Return Data'!$A$7:$R$326,2,0)</f>
        <v>43937</v>
      </c>
      <c r="C12" s="69">
        <f>VLOOKUP($A12,'Return Data'!$A$7:$R$326,3,0)</f>
        <v>2273.5898000000002</v>
      </c>
      <c r="D12" s="69">
        <f>VLOOKUP($A12,'Return Data'!$A$7:$R$326,6,0)</f>
        <v>5.9810604116062898</v>
      </c>
      <c r="E12" s="70">
        <f t="shared" si="0"/>
        <v>15</v>
      </c>
      <c r="F12" s="69">
        <f>VLOOKUP($A12,'Return Data'!$A$7:$R$326,7,0)</f>
        <v>4.7479222500526097</v>
      </c>
      <c r="G12" s="70">
        <f t="shared" si="1"/>
        <v>16</v>
      </c>
      <c r="H12" s="69">
        <f>VLOOKUP($A12,'Return Data'!$A$7:$R$326,8,0)</f>
        <v>5.3369595649584696</v>
      </c>
      <c r="I12" s="70">
        <f t="shared" si="2"/>
        <v>4</v>
      </c>
      <c r="J12" s="69">
        <f>VLOOKUP($A12,'Return Data'!$A$7:$R$326,9,0)</f>
        <v>4.9094533845014299</v>
      </c>
      <c r="K12" s="70">
        <f t="shared" si="3"/>
        <v>18</v>
      </c>
      <c r="L12" s="69">
        <f>VLOOKUP($A12,'Return Data'!$A$7:$R$326,10,0)</f>
        <v>6.2215351334269604</v>
      </c>
      <c r="M12" s="70">
        <f t="shared" si="4"/>
        <v>15</v>
      </c>
      <c r="N12" s="69">
        <f>VLOOKUP($A12,'Return Data'!$A$7:$R$326,11,0)</f>
        <v>5.3465261232208103</v>
      </c>
      <c r="O12" s="70">
        <f t="shared" si="5"/>
        <v>26</v>
      </c>
      <c r="P12" s="69">
        <f>VLOOKUP($A12,'Return Data'!$A$7:$R$326,12,0)</f>
        <v>5.1850871821183402</v>
      </c>
      <c r="Q12" s="70">
        <f t="shared" si="6"/>
        <v>29</v>
      </c>
      <c r="R12" s="69">
        <f>VLOOKUP($A12,'Return Data'!$A$7:$R$326,13,0)</f>
        <v>5.4260356328654398</v>
      </c>
      <c r="S12" s="70">
        <f t="shared" si="7"/>
        <v>29</v>
      </c>
      <c r="T12" s="69">
        <f>VLOOKUP($A12,'Return Data'!$A$7:$R$326,14,0)</f>
        <v>5.8354695987321898</v>
      </c>
      <c r="U12" s="70">
        <f t="shared" si="8"/>
        <v>30</v>
      </c>
      <c r="V12" s="69">
        <f>VLOOKUP($A12,'Return Data'!$A$7:$R$326,18,0)</f>
        <v>6.8601528616551599</v>
      </c>
      <c r="W12" s="70">
        <f t="shared" si="9"/>
        <v>27</v>
      </c>
      <c r="X12" s="69">
        <f>VLOOKUP($A12,'Return Data'!$A$7:$R$326,15,0)</f>
        <v>7.1647389013045304</v>
      </c>
      <c r="Y12" s="70">
        <f t="shared" si="10"/>
        <v>24</v>
      </c>
      <c r="Z12" s="69">
        <f>VLOOKUP($A12,'Return Data'!$A$7:$R$326,17,0)</f>
        <v>10.8308545433364</v>
      </c>
      <c r="AA12" s="71">
        <f t="shared" si="11"/>
        <v>29</v>
      </c>
    </row>
    <row r="13" spans="1:27" x14ac:dyDescent="0.25">
      <c r="A13" s="67" t="s">
        <v>232</v>
      </c>
      <c r="B13" s="68">
        <f>VLOOKUP($A13,'Return Data'!$A$7:$R$326,2,0)</f>
        <v>43937</v>
      </c>
      <c r="C13" s="69">
        <f>VLOOKUP($A13,'Return Data'!$A$7:$R$326,3,0)</f>
        <v>2387.0762</v>
      </c>
      <c r="D13" s="69">
        <f>VLOOKUP($A13,'Return Data'!$A$7:$R$326,6,0)</f>
        <v>4.1365956181524899</v>
      </c>
      <c r="E13" s="70">
        <f t="shared" si="0"/>
        <v>28</v>
      </c>
      <c r="F13" s="69">
        <f>VLOOKUP($A13,'Return Data'!$A$7:$R$326,7,0)</f>
        <v>4.0492978896312604</v>
      </c>
      <c r="G13" s="70">
        <f t="shared" si="1"/>
        <v>27</v>
      </c>
      <c r="H13" s="69">
        <f>VLOOKUP($A13,'Return Data'!$A$7:$R$326,8,0)</f>
        <v>3.9807959692171999</v>
      </c>
      <c r="I13" s="70">
        <f t="shared" si="2"/>
        <v>35</v>
      </c>
      <c r="J13" s="69">
        <f>VLOOKUP($A13,'Return Data'!$A$7:$R$326,9,0)</f>
        <v>3.8992651166437899</v>
      </c>
      <c r="K13" s="70">
        <f t="shared" si="3"/>
        <v>34</v>
      </c>
      <c r="L13" s="69">
        <f>VLOOKUP($A13,'Return Data'!$A$7:$R$326,10,0)</f>
        <v>3.9362581466824702</v>
      </c>
      <c r="M13" s="70">
        <f t="shared" si="4"/>
        <v>35</v>
      </c>
      <c r="N13" s="69">
        <f>VLOOKUP($A13,'Return Data'!$A$7:$R$326,11,0)</f>
        <v>4.7713137019759797</v>
      </c>
      <c r="O13" s="70">
        <f t="shared" si="5"/>
        <v>34</v>
      </c>
      <c r="P13" s="69">
        <f>VLOOKUP($A13,'Return Data'!$A$7:$R$326,12,0)</f>
        <v>4.9255679172613798</v>
      </c>
      <c r="Q13" s="70">
        <f t="shared" si="6"/>
        <v>33</v>
      </c>
      <c r="R13" s="69">
        <f>VLOOKUP($A13,'Return Data'!$A$7:$R$326,13,0)</f>
        <v>5.1936039178343103</v>
      </c>
      <c r="S13" s="70">
        <f t="shared" si="7"/>
        <v>33</v>
      </c>
      <c r="T13" s="69">
        <f>VLOOKUP($A13,'Return Data'!$A$7:$R$326,14,0)</f>
        <v>5.62100515613042</v>
      </c>
      <c r="U13" s="70">
        <f t="shared" si="8"/>
        <v>32</v>
      </c>
      <c r="V13" s="69">
        <f>VLOOKUP($A13,'Return Data'!$A$7:$R$326,18,0)</f>
        <v>6.7321697754116299</v>
      </c>
      <c r="W13" s="70">
        <f t="shared" si="9"/>
        <v>29</v>
      </c>
      <c r="X13" s="69">
        <f>VLOOKUP($A13,'Return Data'!$A$7:$R$326,15,0)</f>
        <v>7.0101947258315702</v>
      </c>
      <c r="Y13" s="70">
        <f t="shared" si="10"/>
        <v>31</v>
      </c>
      <c r="Z13" s="69">
        <f>VLOOKUP($A13,'Return Data'!$A$7:$R$326,17,0)</f>
        <v>11.705314423603699</v>
      </c>
      <c r="AA13" s="71">
        <f t="shared" si="11"/>
        <v>19</v>
      </c>
    </row>
    <row r="14" spans="1:27" x14ac:dyDescent="0.25">
      <c r="A14" s="67" t="s">
        <v>233</v>
      </c>
      <c r="B14" s="68">
        <f>VLOOKUP($A14,'Return Data'!$A$7:$R$326,2,0)</f>
        <v>43937</v>
      </c>
      <c r="C14" s="69">
        <f>VLOOKUP($A14,'Return Data'!$A$7:$R$326,3,0)</f>
        <v>2828.2233000000001</v>
      </c>
      <c r="D14" s="69">
        <f>VLOOKUP($A14,'Return Data'!$A$7:$R$326,6,0)</f>
        <v>5.8652600642129498</v>
      </c>
      <c r="E14" s="70">
        <f t="shared" si="0"/>
        <v>16</v>
      </c>
      <c r="F14" s="69">
        <f>VLOOKUP($A14,'Return Data'!$A$7:$R$326,7,0)</f>
        <v>4.8303428670216597</v>
      </c>
      <c r="G14" s="70">
        <f t="shared" si="1"/>
        <v>11</v>
      </c>
      <c r="H14" s="69">
        <f>VLOOKUP($A14,'Return Data'!$A$7:$R$326,8,0)</f>
        <v>4.94274320579472</v>
      </c>
      <c r="I14" s="70">
        <f t="shared" si="2"/>
        <v>14</v>
      </c>
      <c r="J14" s="69">
        <f>VLOOKUP($A14,'Return Data'!$A$7:$R$326,9,0)</f>
        <v>4.9609429183503204</v>
      </c>
      <c r="K14" s="70">
        <f t="shared" si="3"/>
        <v>14</v>
      </c>
      <c r="L14" s="69">
        <f>VLOOKUP($A14,'Return Data'!$A$7:$R$326,10,0)</f>
        <v>6.9577077396661897</v>
      </c>
      <c r="M14" s="70">
        <f t="shared" si="4"/>
        <v>6</v>
      </c>
      <c r="N14" s="69">
        <f>VLOOKUP($A14,'Return Data'!$A$7:$R$326,11,0)</f>
        <v>5.8744731104004897</v>
      </c>
      <c r="O14" s="70">
        <f t="shared" si="5"/>
        <v>7</v>
      </c>
      <c r="P14" s="69">
        <f>VLOOKUP($A14,'Return Data'!$A$7:$R$326,12,0)</f>
        <v>5.4678464994121603</v>
      </c>
      <c r="Q14" s="70">
        <f t="shared" si="6"/>
        <v>12</v>
      </c>
      <c r="R14" s="69">
        <f>VLOOKUP($A14,'Return Data'!$A$7:$R$326,13,0)</f>
        <v>5.6546420201279899</v>
      </c>
      <c r="S14" s="70">
        <f t="shared" si="7"/>
        <v>15</v>
      </c>
      <c r="T14" s="69">
        <f>VLOOKUP($A14,'Return Data'!$A$7:$R$326,14,0)</f>
        <v>6.0326303238510999</v>
      </c>
      <c r="U14" s="70">
        <f t="shared" si="8"/>
        <v>17</v>
      </c>
      <c r="V14" s="69">
        <f>VLOOKUP($A14,'Return Data'!$A$7:$R$326,18,0)</f>
        <v>6.9770836254830799</v>
      </c>
      <c r="W14" s="70">
        <f t="shared" si="9"/>
        <v>17</v>
      </c>
      <c r="X14" s="69">
        <f>VLOOKUP($A14,'Return Data'!$A$7:$R$326,15,0)</f>
        <v>7.2140167814637604</v>
      </c>
      <c r="Y14" s="70">
        <f t="shared" si="10"/>
        <v>20</v>
      </c>
      <c r="Z14" s="69">
        <f>VLOOKUP($A14,'Return Data'!$A$7:$R$326,17,0)</f>
        <v>12.688752700133101</v>
      </c>
      <c r="AA14" s="71">
        <f t="shared" si="11"/>
        <v>15</v>
      </c>
    </row>
    <row r="15" spans="1:27" x14ac:dyDescent="0.25">
      <c r="A15" s="67" t="s">
        <v>234</v>
      </c>
      <c r="B15" s="68">
        <f>VLOOKUP($A15,'Return Data'!$A$7:$R$326,2,0)</f>
        <v>43937</v>
      </c>
      <c r="C15" s="69">
        <f>VLOOKUP($A15,'Return Data'!$A$7:$R$326,3,0)</f>
        <v>2540.4358000000002</v>
      </c>
      <c r="D15" s="69">
        <f>VLOOKUP($A15,'Return Data'!$A$7:$R$326,6,0)</f>
        <v>2.7659752119069099</v>
      </c>
      <c r="E15" s="70">
        <f t="shared" si="0"/>
        <v>34</v>
      </c>
      <c r="F15" s="69">
        <f>VLOOKUP($A15,'Return Data'!$A$7:$R$326,7,0)</f>
        <v>3.9001412428202298</v>
      </c>
      <c r="G15" s="70">
        <f t="shared" si="1"/>
        <v>30</v>
      </c>
      <c r="H15" s="69">
        <f>VLOOKUP($A15,'Return Data'!$A$7:$R$326,8,0)</f>
        <v>4.8611916935396202</v>
      </c>
      <c r="I15" s="70">
        <f t="shared" si="2"/>
        <v>19</v>
      </c>
      <c r="J15" s="69">
        <f>VLOOKUP($A15,'Return Data'!$A$7:$R$326,9,0)</f>
        <v>4.8359586020071399</v>
      </c>
      <c r="K15" s="70">
        <f t="shared" si="3"/>
        <v>20</v>
      </c>
      <c r="L15" s="69">
        <f>VLOOKUP($A15,'Return Data'!$A$7:$R$326,10,0)</f>
        <v>6.3719919204902098</v>
      </c>
      <c r="M15" s="70">
        <f t="shared" si="4"/>
        <v>12</v>
      </c>
      <c r="N15" s="69">
        <f>VLOOKUP($A15,'Return Data'!$A$7:$R$326,11,0)</f>
        <v>5.5846157685542703</v>
      </c>
      <c r="O15" s="70">
        <f t="shared" si="5"/>
        <v>16</v>
      </c>
      <c r="P15" s="69">
        <f>VLOOKUP($A15,'Return Data'!$A$7:$R$326,12,0)</f>
        <v>5.38924747239545</v>
      </c>
      <c r="Q15" s="70">
        <f t="shared" si="6"/>
        <v>17</v>
      </c>
      <c r="R15" s="69">
        <f>VLOOKUP($A15,'Return Data'!$A$7:$R$326,13,0)</f>
        <v>5.6431390868021198</v>
      </c>
      <c r="S15" s="70">
        <f t="shared" si="7"/>
        <v>16</v>
      </c>
      <c r="T15" s="69">
        <f>VLOOKUP($A15,'Return Data'!$A$7:$R$326,14,0)</f>
        <v>6.0540736650473903</v>
      </c>
      <c r="U15" s="70">
        <f t="shared" si="8"/>
        <v>14</v>
      </c>
      <c r="V15" s="69">
        <f>VLOOKUP($A15,'Return Data'!$A$7:$R$326,18,0)</f>
        <v>6.9949470336803197</v>
      </c>
      <c r="W15" s="70">
        <f t="shared" si="9"/>
        <v>13</v>
      </c>
      <c r="X15" s="69">
        <f>VLOOKUP($A15,'Return Data'!$A$7:$R$326,15,0)</f>
        <v>7.2360071004706104</v>
      </c>
      <c r="Y15" s="70">
        <f t="shared" si="10"/>
        <v>14</v>
      </c>
      <c r="Z15" s="69">
        <f>VLOOKUP($A15,'Return Data'!$A$7:$R$326,17,0)</f>
        <v>11.6018982128288</v>
      </c>
      <c r="AA15" s="71">
        <f t="shared" si="11"/>
        <v>20</v>
      </c>
    </row>
    <row r="16" spans="1:27" x14ac:dyDescent="0.25">
      <c r="A16" s="67" t="s">
        <v>235</v>
      </c>
      <c r="B16" s="68">
        <f>VLOOKUP($A16,'Return Data'!$A$7:$R$326,2,0)</f>
        <v>43937</v>
      </c>
      <c r="C16" s="69">
        <f>VLOOKUP($A16,'Return Data'!$A$7:$R$326,3,0)</f>
        <v>2169.4182999999998</v>
      </c>
      <c r="D16" s="69">
        <f>VLOOKUP($A16,'Return Data'!$A$7:$R$326,6,0)</f>
        <v>3.8953537795822801</v>
      </c>
      <c r="E16" s="70">
        <f t="shared" si="0"/>
        <v>30</v>
      </c>
      <c r="F16" s="69">
        <f>VLOOKUP($A16,'Return Data'!$A$7:$R$326,7,0)</f>
        <v>3.8417506500143501</v>
      </c>
      <c r="G16" s="70">
        <f t="shared" si="1"/>
        <v>32</v>
      </c>
      <c r="H16" s="69">
        <f>VLOOKUP($A16,'Return Data'!$A$7:$R$326,8,0)</f>
        <v>4.4455305555715601</v>
      </c>
      <c r="I16" s="70">
        <f t="shared" si="2"/>
        <v>28</v>
      </c>
      <c r="J16" s="69">
        <f>VLOOKUP($A16,'Return Data'!$A$7:$R$326,9,0)</f>
        <v>4.6487910008601299</v>
      </c>
      <c r="K16" s="70">
        <f t="shared" si="3"/>
        <v>28</v>
      </c>
      <c r="L16" s="69">
        <f>VLOOKUP($A16,'Return Data'!$A$7:$R$326,10,0)</f>
        <v>5.5347651991357196</v>
      </c>
      <c r="M16" s="70">
        <f t="shared" si="4"/>
        <v>27</v>
      </c>
      <c r="N16" s="69">
        <f>VLOOKUP($A16,'Return Data'!$A$7:$R$326,11,0)</f>
        <v>5.0506917457101697</v>
      </c>
      <c r="O16" s="70">
        <f t="shared" si="5"/>
        <v>31</v>
      </c>
      <c r="P16" s="69">
        <f>VLOOKUP($A16,'Return Data'!$A$7:$R$326,12,0)</f>
        <v>4.90175422761686</v>
      </c>
      <c r="Q16" s="70">
        <f t="shared" si="6"/>
        <v>34</v>
      </c>
      <c r="R16" s="69">
        <f>VLOOKUP($A16,'Return Data'!$A$7:$R$326,13,0)</f>
        <v>5.0862505958839099</v>
      </c>
      <c r="S16" s="70">
        <f t="shared" si="7"/>
        <v>35</v>
      </c>
      <c r="T16" s="69">
        <f>VLOOKUP($A16,'Return Data'!$A$7:$R$326,14,0)</f>
        <v>5.4904099361805798</v>
      </c>
      <c r="U16" s="70">
        <f t="shared" si="8"/>
        <v>34</v>
      </c>
      <c r="V16" s="69">
        <f>VLOOKUP($A16,'Return Data'!$A$7:$R$326,18,0)</f>
        <v>6.7241421384771503</v>
      </c>
      <c r="W16" s="70">
        <f t="shared" si="9"/>
        <v>30</v>
      </c>
      <c r="X16" s="69">
        <f>VLOOKUP($A16,'Return Data'!$A$7:$R$326,15,0)</f>
        <v>7.0684060739654102</v>
      </c>
      <c r="Y16" s="70">
        <f t="shared" si="10"/>
        <v>29</v>
      </c>
      <c r="Z16" s="69">
        <f>VLOOKUP($A16,'Return Data'!$A$7:$R$326,17,0)</f>
        <v>11.508160676732301</v>
      </c>
      <c r="AA16" s="71">
        <f t="shared" si="11"/>
        <v>22</v>
      </c>
    </row>
    <row r="17" spans="1:27" x14ac:dyDescent="0.25">
      <c r="A17" s="67" t="s">
        <v>236</v>
      </c>
      <c r="B17" s="68">
        <f>VLOOKUP($A17,'Return Data'!$A$7:$R$326,2,0)</f>
        <v>43937</v>
      </c>
      <c r="C17" s="69">
        <f>VLOOKUP($A17,'Return Data'!$A$7:$R$326,3,0)</f>
        <v>3892.0929999999998</v>
      </c>
      <c r="D17" s="69">
        <f>VLOOKUP($A17,'Return Data'!$A$7:$R$326,6,0)</f>
        <v>7.9767835600881298</v>
      </c>
      <c r="E17" s="70">
        <f t="shared" si="0"/>
        <v>4</v>
      </c>
      <c r="F17" s="69">
        <f>VLOOKUP($A17,'Return Data'!$A$7:$R$326,7,0)</f>
        <v>5.1632093902601603</v>
      </c>
      <c r="G17" s="70">
        <f t="shared" si="1"/>
        <v>8</v>
      </c>
      <c r="H17" s="69">
        <f>VLOOKUP($A17,'Return Data'!$A$7:$R$326,8,0)</f>
        <v>5.23817398700153</v>
      </c>
      <c r="I17" s="70">
        <f t="shared" si="2"/>
        <v>7</v>
      </c>
      <c r="J17" s="69">
        <f>VLOOKUP($A17,'Return Data'!$A$7:$R$326,9,0)</f>
        <v>5.0452550068725799</v>
      </c>
      <c r="K17" s="70">
        <f t="shared" si="3"/>
        <v>10</v>
      </c>
      <c r="L17" s="69">
        <f>VLOOKUP($A17,'Return Data'!$A$7:$R$326,10,0)</f>
        <v>6.3035387553481703</v>
      </c>
      <c r="M17" s="70">
        <f t="shared" si="4"/>
        <v>14</v>
      </c>
      <c r="N17" s="69">
        <f>VLOOKUP($A17,'Return Data'!$A$7:$R$326,11,0)</f>
        <v>5.5710148531170001</v>
      </c>
      <c r="O17" s="70">
        <f t="shared" si="5"/>
        <v>18</v>
      </c>
      <c r="P17" s="69">
        <f>VLOOKUP($A17,'Return Data'!$A$7:$R$326,12,0)</f>
        <v>5.3327996128103798</v>
      </c>
      <c r="Q17" s="70">
        <f t="shared" si="6"/>
        <v>20</v>
      </c>
      <c r="R17" s="69">
        <f>VLOOKUP($A17,'Return Data'!$A$7:$R$326,13,0)</f>
        <v>5.5628761198863499</v>
      </c>
      <c r="S17" s="70">
        <f t="shared" si="7"/>
        <v>22</v>
      </c>
      <c r="T17" s="69">
        <f>VLOOKUP($A17,'Return Data'!$A$7:$R$326,14,0)</f>
        <v>5.9879064781076599</v>
      </c>
      <c r="U17" s="70">
        <f t="shared" si="8"/>
        <v>21</v>
      </c>
      <c r="V17" s="69">
        <f>VLOOKUP($A17,'Return Data'!$A$7:$R$326,18,0)</f>
        <v>6.8781158484669396</v>
      </c>
      <c r="W17" s="70">
        <f t="shared" si="9"/>
        <v>26</v>
      </c>
      <c r="X17" s="69">
        <f>VLOOKUP($A17,'Return Data'!$A$7:$R$326,15,0)</f>
        <v>7.0920936724138102</v>
      </c>
      <c r="Y17" s="70">
        <f t="shared" si="10"/>
        <v>27</v>
      </c>
      <c r="Z17" s="69">
        <f>VLOOKUP($A17,'Return Data'!$A$7:$R$326,17,0)</f>
        <v>14.8239565370032</v>
      </c>
      <c r="AA17" s="71">
        <f t="shared" si="11"/>
        <v>3</v>
      </c>
    </row>
    <row r="18" spans="1:27" x14ac:dyDescent="0.25">
      <c r="A18" s="67" t="s">
        <v>237</v>
      </c>
      <c r="B18" s="68">
        <f>VLOOKUP($A18,'Return Data'!$A$7:$R$326,2,0)</f>
        <v>43937</v>
      </c>
      <c r="C18" s="69">
        <f>VLOOKUP($A18,'Return Data'!$A$7:$R$326,3,0)</f>
        <v>1973.8420000000001</v>
      </c>
      <c r="D18" s="69">
        <f>VLOOKUP($A18,'Return Data'!$A$7:$R$326,6,0)</f>
        <v>5.1155639433090299</v>
      </c>
      <c r="E18" s="70">
        <f t="shared" si="0"/>
        <v>22</v>
      </c>
      <c r="F18" s="69">
        <f>VLOOKUP($A18,'Return Data'!$A$7:$R$326,7,0)</f>
        <v>4.7684519719622998</v>
      </c>
      <c r="G18" s="70">
        <f t="shared" si="1"/>
        <v>14</v>
      </c>
      <c r="H18" s="69">
        <f>VLOOKUP($A18,'Return Data'!$A$7:$R$326,8,0)</f>
        <v>5.0235245231837098</v>
      </c>
      <c r="I18" s="70">
        <f t="shared" si="2"/>
        <v>11</v>
      </c>
      <c r="J18" s="69">
        <f>VLOOKUP($A18,'Return Data'!$A$7:$R$326,9,0)</f>
        <v>5.1628268489839604</v>
      </c>
      <c r="K18" s="70">
        <f t="shared" si="3"/>
        <v>6</v>
      </c>
      <c r="L18" s="69">
        <f>VLOOKUP($A18,'Return Data'!$A$7:$R$326,10,0)</f>
        <v>5.0393907993557798</v>
      </c>
      <c r="M18" s="70">
        <f t="shared" si="4"/>
        <v>31</v>
      </c>
      <c r="N18" s="69">
        <f>VLOOKUP($A18,'Return Data'!$A$7:$R$326,11,0)</f>
        <v>5.0520456499875603</v>
      </c>
      <c r="O18" s="70">
        <f t="shared" si="5"/>
        <v>30</v>
      </c>
      <c r="P18" s="69">
        <f>VLOOKUP($A18,'Return Data'!$A$7:$R$326,12,0)</f>
        <v>5.1901549480273399</v>
      </c>
      <c r="Q18" s="70">
        <f t="shared" si="6"/>
        <v>28</v>
      </c>
      <c r="R18" s="69">
        <f>VLOOKUP($A18,'Return Data'!$A$7:$R$326,13,0)</f>
        <v>5.5155309708643099</v>
      </c>
      <c r="S18" s="70">
        <f t="shared" si="7"/>
        <v>23</v>
      </c>
      <c r="T18" s="69">
        <f>VLOOKUP($A18,'Return Data'!$A$7:$R$326,14,0)</f>
        <v>5.9820507887709802</v>
      </c>
      <c r="U18" s="70">
        <f t="shared" si="8"/>
        <v>22</v>
      </c>
      <c r="V18" s="69">
        <f>VLOOKUP($A18,'Return Data'!$A$7:$R$326,18,0)</f>
        <v>6.9764932209403003</v>
      </c>
      <c r="W18" s="70">
        <f t="shared" si="9"/>
        <v>18</v>
      </c>
      <c r="X18" s="69">
        <f>VLOOKUP($A18,'Return Data'!$A$7:$R$326,15,0)</f>
        <v>7.2349575815207103</v>
      </c>
      <c r="Y18" s="70">
        <f t="shared" si="10"/>
        <v>15</v>
      </c>
      <c r="Z18" s="69">
        <f>VLOOKUP($A18,'Return Data'!$A$7:$R$326,17,0)</f>
        <v>6.1306024491203903</v>
      </c>
      <c r="AA18" s="71">
        <f t="shared" si="11"/>
        <v>36</v>
      </c>
    </row>
    <row r="19" spans="1:27" x14ac:dyDescent="0.25">
      <c r="A19" s="67" t="s">
        <v>238</v>
      </c>
      <c r="B19" s="68">
        <f>VLOOKUP($A19,'Return Data'!$A$7:$R$326,2,0)</f>
        <v>43937</v>
      </c>
      <c r="C19" s="69">
        <f>VLOOKUP($A19,'Return Data'!$A$7:$R$326,3,0)</f>
        <v>293.1438</v>
      </c>
      <c r="D19" s="69">
        <f>VLOOKUP($A19,'Return Data'!$A$7:$R$326,6,0)</f>
        <v>6.05229973060439</v>
      </c>
      <c r="E19" s="70">
        <f t="shared" si="0"/>
        <v>14</v>
      </c>
      <c r="F19" s="69">
        <f>VLOOKUP($A19,'Return Data'!$A$7:$R$326,7,0)</f>
        <v>4.8579174328100496</v>
      </c>
      <c r="G19" s="70">
        <f t="shared" si="1"/>
        <v>10</v>
      </c>
      <c r="H19" s="69">
        <f>VLOOKUP($A19,'Return Data'!$A$7:$R$326,8,0)</f>
        <v>4.90862122378112</v>
      </c>
      <c r="I19" s="70">
        <f t="shared" si="2"/>
        <v>17</v>
      </c>
      <c r="J19" s="69">
        <f>VLOOKUP($A19,'Return Data'!$A$7:$R$326,9,0)</f>
        <v>5.0650191369471997</v>
      </c>
      <c r="K19" s="70">
        <f t="shared" si="3"/>
        <v>9</v>
      </c>
      <c r="L19" s="69">
        <f>VLOOKUP($A19,'Return Data'!$A$7:$R$326,10,0)</f>
        <v>6.6330958887229396</v>
      </c>
      <c r="M19" s="70">
        <f t="shared" si="4"/>
        <v>10</v>
      </c>
      <c r="N19" s="69">
        <f>VLOOKUP($A19,'Return Data'!$A$7:$R$326,11,0)</f>
        <v>5.7019940316040696</v>
      </c>
      <c r="O19" s="70">
        <f t="shared" si="5"/>
        <v>12</v>
      </c>
      <c r="P19" s="69">
        <f>VLOOKUP($A19,'Return Data'!$A$7:$R$326,12,0)</f>
        <v>5.4573940447401297</v>
      </c>
      <c r="Q19" s="70">
        <f t="shared" si="6"/>
        <v>13</v>
      </c>
      <c r="R19" s="69">
        <f>VLOOKUP($A19,'Return Data'!$A$7:$R$326,13,0)</f>
        <v>5.6766397974598801</v>
      </c>
      <c r="S19" s="70">
        <f t="shared" si="7"/>
        <v>11</v>
      </c>
      <c r="T19" s="69">
        <f>VLOOKUP($A19,'Return Data'!$A$7:$R$326,14,0)</f>
        <v>6.0893859725444504</v>
      </c>
      <c r="U19" s="70">
        <f t="shared" si="8"/>
        <v>11</v>
      </c>
      <c r="V19" s="69">
        <f>VLOOKUP($A19,'Return Data'!$A$7:$R$326,18,0)</f>
        <v>6.9870782010603403</v>
      </c>
      <c r="W19" s="70">
        <f t="shared" si="9"/>
        <v>15</v>
      </c>
      <c r="X19" s="69">
        <f>VLOOKUP($A19,'Return Data'!$A$7:$R$326,15,0)</f>
        <v>7.2311452944332304</v>
      </c>
      <c r="Y19" s="70">
        <f t="shared" si="10"/>
        <v>16</v>
      </c>
      <c r="Z19" s="69">
        <f>VLOOKUP($A19,'Return Data'!$A$7:$R$326,17,0)</f>
        <v>13.392379749240099</v>
      </c>
      <c r="AA19" s="71">
        <f t="shared" si="11"/>
        <v>9</v>
      </c>
    </row>
    <row r="20" spans="1:27" x14ac:dyDescent="0.25">
      <c r="A20" s="67" t="s">
        <v>239</v>
      </c>
      <c r="B20" s="68">
        <f>VLOOKUP($A20,'Return Data'!$A$7:$R$326,2,0)</f>
        <v>43937</v>
      </c>
      <c r="C20" s="69">
        <f>VLOOKUP($A20,'Return Data'!$A$7:$R$326,3,0)</f>
        <v>2119.8339999999998</v>
      </c>
      <c r="D20" s="69">
        <f>VLOOKUP($A20,'Return Data'!$A$7:$R$326,6,0)</f>
        <v>0.60609525771804196</v>
      </c>
      <c r="E20" s="70">
        <f t="shared" si="0"/>
        <v>38</v>
      </c>
      <c r="F20" s="69">
        <f>VLOOKUP($A20,'Return Data'!$A$7:$R$326,7,0)</f>
        <v>2.93011726319796</v>
      </c>
      <c r="G20" s="70">
        <f t="shared" si="1"/>
        <v>38</v>
      </c>
      <c r="H20" s="69">
        <f>VLOOKUP($A20,'Return Data'!$A$7:$R$326,8,0)</f>
        <v>4.6218029723769298</v>
      </c>
      <c r="I20" s="70">
        <f t="shared" si="2"/>
        <v>24</v>
      </c>
      <c r="J20" s="69">
        <f>VLOOKUP($A20,'Return Data'!$A$7:$R$326,9,0)</f>
        <v>4.7263749776699502</v>
      </c>
      <c r="K20" s="70">
        <f t="shared" si="3"/>
        <v>24</v>
      </c>
      <c r="L20" s="69">
        <f>VLOOKUP($A20,'Return Data'!$A$7:$R$326,10,0)</f>
        <v>6.9446599438186496</v>
      </c>
      <c r="M20" s="70">
        <f t="shared" si="4"/>
        <v>7</v>
      </c>
      <c r="N20" s="69">
        <f>VLOOKUP($A20,'Return Data'!$A$7:$R$326,11,0)</f>
        <v>5.9505302002015901</v>
      </c>
      <c r="O20" s="70">
        <f t="shared" si="5"/>
        <v>5</v>
      </c>
      <c r="P20" s="69">
        <f>VLOOKUP($A20,'Return Data'!$A$7:$R$326,12,0)</f>
        <v>5.66169177361847</v>
      </c>
      <c r="Q20" s="70">
        <f t="shared" si="6"/>
        <v>3</v>
      </c>
      <c r="R20" s="69">
        <f>VLOOKUP($A20,'Return Data'!$A$7:$R$326,13,0)</f>
        <v>5.8165308548010497</v>
      </c>
      <c r="S20" s="70">
        <f t="shared" si="7"/>
        <v>3</v>
      </c>
      <c r="T20" s="69">
        <f>VLOOKUP($A20,'Return Data'!$A$7:$R$326,14,0)</f>
        <v>6.1752086407010101</v>
      </c>
      <c r="U20" s="70">
        <f t="shared" si="8"/>
        <v>3</v>
      </c>
      <c r="V20" s="69">
        <f>VLOOKUP($A20,'Return Data'!$A$7:$R$326,18,0)</f>
        <v>7.0917844094129299</v>
      </c>
      <c r="W20" s="70">
        <f t="shared" si="9"/>
        <v>3</v>
      </c>
      <c r="X20" s="69">
        <f>VLOOKUP($A20,'Return Data'!$A$7:$R$326,15,0)</f>
        <v>7.2982484050603897</v>
      </c>
      <c r="Y20" s="70">
        <f t="shared" si="10"/>
        <v>5</v>
      </c>
      <c r="Z20" s="69">
        <f>VLOOKUP($A20,'Return Data'!$A$7:$R$326,17,0)</f>
        <v>11.4524911739983</v>
      </c>
      <c r="AA20" s="71">
        <f t="shared" si="11"/>
        <v>23</v>
      </c>
    </row>
    <row r="21" spans="1:27" x14ac:dyDescent="0.25">
      <c r="A21" s="67" t="s">
        <v>240</v>
      </c>
      <c r="B21" s="68">
        <f>VLOOKUP($A21,'Return Data'!$A$7:$R$326,2,0)</f>
        <v>43937</v>
      </c>
      <c r="C21" s="69">
        <f>VLOOKUP($A21,'Return Data'!$A$7:$R$326,3,0)</f>
        <v>2396.1916999999999</v>
      </c>
      <c r="D21" s="69">
        <f>VLOOKUP($A21,'Return Data'!$A$7:$R$326,6,0)</f>
        <v>7.5111699146458397</v>
      </c>
      <c r="E21" s="70">
        <f t="shared" si="0"/>
        <v>8</v>
      </c>
      <c r="F21" s="69">
        <f>VLOOKUP($A21,'Return Data'!$A$7:$R$326,7,0)</f>
        <v>5.0094936182575003</v>
      </c>
      <c r="G21" s="70">
        <f t="shared" si="1"/>
        <v>9</v>
      </c>
      <c r="H21" s="69">
        <f>VLOOKUP($A21,'Return Data'!$A$7:$R$326,8,0)</f>
        <v>5.3091405582080302</v>
      </c>
      <c r="I21" s="70">
        <f t="shared" si="2"/>
        <v>5</v>
      </c>
      <c r="J21" s="69">
        <f>VLOOKUP($A21,'Return Data'!$A$7:$R$326,9,0)</f>
        <v>5.0382937329267596</v>
      </c>
      <c r="K21" s="70">
        <f t="shared" si="3"/>
        <v>11</v>
      </c>
      <c r="L21" s="69">
        <f>VLOOKUP($A21,'Return Data'!$A$7:$R$326,10,0)</f>
        <v>5.8885599882389998</v>
      </c>
      <c r="M21" s="70">
        <f t="shared" si="4"/>
        <v>21</v>
      </c>
      <c r="N21" s="69">
        <f>VLOOKUP($A21,'Return Data'!$A$7:$R$326,11,0)</f>
        <v>5.3890803248638397</v>
      </c>
      <c r="O21" s="70">
        <f t="shared" si="5"/>
        <v>23</v>
      </c>
      <c r="P21" s="69">
        <f>VLOOKUP($A21,'Return Data'!$A$7:$R$326,12,0)</f>
        <v>5.1922321978845902</v>
      </c>
      <c r="Q21" s="70">
        <f t="shared" si="6"/>
        <v>27</v>
      </c>
      <c r="R21" s="69">
        <f>VLOOKUP($A21,'Return Data'!$A$7:$R$326,13,0)</f>
        <v>5.40878741912928</v>
      </c>
      <c r="S21" s="70">
        <f t="shared" si="7"/>
        <v>30</v>
      </c>
      <c r="T21" s="69">
        <f>VLOOKUP($A21,'Return Data'!$A$7:$R$326,14,0)</f>
        <v>5.8071986100481201</v>
      </c>
      <c r="U21" s="70">
        <f t="shared" si="8"/>
        <v>31</v>
      </c>
      <c r="V21" s="69">
        <f>VLOOKUP($A21,'Return Data'!$A$7:$R$326,18,0)</f>
        <v>6.7781040719967596</v>
      </c>
      <c r="W21" s="70">
        <f t="shared" si="9"/>
        <v>28</v>
      </c>
      <c r="X21" s="69">
        <f>VLOOKUP($A21,'Return Data'!$A$7:$R$326,15,0)</f>
        <v>7.0709351683984902</v>
      </c>
      <c r="Y21" s="70">
        <f t="shared" si="10"/>
        <v>28</v>
      </c>
      <c r="Z21" s="69">
        <f>VLOOKUP($A21,'Return Data'!$A$7:$R$326,17,0)</f>
        <v>8.6974442810314496</v>
      </c>
      <c r="AA21" s="71">
        <f t="shared" si="11"/>
        <v>32</v>
      </c>
    </row>
    <row r="22" spans="1:27" x14ac:dyDescent="0.25">
      <c r="A22" s="67" t="s">
        <v>241</v>
      </c>
      <c r="B22" s="68">
        <f>VLOOKUP($A22,'Return Data'!$A$7:$R$326,2,0)</f>
        <v>43937</v>
      </c>
      <c r="C22" s="69">
        <f>VLOOKUP($A22,'Return Data'!$A$7:$R$326,3,0)</f>
        <v>1540.8982000000001</v>
      </c>
      <c r="D22" s="69">
        <f>VLOOKUP($A22,'Return Data'!$A$7:$R$326,6,0)</f>
        <v>3.7974985881796801</v>
      </c>
      <c r="E22" s="70">
        <f t="shared" si="0"/>
        <v>31</v>
      </c>
      <c r="F22" s="69">
        <f>VLOOKUP($A22,'Return Data'!$A$7:$R$326,7,0)</f>
        <v>3.4135341729953499</v>
      </c>
      <c r="G22" s="70">
        <f t="shared" si="1"/>
        <v>34</v>
      </c>
      <c r="H22" s="69">
        <f>VLOOKUP($A22,'Return Data'!$A$7:$R$326,8,0)</f>
        <v>3.86290420036089</v>
      </c>
      <c r="I22" s="70">
        <f t="shared" si="2"/>
        <v>37</v>
      </c>
      <c r="J22" s="69">
        <f>VLOOKUP($A22,'Return Data'!$A$7:$R$326,9,0)</f>
        <v>3.46500190169475</v>
      </c>
      <c r="K22" s="70">
        <f t="shared" si="3"/>
        <v>36</v>
      </c>
      <c r="L22" s="69">
        <f>VLOOKUP($A22,'Return Data'!$A$7:$R$326,10,0)</f>
        <v>3.6609008415872499</v>
      </c>
      <c r="M22" s="70">
        <f t="shared" si="4"/>
        <v>36</v>
      </c>
      <c r="N22" s="69">
        <f>VLOOKUP($A22,'Return Data'!$A$7:$R$326,11,0)</f>
        <v>4.4077617833203</v>
      </c>
      <c r="O22" s="70">
        <f t="shared" si="5"/>
        <v>37</v>
      </c>
      <c r="P22" s="69">
        <f>VLOOKUP($A22,'Return Data'!$A$7:$R$326,12,0)</f>
        <v>4.5475390083324996</v>
      </c>
      <c r="Q22" s="70">
        <f t="shared" si="6"/>
        <v>37</v>
      </c>
      <c r="R22" s="69">
        <f>VLOOKUP($A22,'Return Data'!$A$7:$R$326,13,0)</f>
        <v>4.8724318590251103</v>
      </c>
      <c r="S22" s="70">
        <f t="shared" si="7"/>
        <v>37</v>
      </c>
      <c r="T22" s="69">
        <f>VLOOKUP($A22,'Return Data'!$A$7:$R$326,14,0)</f>
        <v>5.2596854627824801</v>
      </c>
      <c r="U22" s="70">
        <f t="shared" si="8"/>
        <v>37</v>
      </c>
      <c r="V22" s="69">
        <f>VLOOKUP($A22,'Return Data'!$A$7:$R$326,18,0)</f>
        <v>6.2207340999866503</v>
      </c>
      <c r="W22" s="70">
        <f t="shared" si="9"/>
        <v>33</v>
      </c>
      <c r="X22" s="69">
        <f>VLOOKUP($A22,'Return Data'!$A$7:$R$326,15,0)</f>
        <v>6.5294350688126697</v>
      </c>
      <c r="Y22" s="70">
        <f t="shared" si="10"/>
        <v>32</v>
      </c>
      <c r="Z22" s="69">
        <f>VLOOKUP($A22,'Return Data'!$A$7:$R$326,17,0)</f>
        <v>8.4099723858929298</v>
      </c>
      <c r="AA22" s="71">
        <f t="shared" si="11"/>
        <v>33</v>
      </c>
    </row>
    <row r="23" spans="1:27" x14ac:dyDescent="0.25">
      <c r="A23" s="67" t="s">
        <v>242</v>
      </c>
      <c r="B23" s="68">
        <f>VLOOKUP($A23,'Return Data'!$A$7:$R$326,2,0)</f>
        <v>43937</v>
      </c>
      <c r="C23" s="69">
        <f>VLOOKUP($A23,'Return Data'!$A$7:$R$326,3,0)</f>
        <v>1928.5083</v>
      </c>
      <c r="D23" s="69">
        <f>VLOOKUP($A23,'Return Data'!$A$7:$R$326,6,0)</f>
        <v>-12.9392758274694</v>
      </c>
      <c r="E23" s="70">
        <f t="shared" si="0"/>
        <v>39</v>
      </c>
      <c r="F23" s="69">
        <f>VLOOKUP($A23,'Return Data'!$A$7:$R$326,7,0)</f>
        <v>-1.4029261143959599</v>
      </c>
      <c r="G23" s="70">
        <f t="shared" si="1"/>
        <v>39</v>
      </c>
      <c r="H23" s="69">
        <f>VLOOKUP($A23,'Return Data'!$A$7:$R$326,8,0)</f>
        <v>2.5049143538145202</v>
      </c>
      <c r="I23" s="70">
        <f t="shared" si="2"/>
        <v>39</v>
      </c>
      <c r="J23" s="69">
        <f>VLOOKUP($A23,'Return Data'!$A$7:$R$326,9,0)</f>
        <v>3.1793411579243802</v>
      </c>
      <c r="K23" s="70">
        <f t="shared" si="3"/>
        <v>38</v>
      </c>
      <c r="L23" s="69">
        <f>VLOOKUP($A23,'Return Data'!$A$7:$R$326,10,0)</f>
        <v>5.0927206499297597</v>
      </c>
      <c r="M23" s="70">
        <f t="shared" si="4"/>
        <v>29</v>
      </c>
      <c r="N23" s="69">
        <f>VLOOKUP($A23,'Return Data'!$A$7:$R$326,11,0)</f>
        <v>5.2437465988552896</v>
      </c>
      <c r="O23" s="70">
        <f t="shared" si="5"/>
        <v>28</v>
      </c>
      <c r="P23" s="69">
        <f>VLOOKUP($A23,'Return Data'!$A$7:$R$326,12,0)</f>
        <v>5.2401794258163203</v>
      </c>
      <c r="Q23" s="70">
        <f t="shared" si="6"/>
        <v>25</v>
      </c>
      <c r="R23" s="69">
        <f>VLOOKUP($A23,'Return Data'!$A$7:$R$326,13,0)</f>
        <v>5.5087965485047903</v>
      </c>
      <c r="S23" s="70">
        <f t="shared" si="7"/>
        <v>24</v>
      </c>
      <c r="T23" s="69">
        <f>VLOOKUP($A23,'Return Data'!$A$7:$R$326,14,0)</f>
        <v>5.9458036081772097</v>
      </c>
      <c r="U23" s="70">
        <f t="shared" si="8"/>
        <v>24</v>
      </c>
      <c r="V23" s="69">
        <f>VLOOKUP($A23,'Return Data'!$A$7:$R$326,18,0)</f>
        <v>6.8832827744531704</v>
      </c>
      <c r="W23" s="70">
        <f t="shared" si="9"/>
        <v>24</v>
      </c>
      <c r="X23" s="69">
        <f>VLOOKUP($A23,'Return Data'!$A$7:$R$326,15,0)</f>
        <v>7.1665459863916201</v>
      </c>
      <c r="Y23" s="70">
        <f t="shared" si="10"/>
        <v>23</v>
      </c>
      <c r="Z23" s="69">
        <f>VLOOKUP($A23,'Return Data'!$A$7:$R$326,17,0)</f>
        <v>10.946561030361799</v>
      </c>
      <c r="AA23" s="71">
        <f t="shared" si="11"/>
        <v>28</v>
      </c>
    </row>
    <row r="24" spans="1:27" x14ac:dyDescent="0.25">
      <c r="A24" s="67" t="s">
        <v>243</v>
      </c>
      <c r="B24" s="68">
        <f>VLOOKUP($A24,'Return Data'!$A$7:$R$326,2,0)</f>
        <v>43937</v>
      </c>
      <c r="C24" s="69">
        <f>VLOOKUP($A24,'Return Data'!$A$7:$R$326,3,0)</f>
        <v>2720.8008</v>
      </c>
      <c r="D24" s="69">
        <f>VLOOKUP($A24,'Return Data'!$A$7:$R$326,6,0)</f>
        <v>7.7824564829435099</v>
      </c>
      <c r="E24" s="70">
        <f t="shared" si="0"/>
        <v>6</v>
      </c>
      <c r="F24" s="69">
        <f>VLOOKUP($A24,'Return Data'!$A$7:$R$326,7,0)</f>
        <v>5.2932441678575497</v>
      </c>
      <c r="G24" s="70">
        <f t="shared" si="1"/>
        <v>7</v>
      </c>
      <c r="H24" s="69">
        <f>VLOOKUP($A24,'Return Data'!$A$7:$R$326,8,0)</f>
        <v>5.27000783160143</v>
      </c>
      <c r="I24" s="70">
        <f t="shared" si="2"/>
        <v>6</v>
      </c>
      <c r="J24" s="69">
        <f>VLOOKUP($A24,'Return Data'!$A$7:$R$326,9,0)</f>
        <v>5.08408647823489</v>
      </c>
      <c r="K24" s="70">
        <f t="shared" si="3"/>
        <v>8</v>
      </c>
      <c r="L24" s="69">
        <f>VLOOKUP($A24,'Return Data'!$A$7:$R$326,10,0)</f>
        <v>5.6917419604305799</v>
      </c>
      <c r="M24" s="70">
        <f t="shared" si="4"/>
        <v>24</v>
      </c>
      <c r="N24" s="69">
        <f>VLOOKUP($A24,'Return Data'!$A$7:$R$326,11,0)</f>
        <v>5.33717573695123</v>
      </c>
      <c r="O24" s="70">
        <f t="shared" si="5"/>
        <v>27</v>
      </c>
      <c r="P24" s="69">
        <f>VLOOKUP($A24,'Return Data'!$A$7:$R$326,12,0)</f>
        <v>5.22164580992178</v>
      </c>
      <c r="Q24" s="70">
        <f t="shared" si="6"/>
        <v>26</v>
      </c>
      <c r="R24" s="69">
        <f>VLOOKUP($A24,'Return Data'!$A$7:$R$326,13,0)</f>
        <v>5.4393440870512402</v>
      </c>
      <c r="S24" s="70">
        <f t="shared" si="7"/>
        <v>28</v>
      </c>
      <c r="T24" s="69">
        <f>VLOOKUP($A24,'Return Data'!$A$7:$R$326,14,0)</f>
        <v>5.86790411594587</v>
      </c>
      <c r="U24" s="70">
        <f t="shared" si="8"/>
        <v>29</v>
      </c>
      <c r="V24" s="69">
        <f>VLOOKUP($A24,'Return Data'!$A$7:$R$326,18,0)</f>
        <v>6.8878768952643696</v>
      </c>
      <c r="W24" s="70">
        <f t="shared" si="9"/>
        <v>23</v>
      </c>
      <c r="X24" s="69">
        <f>VLOOKUP($A24,'Return Data'!$A$7:$R$326,15,0)</f>
        <v>7.1699077280220003</v>
      </c>
      <c r="Y24" s="70">
        <f t="shared" si="10"/>
        <v>22</v>
      </c>
      <c r="Z24" s="69">
        <f>VLOOKUP($A24,'Return Data'!$A$7:$R$326,17,0)</f>
        <v>12.8208265360278</v>
      </c>
      <c r="AA24" s="71">
        <f t="shared" si="11"/>
        <v>14</v>
      </c>
    </row>
    <row r="25" spans="1:27" x14ac:dyDescent="0.25">
      <c r="A25" s="67" t="s">
        <v>244</v>
      </c>
      <c r="B25" s="68">
        <f>VLOOKUP($A25,'Return Data'!$A$7:$R$326,2,0)</f>
        <v>43937</v>
      </c>
      <c r="C25" s="69">
        <f>VLOOKUP($A25,'Return Data'!$A$7:$R$326,3,0)</f>
        <v>1049.1673000000001</v>
      </c>
      <c r="D25" s="69">
        <f>VLOOKUP($A25,'Return Data'!$A$7:$R$326,6,0)</f>
        <v>3.2043937365020501</v>
      </c>
      <c r="E25" s="70">
        <f t="shared" si="0"/>
        <v>33</v>
      </c>
      <c r="F25" s="69">
        <f>VLOOKUP($A25,'Return Data'!$A$7:$R$326,7,0)</f>
        <v>3.0831303034666702</v>
      </c>
      <c r="G25" s="70">
        <f t="shared" si="1"/>
        <v>36</v>
      </c>
      <c r="H25" s="69">
        <f>VLOOKUP($A25,'Return Data'!$A$7:$R$326,8,0)</f>
        <v>2.9652532555542201</v>
      </c>
      <c r="I25" s="70">
        <f t="shared" si="2"/>
        <v>38</v>
      </c>
      <c r="J25" s="69">
        <f>VLOOKUP($A25,'Return Data'!$A$7:$R$326,9,0)</f>
        <v>2.5764692421025299</v>
      </c>
      <c r="K25" s="70">
        <f t="shared" si="3"/>
        <v>39</v>
      </c>
      <c r="L25" s="69">
        <f>VLOOKUP($A25,'Return Data'!$A$7:$R$326,10,0)</f>
        <v>2.3850964867676598</v>
      </c>
      <c r="M25" s="70">
        <f t="shared" si="4"/>
        <v>39</v>
      </c>
      <c r="N25" s="69">
        <f>VLOOKUP($A25,'Return Data'!$A$7:$R$326,11,0)</f>
        <v>4.0672347900881496</v>
      </c>
      <c r="O25" s="70">
        <f t="shared" si="5"/>
        <v>39</v>
      </c>
      <c r="P25" s="69">
        <f>VLOOKUP($A25,'Return Data'!$A$7:$R$326,12,0)</f>
        <v>4.3004861268015198</v>
      </c>
      <c r="Q25" s="70">
        <f t="shared" si="6"/>
        <v>39</v>
      </c>
      <c r="R25" s="69">
        <f>VLOOKUP($A25,'Return Data'!$A$7:$R$326,13,0)</f>
        <v>4.62319429197946</v>
      </c>
      <c r="S25" s="70">
        <f t="shared" si="7"/>
        <v>39</v>
      </c>
      <c r="T25" s="69"/>
      <c r="U25" s="70"/>
      <c r="V25" s="69"/>
      <c r="W25" s="70"/>
      <c r="X25" s="69"/>
      <c r="Y25" s="70"/>
      <c r="Z25" s="69">
        <f>VLOOKUP($A25,'Return Data'!$A$7:$R$326,17,0)</f>
        <v>5.0038612167849896</v>
      </c>
      <c r="AA25" s="71">
        <f t="shared" si="11"/>
        <v>39</v>
      </c>
    </row>
    <row r="26" spans="1:27" x14ac:dyDescent="0.25">
      <c r="A26" s="67" t="s">
        <v>245</v>
      </c>
      <c r="B26" s="68">
        <f>VLOOKUP($A26,'Return Data'!$A$7:$R$326,2,0)</f>
        <v>43937</v>
      </c>
      <c r="C26" s="69">
        <f>VLOOKUP($A26,'Return Data'!$A$7:$R$326,3,0)</f>
        <v>54.134999999999998</v>
      </c>
      <c r="D26" s="69">
        <f>VLOOKUP($A26,'Return Data'!$A$7:$R$326,6,0)</f>
        <v>4.6528512916532696</v>
      </c>
      <c r="E26" s="70">
        <f t="shared" si="0"/>
        <v>27</v>
      </c>
      <c r="F26" s="69">
        <f>VLOOKUP($A26,'Return Data'!$A$7:$R$326,7,0)</f>
        <v>4.2716879789097604</v>
      </c>
      <c r="G26" s="70">
        <f t="shared" si="1"/>
        <v>24</v>
      </c>
      <c r="H26" s="69">
        <f>VLOOKUP($A26,'Return Data'!$A$7:$R$326,8,0)</f>
        <v>4.5020298818255897</v>
      </c>
      <c r="I26" s="70">
        <f t="shared" si="2"/>
        <v>27</v>
      </c>
      <c r="J26" s="69">
        <f>VLOOKUP($A26,'Return Data'!$A$7:$R$326,9,0)</f>
        <v>4.6847411063081497</v>
      </c>
      <c r="K26" s="70">
        <f t="shared" si="3"/>
        <v>26</v>
      </c>
      <c r="L26" s="69">
        <f>VLOOKUP($A26,'Return Data'!$A$7:$R$326,10,0)</f>
        <v>5.2190322466925299</v>
      </c>
      <c r="M26" s="70">
        <f t="shared" si="4"/>
        <v>28</v>
      </c>
      <c r="N26" s="69">
        <f>VLOOKUP($A26,'Return Data'!$A$7:$R$326,11,0)</f>
        <v>5.2353961827646298</v>
      </c>
      <c r="O26" s="70">
        <f t="shared" si="5"/>
        <v>29</v>
      </c>
      <c r="P26" s="69">
        <f>VLOOKUP($A26,'Return Data'!$A$7:$R$326,12,0)</f>
        <v>5.1654631189066897</v>
      </c>
      <c r="Q26" s="70">
        <f t="shared" si="6"/>
        <v>30</v>
      </c>
      <c r="R26" s="69">
        <f>VLOOKUP($A26,'Return Data'!$A$7:$R$326,13,0)</f>
        <v>5.4545244747578998</v>
      </c>
      <c r="S26" s="70">
        <f t="shared" si="7"/>
        <v>27</v>
      </c>
      <c r="T26" s="69">
        <f>VLOOKUP($A26,'Return Data'!$A$7:$R$326,14,0)</f>
        <v>5.9175249591947399</v>
      </c>
      <c r="U26" s="70">
        <f t="shared" ref="U26:U44" si="12">RANK(T26,T$8:T$48,0)</f>
        <v>27</v>
      </c>
      <c r="V26" s="69">
        <f>VLOOKUP($A26,'Return Data'!$A$7:$R$326,18,0)</f>
        <v>6.9529801835666598</v>
      </c>
      <c r="W26" s="70">
        <f t="shared" ref="W26:W31" si="13">RANK(V26,V$8:V$48,0)</f>
        <v>21</v>
      </c>
      <c r="X26" s="69">
        <f>VLOOKUP($A26,'Return Data'!$A$7:$R$326,15,0)</f>
        <v>7.2172905375652601</v>
      </c>
      <c r="Y26" s="70">
        <f t="shared" ref="Y26:Y31" si="14">RANK(X26,X$8:X$48,0)</f>
        <v>19</v>
      </c>
      <c r="Z26" s="69">
        <f>VLOOKUP($A26,'Return Data'!$A$7:$R$326,17,0)</f>
        <v>19.785402849422699</v>
      </c>
      <c r="AA26" s="71">
        <f t="shared" si="11"/>
        <v>1</v>
      </c>
    </row>
    <row r="27" spans="1:27" x14ac:dyDescent="0.25">
      <c r="A27" s="67" t="s">
        <v>246</v>
      </c>
      <c r="B27" s="68">
        <f>VLOOKUP($A27,'Return Data'!$A$7:$R$326,2,0)</f>
        <v>43937</v>
      </c>
      <c r="C27" s="69">
        <f>VLOOKUP($A27,'Return Data'!$A$7:$R$326,3,0)</f>
        <v>4008.8757999999998</v>
      </c>
      <c r="D27" s="69">
        <f>VLOOKUP($A27,'Return Data'!$A$7:$R$326,6,0)</f>
        <v>5.5729864885610798</v>
      </c>
      <c r="E27" s="70">
        <f t="shared" si="0"/>
        <v>17</v>
      </c>
      <c r="F27" s="69">
        <f>VLOOKUP($A27,'Return Data'!$A$7:$R$326,7,0)</f>
        <v>4.5720219971033096</v>
      </c>
      <c r="G27" s="70">
        <f t="shared" si="1"/>
        <v>21</v>
      </c>
      <c r="H27" s="69">
        <f>VLOOKUP($A27,'Return Data'!$A$7:$R$326,8,0)</f>
        <v>4.7930046152856001</v>
      </c>
      <c r="I27" s="70">
        <f t="shared" si="2"/>
        <v>21</v>
      </c>
      <c r="J27" s="69">
        <f>VLOOKUP($A27,'Return Data'!$A$7:$R$326,9,0)</f>
        <v>4.8571413433946899</v>
      </c>
      <c r="K27" s="70">
        <f t="shared" si="3"/>
        <v>19</v>
      </c>
      <c r="L27" s="69">
        <f>VLOOKUP($A27,'Return Data'!$A$7:$R$326,10,0)</f>
        <v>5.8331225263757398</v>
      </c>
      <c r="M27" s="70">
        <f t="shared" si="4"/>
        <v>22</v>
      </c>
      <c r="N27" s="69">
        <f>VLOOKUP($A27,'Return Data'!$A$7:$R$326,11,0)</f>
        <v>5.4127450279064204</v>
      </c>
      <c r="O27" s="70">
        <f t="shared" si="5"/>
        <v>22</v>
      </c>
      <c r="P27" s="69">
        <f>VLOOKUP($A27,'Return Data'!$A$7:$R$326,12,0)</f>
        <v>5.2905020501441404</v>
      </c>
      <c r="Q27" s="70">
        <f t="shared" si="6"/>
        <v>23</v>
      </c>
      <c r="R27" s="69">
        <f>VLOOKUP($A27,'Return Data'!$A$7:$R$326,13,0)</f>
        <v>5.5055109877181199</v>
      </c>
      <c r="S27" s="70">
        <f t="shared" si="7"/>
        <v>25</v>
      </c>
      <c r="T27" s="69">
        <f>VLOOKUP($A27,'Return Data'!$A$7:$R$326,14,0)</f>
        <v>5.9178140542185096</v>
      </c>
      <c r="U27" s="70">
        <f t="shared" si="12"/>
        <v>26</v>
      </c>
      <c r="V27" s="69">
        <f>VLOOKUP($A27,'Return Data'!$A$7:$R$326,18,0)</f>
        <v>6.8813111379957901</v>
      </c>
      <c r="W27" s="70">
        <f t="shared" si="13"/>
        <v>25</v>
      </c>
      <c r="X27" s="69">
        <f>VLOOKUP($A27,'Return Data'!$A$7:$R$326,15,0)</f>
        <v>7.1539865892291497</v>
      </c>
      <c r="Y27" s="70">
        <f t="shared" si="14"/>
        <v>25</v>
      </c>
      <c r="Z27" s="69">
        <f>VLOOKUP($A27,'Return Data'!$A$7:$R$326,17,0)</f>
        <v>13.4420643054358</v>
      </c>
      <c r="AA27" s="71">
        <f t="shared" si="11"/>
        <v>8</v>
      </c>
    </row>
    <row r="28" spans="1:27" x14ac:dyDescent="0.25">
      <c r="A28" s="67" t="s">
        <v>247</v>
      </c>
      <c r="B28" s="68">
        <f>VLOOKUP($A28,'Return Data'!$A$7:$R$326,2,0)</f>
        <v>43937</v>
      </c>
      <c r="C28" s="69">
        <f>VLOOKUP($A28,'Return Data'!$A$7:$R$326,3,0)</f>
        <v>2716.6801</v>
      </c>
      <c r="D28" s="69">
        <f>VLOOKUP($A28,'Return Data'!$A$7:$R$326,6,0)</f>
        <v>6.56846224343965</v>
      </c>
      <c r="E28" s="70">
        <f t="shared" si="0"/>
        <v>10</v>
      </c>
      <c r="F28" s="69">
        <f>VLOOKUP($A28,'Return Data'!$A$7:$R$326,7,0)</f>
        <v>4.7678932306546704</v>
      </c>
      <c r="G28" s="70">
        <f t="shared" si="1"/>
        <v>15</v>
      </c>
      <c r="H28" s="69">
        <f>VLOOKUP($A28,'Return Data'!$A$7:$R$326,8,0)</f>
        <v>4.9408861098136896</v>
      </c>
      <c r="I28" s="70">
        <f t="shared" si="2"/>
        <v>15</v>
      </c>
      <c r="J28" s="69">
        <f>VLOOKUP($A28,'Return Data'!$A$7:$R$326,9,0)</f>
        <v>4.9972075638548903</v>
      </c>
      <c r="K28" s="70">
        <f t="shared" si="3"/>
        <v>12</v>
      </c>
      <c r="L28" s="69">
        <f>VLOOKUP($A28,'Return Data'!$A$7:$R$326,10,0)</f>
        <v>6.63387603537298</v>
      </c>
      <c r="M28" s="70">
        <f t="shared" si="4"/>
        <v>9</v>
      </c>
      <c r="N28" s="69">
        <f>VLOOKUP($A28,'Return Data'!$A$7:$R$326,11,0)</f>
        <v>5.7843383557206502</v>
      </c>
      <c r="O28" s="70">
        <f t="shared" si="5"/>
        <v>9</v>
      </c>
      <c r="P28" s="69">
        <f>VLOOKUP($A28,'Return Data'!$A$7:$R$326,12,0)</f>
        <v>5.5137723178696403</v>
      </c>
      <c r="Q28" s="70">
        <f t="shared" si="6"/>
        <v>10</v>
      </c>
      <c r="R28" s="69">
        <f>VLOOKUP($A28,'Return Data'!$A$7:$R$326,13,0)</f>
        <v>5.6655376083643896</v>
      </c>
      <c r="S28" s="70">
        <f t="shared" si="7"/>
        <v>14</v>
      </c>
      <c r="T28" s="69">
        <f>VLOOKUP($A28,'Return Data'!$A$7:$R$326,14,0)</f>
        <v>6.0349854189033003</v>
      </c>
      <c r="U28" s="70">
        <f t="shared" si="12"/>
        <v>16</v>
      </c>
      <c r="V28" s="69">
        <f>VLOOKUP($A28,'Return Data'!$A$7:$R$326,18,0)</f>
        <v>6.9837634616210504</v>
      </c>
      <c r="W28" s="70">
        <f t="shared" si="13"/>
        <v>16</v>
      </c>
      <c r="X28" s="69">
        <f>VLOOKUP($A28,'Return Data'!$A$7:$R$326,15,0)</f>
        <v>7.2500444844630003</v>
      </c>
      <c r="Y28" s="70">
        <f t="shared" si="14"/>
        <v>13</v>
      </c>
      <c r="Z28" s="69">
        <f>VLOOKUP($A28,'Return Data'!$A$7:$R$326,17,0)</f>
        <v>12.673710285194201</v>
      </c>
      <c r="AA28" s="71">
        <f t="shared" si="11"/>
        <v>16</v>
      </c>
    </row>
    <row r="29" spans="1:27" x14ac:dyDescent="0.25">
      <c r="A29" s="67" t="s">
        <v>248</v>
      </c>
      <c r="B29" s="68">
        <f>VLOOKUP($A29,'Return Data'!$A$7:$R$326,2,0)</f>
        <v>43937</v>
      </c>
      <c r="C29" s="69">
        <f>VLOOKUP($A29,'Return Data'!$A$7:$R$326,3,0)</f>
        <v>3583.7527</v>
      </c>
      <c r="D29" s="69">
        <f>VLOOKUP($A29,'Return Data'!$A$7:$R$326,6,0)</f>
        <v>6.1924234822978699</v>
      </c>
      <c r="E29" s="70">
        <f t="shared" si="0"/>
        <v>12</v>
      </c>
      <c r="F29" s="69">
        <f>VLOOKUP($A29,'Return Data'!$A$7:$R$326,7,0)</f>
        <v>4.6185471341937001</v>
      </c>
      <c r="G29" s="70">
        <f t="shared" si="1"/>
        <v>20</v>
      </c>
      <c r="H29" s="69">
        <f>VLOOKUP($A29,'Return Data'!$A$7:$R$326,8,0)</f>
        <v>4.7966735150835804</v>
      </c>
      <c r="I29" s="70">
        <f t="shared" si="2"/>
        <v>20</v>
      </c>
      <c r="J29" s="69">
        <f>VLOOKUP($A29,'Return Data'!$A$7:$R$326,9,0)</f>
        <v>4.9529015517890702</v>
      </c>
      <c r="K29" s="70">
        <f t="shared" si="3"/>
        <v>16</v>
      </c>
      <c r="L29" s="69">
        <f>VLOOKUP($A29,'Return Data'!$A$7:$R$326,10,0)</f>
        <v>7.1960767505399303</v>
      </c>
      <c r="M29" s="70">
        <f t="shared" si="4"/>
        <v>4</v>
      </c>
      <c r="N29" s="69">
        <f>VLOOKUP($A29,'Return Data'!$A$7:$R$326,11,0)</f>
        <v>5.9731380299839696</v>
      </c>
      <c r="O29" s="70">
        <f t="shared" si="5"/>
        <v>1</v>
      </c>
      <c r="P29" s="69">
        <f>VLOOKUP($A29,'Return Data'!$A$7:$R$326,12,0)</f>
        <v>5.6064550980062897</v>
      </c>
      <c r="Q29" s="70">
        <f t="shared" si="6"/>
        <v>5</v>
      </c>
      <c r="R29" s="69">
        <f>VLOOKUP($A29,'Return Data'!$A$7:$R$326,13,0)</f>
        <v>5.7535527582308701</v>
      </c>
      <c r="S29" s="70">
        <f t="shared" si="7"/>
        <v>6</v>
      </c>
      <c r="T29" s="69">
        <f>VLOOKUP($A29,'Return Data'!$A$7:$R$326,14,0)</f>
        <v>6.0864989984023001</v>
      </c>
      <c r="U29" s="70">
        <f t="shared" si="12"/>
        <v>12</v>
      </c>
      <c r="V29" s="69">
        <f>VLOOKUP($A29,'Return Data'!$A$7:$R$326,18,0)</f>
        <v>6.96211188157696</v>
      </c>
      <c r="W29" s="70">
        <f t="shared" si="13"/>
        <v>20</v>
      </c>
      <c r="X29" s="69">
        <f>VLOOKUP($A29,'Return Data'!$A$7:$R$326,15,0)</f>
        <v>7.1997214676087298</v>
      </c>
      <c r="Y29" s="70">
        <f t="shared" si="14"/>
        <v>21</v>
      </c>
      <c r="Z29" s="69">
        <f>VLOOKUP($A29,'Return Data'!$A$7:$R$326,17,0)</f>
        <v>14.2694770086246</v>
      </c>
      <c r="AA29" s="71">
        <f t="shared" si="11"/>
        <v>5</v>
      </c>
    </row>
    <row r="30" spans="1:27" x14ac:dyDescent="0.25">
      <c r="A30" s="67" t="s">
        <v>249</v>
      </c>
      <c r="B30" s="68">
        <f>VLOOKUP($A30,'Return Data'!$A$7:$R$326,2,0)</f>
        <v>43937</v>
      </c>
      <c r="C30" s="69">
        <f>VLOOKUP($A30,'Return Data'!$A$7:$R$326,3,0)</f>
        <v>1285.0687</v>
      </c>
      <c r="D30" s="69">
        <f>VLOOKUP($A30,'Return Data'!$A$7:$R$326,6,0)</f>
        <v>5.1672645403444397</v>
      </c>
      <c r="E30" s="70">
        <f t="shared" si="0"/>
        <v>20</v>
      </c>
      <c r="F30" s="69">
        <f>VLOOKUP($A30,'Return Data'!$A$7:$R$326,7,0)</f>
        <v>4.4400854564402898</v>
      </c>
      <c r="G30" s="70">
        <f t="shared" si="1"/>
        <v>22</v>
      </c>
      <c r="H30" s="69">
        <f>VLOOKUP($A30,'Return Data'!$A$7:$R$326,8,0)</f>
        <v>4.6183816771269797</v>
      </c>
      <c r="I30" s="70">
        <f t="shared" si="2"/>
        <v>25</v>
      </c>
      <c r="J30" s="69">
        <f>VLOOKUP($A30,'Return Data'!$A$7:$R$326,9,0)</f>
        <v>4.7185784767260399</v>
      </c>
      <c r="K30" s="70">
        <f t="shared" si="3"/>
        <v>25</v>
      </c>
      <c r="L30" s="69">
        <f>VLOOKUP($A30,'Return Data'!$A$7:$R$326,10,0)</f>
        <v>5.9748543467264597</v>
      </c>
      <c r="M30" s="70">
        <f t="shared" si="4"/>
        <v>20</v>
      </c>
      <c r="N30" s="69">
        <f>VLOOKUP($A30,'Return Data'!$A$7:$R$326,11,0)</f>
        <v>5.5487186662139996</v>
      </c>
      <c r="O30" s="70">
        <f t="shared" si="5"/>
        <v>19</v>
      </c>
      <c r="P30" s="69">
        <f>VLOOKUP($A30,'Return Data'!$A$7:$R$326,12,0)</f>
        <v>5.4814224686459596</v>
      </c>
      <c r="Q30" s="70">
        <f t="shared" si="6"/>
        <v>11</v>
      </c>
      <c r="R30" s="69">
        <f>VLOOKUP($A30,'Return Data'!$A$7:$R$326,13,0)</f>
        <v>5.7337467936246398</v>
      </c>
      <c r="S30" s="70">
        <f t="shared" si="7"/>
        <v>8</v>
      </c>
      <c r="T30" s="69">
        <f>VLOOKUP($A30,'Return Data'!$A$7:$R$326,14,0)</f>
        <v>6.1271658238830096</v>
      </c>
      <c r="U30" s="70">
        <f t="shared" si="12"/>
        <v>10</v>
      </c>
      <c r="V30" s="69">
        <f>VLOOKUP($A30,'Return Data'!$A$7:$R$326,18,0)</f>
        <v>7.0675374366480499</v>
      </c>
      <c r="W30" s="70">
        <f t="shared" si="13"/>
        <v>5</v>
      </c>
      <c r="X30" s="69">
        <f>VLOOKUP($A30,'Return Data'!$A$7:$R$326,15,0)</f>
        <v>7.2782416721201102</v>
      </c>
      <c r="Y30" s="70">
        <f t="shared" si="14"/>
        <v>9</v>
      </c>
      <c r="Z30" s="69">
        <f>VLOOKUP($A30,'Return Data'!$A$7:$R$326,17,0)</f>
        <v>7.5235398577322004</v>
      </c>
      <c r="AA30" s="71">
        <f t="shared" si="11"/>
        <v>34</v>
      </c>
    </row>
    <row r="31" spans="1:27" x14ac:dyDescent="0.25">
      <c r="A31" s="67" t="s">
        <v>250</v>
      </c>
      <c r="B31" s="68">
        <f>VLOOKUP($A31,'Return Data'!$A$7:$R$326,2,0)</f>
        <v>43937</v>
      </c>
      <c r="C31" s="69">
        <f>VLOOKUP($A31,'Return Data'!$A$7:$R$326,3,0)</f>
        <v>2074.4148</v>
      </c>
      <c r="D31" s="69">
        <f>VLOOKUP($A31,'Return Data'!$A$7:$R$326,6,0)</f>
        <v>4.9731159855688203</v>
      </c>
      <c r="E31" s="70">
        <f t="shared" si="0"/>
        <v>23</v>
      </c>
      <c r="F31" s="69">
        <f>VLOOKUP($A31,'Return Data'!$A$7:$R$326,7,0)</f>
        <v>4.1838466930907998</v>
      </c>
      <c r="G31" s="70">
        <f t="shared" si="1"/>
        <v>25</v>
      </c>
      <c r="H31" s="69">
        <f>VLOOKUP($A31,'Return Data'!$A$7:$R$326,8,0)</f>
        <v>4.8829976705544604</v>
      </c>
      <c r="I31" s="70">
        <f t="shared" si="2"/>
        <v>18</v>
      </c>
      <c r="J31" s="69">
        <f>VLOOKUP($A31,'Return Data'!$A$7:$R$326,9,0)</f>
        <v>4.9604929241997198</v>
      </c>
      <c r="K31" s="70">
        <f t="shared" si="3"/>
        <v>15</v>
      </c>
      <c r="L31" s="69">
        <f>VLOOKUP($A31,'Return Data'!$A$7:$R$326,10,0)</f>
        <v>6.1811646871106003</v>
      </c>
      <c r="M31" s="70">
        <f t="shared" si="4"/>
        <v>16</v>
      </c>
      <c r="N31" s="69">
        <f>VLOOKUP($A31,'Return Data'!$A$7:$R$326,11,0)</f>
        <v>5.5881428161551501</v>
      </c>
      <c r="O31" s="70">
        <f t="shared" si="5"/>
        <v>14</v>
      </c>
      <c r="P31" s="69">
        <f>VLOOKUP($A31,'Return Data'!$A$7:$R$326,12,0)</f>
        <v>5.3953562646851898</v>
      </c>
      <c r="Q31" s="70">
        <f t="shared" si="6"/>
        <v>16</v>
      </c>
      <c r="R31" s="69">
        <f>VLOOKUP($A31,'Return Data'!$A$7:$R$326,13,0)</f>
        <v>5.6094041945126101</v>
      </c>
      <c r="S31" s="70">
        <f t="shared" si="7"/>
        <v>17</v>
      </c>
      <c r="T31" s="69">
        <f>VLOOKUP($A31,'Return Data'!$A$7:$R$326,14,0)</f>
        <v>6.01546949039066</v>
      </c>
      <c r="U31" s="70">
        <f t="shared" si="12"/>
        <v>20</v>
      </c>
      <c r="V31" s="69">
        <f>VLOOKUP($A31,'Return Data'!$A$7:$R$326,18,0)</f>
        <v>6.9716801972417599</v>
      </c>
      <c r="W31" s="70">
        <f t="shared" si="13"/>
        <v>19</v>
      </c>
      <c r="X31" s="69">
        <f>VLOOKUP($A31,'Return Data'!$A$7:$R$326,15,0)</f>
        <v>7.21773268622165</v>
      </c>
      <c r="Y31" s="70">
        <f t="shared" si="14"/>
        <v>18</v>
      </c>
      <c r="Z31" s="69">
        <f>VLOOKUP($A31,'Return Data'!$A$7:$R$326,17,0)</f>
        <v>9.5369990758754906</v>
      </c>
      <c r="AA31" s="71">
        <f t="shared" si="11"/>
        <v>31</v>
      </c>
    </row>
    <row r="32" spans="1:27" x14ac:dyDescent="0.25">
      <c r="A32" s="67" t="s">
        <v>251</v>
      </c>
      <c r="B32" s="68">
        <f>VLOOKUP($A32,'Return Data'!$A$7:$R$326,2,0)</f>
        <v>43937</v>
      </c>
      <c r="C32" s="69">
        <f>VLOOKUP($A32,'Return Data'!$A$7:$R$326,3,0)</f>
        <v>10.698600000000001</v>
      </c>
      <c r="D32" s="69">
        <f>VLOOKUP($A32,'Return Data'!$A$7:$R$326,6,0)</f>
        <v>5.4594746190557197</v>
      </c>
      <c r="E32" s="70">
        <f t="shared" si="0"/>
        <v>19</v>
      </c>
      <c r="F32" s="69">
        <f>VLOOKUP($A32,'Return Data'!$A$7:$R$326,7,0)</f>
        <v>4.77820167564506</v>
      </c>
      <c r="G32" s="70">
        <f t="shared" si="1"/>
        <v>13</v>
      </c>
      <c r="H32" s="69">
        <f>VLOOKUP($A32,'Return Data'!$A$7:$R$326,8,0)</f>
        <v>3.9995830705259001</v>
      </c>
      <c r="I32" s="70">
        <f t="shared" si="2"/>
        <v>34</v>
      </c>
      <c r="J32" s="69">
        <f>VLOOKUP($A32,'Return Data'!$A$7:$R$326,9,0)</f>
        <v>4.0270974005915203</v>
      </c>
      <c r="K32" s="70">
        <f t="shared" si="3"/>
        <v>32</v>
      </c>
      <c r="L32" s="69">
        <f>VLOOKUP($A32,'Return Data'!$A$7:$R$326,10,0)</f>
        <v>3.37729961174225</v>
      </c>
      <c r="M32" s="70">
        <f t="shared" si="4"/>
        <v>38</v>
      </c>
      <c r="N32" s="69">
        <f>VLOOKUP($A32,'Return Data'!$A$7:$R$326,11,0)</f>
        <v>4.1859661857583799</v>
      </c>
      <c r="O32" s="70">
        <f t="shared" si="5"/>
        <v>38</v>
      </c>
      <c r="P32" s="69">
        <f>VLOOKUP($A32,'Return Data'!$A$7:$R$326,12,0)</f>
        <v>4.3587243956518602</v>
      </c>
      <c r="Q32" s="70">
        <f t="shared" si="6"/>
        <v>38</v>
      </c>
      <c r="R32" s="69">
        <f>VLOOKUP($A32,'Return Data'!$A$7:$R$326,13,0)</f>
        <v>4.6881488102359903</v>
      </c>
      <c r="S32" s="70">
        <f t="shared" si="7"/>
        <v>38</v>
      </c>
      <c r="T32" s="69">
        <f>VLOOKUP($A32,'Return Data'!$A$7:$R$326,14,0)</f>
        <v>4.9426067075867497</v>
      </c>
      <c r="U32" s="70">
        <f t="shared" si="12"/>
        <v>38</v>
      </c>
      <c r="V32" s="69"/>
      <c r="W32" s="70"/>
      <c r="X32" s="69"/>
      <c r="Y32" s="70"/>
      <c r="Z32" s="69">
        <f>VLOOKUP($A32,'Return Data'!$A$7:$R$326,17,0)</f>
        <v>5.2683677685950396</v>
      </c>
      <c r="AA32" s="71">
        <f t="shared" si="11"/>
        <v>38</v>
      </c>
    </row>
    <row r="33" spans="1:27" x14ac:dyDescent="0.25">
      <c r="A33" s="67" t="s">
        <v>252</v>
      </c>
      <c r="B33" s="68">
        <f>VLOOKUP($A33,'Return Data'!$A$7:$R$326,2,0)</f>
        <v>43937</v>
      </c>
      <c r="C33" s="69">
        <f>VLOOKUP($A33,'Return Data'!$A$7:$R$326,3,0)</f>
        <v>4833.7406000000001</v>
      </c>
      <c r="D33" s="69">
        <f>VLOOKUP($A33,'Return Data'!$A$7:$R$326,6,0)</f>
        <v>5.5705324412179698</v>
      </c>
      <c r="E33" s="70">
        <f t="shared" si="0"/>
        <v>18</v>
      </c>
      <c r="F33" s="69">
        <f>VLOOKUP($A33,'Return Data'!$A$7:$R$326,7,0)</f>
        <v>4.7451916735126201</v>
      </c>
      <c r="G33" s="70">
        <f t="shared" si="1"/>
        <v>17</v>
      </c>
      <c r="H33" s="69">
        <f>VLOOKUP($A33,'Return Data'!$A$7:$R$326,8,0)</f>
        <v>5.1137526774992796</v>
      </c>
      <c r="I33" s="70">
        <f t="shared" si="2"/>
        <v>10</v>
      </c>
      <c r="J33" s="69">
        <f>VLOOKUP($A33,'Return Data'!$A$7:$R$326,9,0)</f>
        <v>5.3366838683592999</v>
      </c>
      <c r="K33" s="70">
        <f t="shared" si="3"/>
        <v>1</v>
      </c>
      <c r="L33" s="69">
        <f>VLOOKUP($A33,'Return Data'!$A$7:$R$326,10,0)</f>
        <v>6.1067740968573601</v>
      </c>
      <c r="M33" s="70">
        <f t="shared" si="4"/>
        <v>19</v>
      </c>
      <c r="N33" s="69">
        <f>VLOOKUP($A33,'Return Data'!$A$7:$R$326,11,0)</f>
        <v>5.5776656701151603</v>
      </c>
      <c r="O33" s="70">
        <f t="shared" si="5"/>
        <v>17</v>
      </c>
      <c r="P33" s="69">
        <f>VLOOKUP($A33,'Return Data'!$A$7:$R$326,12,0)</f>
        <v>5.4059666044140799</v>
      </c>
      <c r="Q33" s="70">
        <f t="shared" si="6"/>
        <v>15</v>
      </c>
      <c r="R33" s="69">
        <f>VLOOKUP($A33,'Return Data'!$A$7:$R$326,13,0)</f>
        <v>5.6697225567335297</v>
      </c>
      <c r="S33" s="70">
        <f t="shared" si="7"/>
        <v>13</v>
      </c>
      <c r="T33" s="69">
        <f>VLOOKUP($A33,'Return Data'!$A$7:$R$326,14,0)</f>
        <v>6.13334183782964</v>
      </c>
      <c r="U33" s="70">
        <f t="shared" si="12"/>
        <v>9</v>
      </c>
      <c r="V33" s="69">
        <f>VLOOKUP($A33,'Return Data'!$A$7:$R$326,18,0)</f>
        <v>7.0566674270697698</v>
      </c>
      <c r="W33" s="70">
        <f>RANK(V33,V$8:V$48,0)</f>
        <v>8</v>
      </c>
      <c r="X33" s="69">
        <f>VLOOKUP($A33,'Return Data'!$A$7:$R$326,15,0)</f>
        <v>7.2917693242286301</v>
      </c>
      <c r="Y33" s="70">
        <f>RANK(X33,X$8:X$48,0)</f>
        <v>6</v>
      </c>
      <c r="Z33" s="69">
        <f>VLOOKUP($A33,'Return Data'!$A$7:$R$326,17,0)</f>
        <v>13.3168110167767</v>
      </c>
      <c r="AA33" s="71">
        <f t="shared" si="11"/>
        <v>10</v>
      </c>
    </row>
    <row r="34" spans="1:27" x14ac:dyDescent="0.25">
      <c r="A34" s="67" t="s">
        <v>253</v>
      </c>
      <c r="B34" s="68">
        <f>VLOOKUP($A34,'Return Data'!$A$7:$R$326,2,0)</f>
        <v>43937</v>
      </c>
      <c r="C34" s="69">
        <f>VLOOKUP($A34,'Return Data'!$A$7:$R$326,3,0)</f>
        <v>1116.6695</v>
      </c>
      <c r="D34" s="69">
        <f>VLOOKUP($A34,'Return Data'!$A$7:$R$326,6,0)</f>
        <v>6.2114888808998403</v>
      </c>
      <c r="E34" s="70">
        <f t="shared" si="0"/>
        <v>11</v>
      </c>
      <c r="F34" s="69">
        <f>VLOOKUP($A34,'Return Data'!$A$7:$R$326,7,0)</f>
        <v>4.7871841500802104</v>
      </c>
      <c r="G34" s="70">
        <f t="shared" si="1"/>
        <v>12</v>
      </c>
      <c r="H34" s="69">
        <f>VLOOKUP($A34,'Return Data'!$A$7:$R$326,8,0)</f>
        <v>4.2050024173567699</v>
      </c>
      <c r="I34" s="70">
        <f t="shared" si="2"/>
        <v>32</v>
      </c>
      <c r="J34" s="69">
        <f>VLOOKUP($A34,'Return Data'!$A$7:$R$326,9,0)</f>
        <v>4.0144688264735002</v>
      </c>
      <c r="K34" s="70">
        <f t="shared" si="3"/>
        <v>33</v>
      </c>
      <c r="L34" s="69">
        <f>VLOOKUP($A34,'Return Data'!$A$7:$R$326,10,0)</f>
        <v>4.5032194256808999</v>
      </c>
      <c r="M34" s="70">
        <f t="shared" si="4"/>
        <v>32</v>
      </c>
      <c r="N34" s="69">
        <f>VLOOKUP($A34,'Return Data'!$A$7:$R$326,11,0)</f>
        <v>4.7879748322041902</v>
      </c>
      <c r="O34" s="70">
        <f t="shared" si="5"/>
        <v>33</v>
      </c>
      <c r="P34" s="69">
        <f>VLOOKUP($A34,'Return Data'!$A$7:$R$326,12,0)</f>
        <v>4.77927375775824</v>
      </c>
      <c r="Q34" s="70">
        <f t="shared" si="6"/>
        <v>35</v>
      </c>
      <c r="R34" s="69">
        <f>VLOOKUP($A34,'Return Data'!$A$7:$R$326,13,0)</f>
        <v>5.1358662733086904</v>
      </c>
      <c r="S34" s="70">
        <f t="shared" si="7"/>
        <v>34</v>
      </c>
      <c r="T34" s="69">
        <f>VLOOKUP($A34,'Return Data'!$A$7:$R$326,14,0)</f>
        <v>5.3920551935593704</v>
      </c>
      <c r="U34" s="70">
        <f t="shared" si="12"/>
        <v>36</v>
      </c>
      <c r="V34" s="69"/>
      <c r="W34" s="70"/>
      <c r="X34" s="69"/>
      <c r="Y34" s="70"/>
      <c r="Z34" s="69">
        <f>VLOOKUP($A34,'Return Data'!$A$7:$R$326,17,0)</f>
        <v>6.03178009915014</v>
      </c>
      <c r="AA34" s="71">
        <f t="shared" si="11"/>
        <v>37</v>
      </c>
    </row>
    <row r="35" spans="1:27" x14ac:dyDescent="0.25">
      <c r="A35" s="67" t="s">
        <v>254</v>
      </c>
      <c r="B35" s="68">
        <f>VLOOKUP($A35,'Return Data'!$A$7:$R$326,2,0)</f>
        <v>43937</v>
      </c>
      <c r="C35" s="69">
        <f>VLOOKUP($A35,'Return Data'!$A$7:$R$326,3,0)</f>
        <v>257.56950000000001</v>
      </c>
      <c r="D35" s="69">
        <f>VLOOKUP($A35,'Return Data'!$A$7:$R$326,6,0)</f>
        <v>1.87065895883143</v>
      </c>
      <c r="E35" s="70">
        <f t="shared" si="0"/>
        <v>36</v>
      </c>
      <c r="F35" s="69">
        <f>VLOOKUP($A35,'Return Data'!$A$7:$R$326,7,0)</f>
        <v>4.1156858358739203</v>
      </c>
      <c r="G35" s="70">
        <f t="shared" si="1"/>
        <v>26</v>
      </c>
      <c r="H35" s="69">
        <f>VLOOKUP($A35,'Return Data'!$A$7:$R$326,8,0)</f>
        <v>5.0172843541766401</v>
      </c>
      <c r="I35" s="70">
        <f t="shared" si="2"/>
        <v>13</v>
      </c>
      <c r="J35" s="69">
        <f>VLOOKUP($A35,'Return Data'!$A$7:$R$326,9,0)</f>
        <v>5.1420235490260398</v>
      </c>
      <c r="K35" s="70">
        <f t="shared" si="3"/>
        <v>7</v>
      </c>
      <c r="L35" s="69">
        <f>VLOOKUP($A35,'Return Data'!$A$7:$R$326,10,0)</f>
        <v>5.7230265734155097</v>
      </c>
      <c r="M35" s="70">
        <f t="shared" si="4"/>
        <v>23</v>
      </c>
      <c r="N35" s="69">
        <f>VLOOKUP($A35,'Return Data'!$A$7:$R$326,11,0)</f>
        <v>5.3521871023242502</v>
      </c>
      <c r="O35" s="70">
        <f t="shared" si="5"/>
        <v>25</v>
      </c>
      <c r="P35" s="69">
        <f>VLOOKUP($A35,'Return Data'!$A$7:$R$326,12,0)</f>
        <v>5.3250326760650797</v>
      </c>
      <c r="Q35" s="70">
        <f t="shared" si="6"/>
        <v>21</v>
      </c>
      <c r="R35" s="69">
        <f>VLOOKUP($A35,'Return Data'!$A$7:$R$326,13,0)</f>
        <v>5.6075750917464804</v>
      </c>
      <c r="S35" s="70">
        <f t="shared" si="7"/>
        <v>18</v>
      </c>
      <c r="T35" s="69">
        <f>VLOOKUP($A35,'Return Data'!$A$7:$R$326,14,0)</f>
        <v>6.0719038744653604</v>
      </c>
      <c r="U35" s="70">
        <f t="shared" si="12"/>
        <v>13</v>
      </c>
      <c r="V35" s="69">
        <f>VLOOKUP($A35,'Return Data'!$A$7:$R$326,18,0)</f>
        <v>7.0509677027847797</v>
      </c>
      <c r="W35" s="70">
        <f t="shared" ref="W35:W43" si="15">RANK(V35,V$8:V$48,0)</f>
        <v>9</v>
      </c>
      <c r="X35" s="69">
        <f>VLOOKUP($A35,'Return Data'!$A$7:$R$326,15,0)</f>
        <v>7.2857198560818199</v>
      </c>
      <c r="Y35" s="70">
        <f t="shared" ref="Y35:Y43" si="16">RANK(X35,X$8:X$48,0)</f>
        <v>7</v>
      </c>
      <c r="Z35" s="69">
        <f>VLOOKUP($A35,'Return Data'!$A$7:$R$326,17,0)</f>
        <v>12.481091037326401</v>
      </c>
      <c r="AA35" s="71">
        <f t="shared" si="11"/>
        <v>17</v>
      </c>
    </row>
    <row r="36" spans="1:27" x14ac:dyDescent="0.25">
      <c r="A36" s="67" t="s">
        <v>255</v>
      </c>
      <c r="B36" s="68">
        <f>VLOOKUP($A36,'Return Data'!$A$7:$R$326,2,0)</f>
        <v>43937</v>
      </c>
      <c r="C36" s="69">
        <f>VLOOKUP($A36,'Return Data'!$A$7:$R$326,3,0)</f>
        <v>1752.4031</v>
      </c>
      <c r="D36" s="69">
        <f>VLOOKUP($A36,'Return Data'!$A$7:$R$326,6,0)</f>
        <v>4.8036937002458</v>
      </c>
      <c r="E36" s="70">
        <f t="shared" si="0"/>
        <v>24</v>
      </c>
      <c r="F36" s="69">
        <f>VLOOKUP($A36,'Return Data'!$A$7:$R$326,7,0)</f>
        <v>3.9802473223234198</v>
      </c>
      <c r="G36" s="70">
        <f t="shared" si="1"/>
        <v>29</v>
      </c>
      <c r="H36" s="69">
        <f>VLOOKUP($A36,'Return Data'!$A$7:$R$326,8,0)</f>
        <v>4.2381819623235701</v>
      </c>
      <c r="I36" s="70">
        <f t="shared" si="2"/>
        <v>31</v>
      </c>
      <c r="J36" s="69">
        <f>VLOOKUP($A36,'Return Data'!$A$7:$R$326,9,0)</f>
        <v>4.1762554202680802</v>
      </c>
      <c r="K36" s="70">
        <f t="shared" si="3"/>
        <v>31</v>
      </c>
      <c r="L36" s="69">
        <f>VLOOKUP($A36,'Return Data'!$A$7:$R$326,10,0)</f>
        <v>4.2171076964776697</v>
      </c>
      <c r="M36" s="70">
        <f t="shared" si="4"/>
        <v>34</v>
      </c>
      <c r="N36" s="69">
        <f>VLOOKUP($A36,'Return Data'!$A$7:$R$326,11,0)</f>
        <v>4.8822834653417901</v>
      </c>
      <c r="O36" s="70">
        <f t="shared" si="5"/>
        <v>32</v>
      </c>
      <c r="P36" s="69">
        <f>VLOOKUP($A36,'Return Data'!$A$7:$R$326,12,0)</f>
        <v>4.9430795473261204</v>
      </c>
      <c r="Q36" s="70">
        <f t="shared" si="6"/>
        <v>32</v>
      </c>
      <c r="R36" s="69">
        <f>VLOOKUP($A36,'Return Data'!$A$7:$R$326,13,0)</f>
        <v>5.2288456832962504</v>
      </c>
      <c r="S36" s="70">
        <f t="shared" si="7"/>
        <v>32</v>
      </c>
      <c r="T36" s="69">
        <f>VLOOKUP($A36,'Return Data'!$A$7:$R$326,14,0)</f>
        <v>5.5622348415285403</v>
      </c>
      <c r="U36" s="70">
        <f t="shared" si="12"/>
        <v>33</v>
      </c>
      <c r="V36" s="69">
        <f>VLOOKUP($A36,'Return Data'!$A$7:$R$326,18,0)</f>
        <v>1.7923020743801501</v>
      </c>
      <c r="W36" s="70">
        <f t="shared" si="15"/>
        <v>35</v>
      </c>
      <c r="X36" s="69">
        <f>VLOOKUP($A36,'Return Data'!$A$7:$R$326,15,0)</f>
        <v>3.5591176482347602</v>
      </c>
      <c r="Y36" s="70">
        <f t="shared" si="16"/>
        <v>35</v>
      </c>
      <c r="Z36" s="69">
        <f>VLOOKUP($A36,'Return Data'!$A$7:$R$326,17,0)</f>
        <v>11.5347479046952</v>
      </c>
      <c r="AA36" s="71">
        <f t="shared" si="11"/>
        <v>21</v>
      </c>
    </row>
    <row r="37" spans="1:27" x14ac:dyDescent="0.25">
      <c r="A37" s="67" t="s">
        <v>256</v>
      </c>
      <c r="B37" s="68">
        <f>VLOOKUP($A37,'Return Data'!$A$7:$R$326,2,0)</f>
        <v>43937</v>
      </c>
      <c r="C37" s="69">
        <f>VLOOKUP($A37,'Return Data'!$A$7:$R$326,3,0)</f>
        <v>31.113499999999998</v>
      </c>
      <c r="D37" s="69">
        <f>VLOOKUP($A37,'Return Data'!$A$7:$R$326,6,0)</f>
        <v>3.6370474182260102</v>
      </c>
      <c r="E37" s="70">
        <f t="shared" si="0"/>
        <v>32</v>
      </c>
      <c r="F37" s="69">
        <f>VLOOKUP($A37,'Return Data'!$A$7:$R$326,7,0)</f>
        <v>3.7551561058246299</v>
      </c>
      <c r="G37" s="70">
        <f t="shared" si="1"/>
        <v>33</v>
      </c>
      <c r="H37" s="69">
        <f>VLOOKUP($A37,'Return Data'!$A$7:$R$326,8,0)</f>
        <v>4.3106023217185898</v>
      </c>
      <c r="I37" s="70">
        <f t="shared" si="2"/>
        <v>30</v>
      </c>
      <c r="J37" s="69">
        <f>VLOOKUP($A37,'Return Data'!$A$7:$R$326,9,0)</f>
        <v>4.7345971498580104</v>
      </c>
      <c r="K37" s="70">
        <f t="shared" si="3"/>
        <v>22</v>
      </c>
      <c r="L37" s="69">
        <f>VLOOKUP($A37,'Return Data'!$A$7:$R$326,10,0)</f>
        <v>5.0432380179689797</v>
      </c>
      <c r="M37" s="70">
        <f t="shared" si="4"/>
        <v>30</v>
      </c>
      <c r="N37" s="69">
        <f>VLOOKUP($A37,'Return Data'!$A$7:$R$326,11,0)</f>
        <v>5.7642266772861204</v>
      </c>
      <c r="O37" s="70">
        <f t="shared" si="5"/>
        <v>11</v>
      </c>
      <c r="P37" s="69">
        <f>VLOOKUP($A37,'Return Data'!$A$7:$R$326,12,0)</f>
        <v>5.9685201982476404</v>
      </c>
      <c r="Q37" s="70">
        <f t="shared" si="6"/>
        <v>1</v>
      </c>
      <c r="R37" s="69">
        <f>VLOOKUP($A37,'Return Data'!$A$7:$R$326,13,0)</f>
        <v>6.2625494297298996</v>
      </c>
      <c r="S37" s="70">
        <f t="shared" si="7"/>
        <v>1</v>
      </c>
      <c r="T37" s="69">
        <f>VLOOKUP($A37,'Return Data'!$A$7:$R$326,14,0)</f>
        <v>6.5635702223473702</v>
      </c>
      <c r="U37" s="70">
        <f t="shared" si="12"/>
        <v>1</v>
      </c>
      <c r="V37" s="69">
        <f>VLOOKUP($A37,'Return Data'!$A$7:$R$326,18,0)</f>
        <v>7.2572607026818297</v>
      </c>
      <c r="W37" s="70">
        <f t="shared" si="15"/>
        <v>1</v>
      </c>
      <c r="X37" s="69">
        <f>VLOOKUP($A37,'Return Data'!$A$7:$R$326,15,0)</f>
        <v>7.3465166419600703</v>
      </c>
      <c r="Y37" s="70">
        <f t="shared" si="16"/>
        <v>1</v>
      </c>
      <c r="Z37" s="69">
        <f>VLOOKUP($A37,'Return Data'!$A$7:$R$326,17,0)</f>
        <v>14.504851308112199</v>
      </c>
      <c r="AA37" s="71">
        <f t="shared" si="11"/>
        <v>4</v>
      </c>
    </row>
    <row r="38" spans="1:27" x14ac:dyDescent="0.25">
      <c r="A38" s="67" t="s">
        <v>257</v>
      </c>
      <c r="B38" s="68">
        <f>VLOOKUP($A38,'Return Data'!$A$7:$R$326,2,0)</f>
        <v>43937</v>
      </c>
      <c r="C38" s="69">
        <f>VLOOKUP($A38,'Return Data'!$A$7:$R$326,3,0)</f>
        <v>26.9254</v>
      </c>
      <c r="D38" s="69">
        <f>VLOOKUP($A38,'Return Data'!$A$7:$R$326,6,0)</f>
        <v>5.1519969095462601</v>
      </c>
      <c r="E38" s="70">
        <f t="shared" si="0"/>
        <v>21</v>
      </c>
      <c r="F38" s="69">
        <f>VLOOKUP($A38,'Return Data'!$A$7:$R$326,7,0)</f>
        <v>3.8420719572705599</v>
      </c>
      <c r="G38" s="70">
        <f t="shared" si="1"/>
        <v>31</v>
      </c>
      <c r="H38" s="69">
        <f>VLOOKUP($A38,'Return Data'!$A$7:$R$326,8,0)</f>
        <v>3.87601426798031</v>
      </c>
      <c r="I38" s="70">
        <f t="shared" si="2"/>
        <v>36</v>
      </c>
      <c r="J38" s="69">
        <f>VLOOKUP($A38,'Return Data'!$A$7:$R$326,9,0)</f>
        <v>3.7914955093967602</v>
      </c>
      <c r="K38" s="70">
        <f t="shared" si="3"/>
        <v>35</v>
      </c>
      <c r="L38" s="69">
        <f>VLOOKUP($A38,'Return Data'!$A$7:$R$326,10,0)</f>
        <v>4.3010913012140604</v>
      </c>
      <c r="M38" s="70">
        <f t="shared" si="4"/>
        <v>33</v>
      </c>
      <c r="N38" s="69">
        <f>VLOOKUP($A38,'Return Data'!$A$7:$R$326,11,0)</f>
        <v>4.7266481555030504</v>
      </c>
      <c r="O38" s="70">
        <f t="shared" si="5"/>
        <v>35</v>
      </c>
      <c r="P38" s="69">
        <f>VLOOKUP($A38,'Return Data'!$A$7:$R$326,12,0)</f>
        <v>4.75687567056156</v>
      </c>
      <c r="Q38" s="70">
        <f t="shared" si="6"/>
        <v>36</v>
      </c>
      <c r="R38" s="69">
        <f>VLOOKUP($A38,'Return Data'!$A$7:$R$326,13,0)</f>
        <v>5.0526219866955699</v>
      </c>
      <c r="S38" s="70">
        <f t="shared" si="7"/>
        <v>36</v>
      </c>
      <c r="T38" s="69">
        <f>VLOOKUP($A38,'Return Data'!$A$7:$R$326,14,0)</f>
        <v>5.4429659482875099</v>
      </c>
      <c r="U38" s="70">
        <f t="shared" si="12"/>
        <v>35</v>
      </c>
      <c r="V38" s="69">
        <f>VLOOKUP($A38,'Return Data'!$A$7:$R$326,18,0)</f>
        <v>6.2282837173175798</v>
      </c>
      <c r="W38" s="70">
        <f t="shared" si="15"/>
        <v>32</v>
      </c>
      <c r="X38" s="69">
        <f>VLOOKUP($A38,'Return Data'!$A$7:$R$326,15,0)</f>
        <v>6.4258593258634003</v>
      </c>
      <c r="Y38" s="70">
        <f t="shared" si="16"/>
        <v>33</v>
      </c>
      <c r="Z38" s="69">
        <f>VLOOKUP($A38,'Return Data'!$A$7:$R$326,17,0)</f>
        <v>11.9537706790532</v>
      </c>
      <c r="AA38" s="71">
        <f t="shared" si="11"/>
        <v>18</v>
      </c>
    </row>
    <row r="39" spans="1:27" x14ac:dyDescent="0.25">
      <c r="A39" s="67" t="s">
        <v>260</v>
      </c>
      <c r="B39" s="68">
        <f>VLOOKUP($A39,'Return Data'!$A$7:$R$326,2,0)</f>
        <v>43937</v>
      </c>
      <c r="C39" s="69">
        <f>VLOOKUP($A39,'Return Data'!$A$7:$R$326,3,0)</f>
        <v>3100.0695999999998</v>
      </c>
      <c r="D39" s="69">
        <f>VLOOKUP($A39,'Return Data'!$A$7:$R$326,6,0)</f>
        <v>6.1540928400157799</v>
      </c>
      <c r="E39" s="70">
        <f t="shared" si="0"/>
        <v>13</v>
      </c>
      <c r="F39" s="69">
        <f>VLOOKUP($A39,'Return Data'!$A$7:$R$326,7,0)</f>
        <v>4.7290700069512903</v>
      </c>
      <c r="G39" s="70">
        <f t="shared" si="1"/>
        <v>18</v>
      </c>
      <c r="H39" s="69">
        <f>VLOOKUP($A39,'Return Data'!$A$7:$R$326,8,0)</f>
        <v>4.6701872649856302</v>
      </c>
      <c r="I39" s="70">
        <f t="shared" si="2"/>
        <v>22</v>
      </c>
      <c r="J39" s="69">
        <f>VLOOKUP($A39,'Return Data'!$A$7:$R$326,9,0)</f>
        <v>4.7575962424118803</v>
      </c>
      <c r="K39" s="70">
        <f t="shared" si="3"/>
        <v>21</v>
      </c>
      <c r="L39" s="69">
        <f>VLOOKUP($A39,'Return Data'!$A$7:$R$326,10,0)</f>
        <v>6.1605477989821198</v>
      </c>
      <c r="M39" s="70">
        <f t="shared" si="4"/>
        <v>17</v>
      </c>
      <c r="N39" s="69">
        <f>VLOOKUP($A39,'Return Data'!$A$7:$R$326,11,0)</f>
        <v>5.5851819686159896</v>
      </c>
      <c r="O39" s="70">
        <f t="shared" si="5"/>
        <v>15</v>
      </c>
      <c r="P39" s="69">
        <f>VLOOKUP($A39,'Return Data'!$A$7:$R$326,12,0)</f>
        <v>5.3643579367874796</v>
      </c>
      <c r="Q39" s="70">
        <f t="shared" si="6"/>
        <v>18</v>
      </c>
      <c r="R39" s="69">
        <f>VLOOKUP($A39,'Return Data'!$A$7:$R$326,13,0)</f>
        <v>5.5949967996349903</v>
      </c>
      <c r="S39" s="70">
        <f t="shared" si="7"/>
        <v>20</v>
      </c>
      <c r="T39" s="69">
        <f>VLOOKUP($A39,'Return Data'!$A$7:$R$326,14,0)</f>
        <v>5.9637217798915101</v>
      </c>
      <c r="U39" s="70">
        <f t="shared" si="12"/>
        <v>23</v>
      </c>
      <c r="V39" s="69">
        <f>VLOOKUP($A39,'Return Data'!$A$7:$R$326,18,0)</f>
        <v>6.9012465051714802</v>
      </c>
      <c r="W39" s="70">
        <f t="shared" si="15"/>
        <v>22</v>
      </c>
      <c r="X39" s="69">
        <f>VLOOKUP($A39,'Return Data'!$A$7:$R$326,15,0)</f>
        <v>7.1394732206871696</v>
      </c>
      <c r="Y39" s="70">
        <f t="shared" si="16"/>
        <v>26</v>
      </c>
      <c r="Z39" s="69">
        <f>VLOOKUP($A39,'Return Data'!$A$7:$R$326,17,0)</f>
        <v>11.430138845939601</v>
      </c>
      <c r="AA39" s="71">
        <f t="shared" si="11"/>
        <v>24</v>
      </c>
    </row>
    <row r="40" spans="1:27" x14ac:dyDescent="0.25">
      <c r="A40" s="67" t="s">
        <v>261</v>
      </c>
      <c r="B40" s="68">
        <f>VLOOKUP($A40,'Return Data'!$A$7:$R$326,2,0)</f>
        <v>43937</v>
      </c>
      <c r="C40" s="69">
        <f>VLOOKUP($A40,'Return Data'!$A$7:$R$326,3,0)</f>
        <v>41.723300000000002</v>
      </c>
      <c r="D40" s="69">
        <f>VLOOKUP($A40,'Return Data'!$A$7:$R$326,6,0)</f>
        <v>9.4504045549925806</v>
      </c>
      <c r="E40" s="70">
        <f t="shared" si="0"/>
        <v>1</v>
      </c>
      <c r="F40" s="69">
        <f>VLOOKUP($A40,'Return Data'!$A$7:$R$326,7,0)</f>
        <v>6.1559502056667297</v>
      </c>
      <c r="G40" s="70">
        <f t="shared" si="1"/>
        <v>1</v>
      </c>
      <c r="H40" s="69">
        <f>VLOOKUP($A40,'Return Data'!$A$7:$R$326,8,0)</f>
        <v>5.1289327672837999</v>
      </c>
      <c r="I40" s="70">
        <f t="shared" si="2"/>
        <v>9</v>
      </c>
      <c r="J40" s="69">
        <f>VLOOKUP($A40,'Return Data'!$A$7:$R$326,9,0)</f>
        <v>4.6322164220905799</v>
      </c>
      <c r="K40" s="70">
        <f t="shared" si="3"/>
        <v>29</v>
      </c>
      <c r="L40" s="69">
        <f>VLOOKUP($A40,'Return Data'!$A$7:$R$326,10,0)</f>
        <v>5.6226913441184099</v>
      </c>
      <c r="M40" s="70">
        <f t="shared" si="4"/>
        <v>26</v>
      </c>
      <c r="N40" s="69">
        <f>VLOOKUP($A40,'Return Data'!$A$7:$R$326,11,0)</f>
        <v>5.4636041903610604</v>
      </c>
      <c r="O40" s="70">
        <f t="shared" si="5"/>
        <v>21</v>
      </c>
      <c r="P40" s="69">
        <f>VLOOKUP($A40,'Return Data'!$A$7:$R$326,12,0)</f>
        <v>5.3640088055520501</v>
      </c>
      <c r="Q40" s="70">
        <f t="shared" si="6"/>
        <v>19</v>
      </c>
      <c r="R40" s="69">
        <f>VLOOKUP($A40,'Return Data'!$A$7:$R$326,13,0)</f>
        <v>5.6047904354792797</v>
      </c>
      <c r="S40" s="70">
        <f t="shared" si="7"/>
        <v>19</v>
      </c>
      <c r="T40" s="69">
        <f>VLOOKUP($A40,'Return Data'!$A$7:$R$326,14,0)</f>
        <v>6.0166601723593196</v>
      </c>
      <c r="U40" s="70">
        <f t="shared" si="12"/>
        <v>19</v>
      </c>
      <c r="V40" s="69">
        <f>VLOOKUP($A40,'Return Data'!$A$7:$R$326,18,0)</f>
        <v>6.9905577757998296</v>
      </c>
      <c r="W40" s="70">
        <f t="shared" si="15"/>
        <v>14</v>
      </c>
      <c r="X40" s="69">
        <f>VLOOKUP($A40,'Return Data'!$A$7:$R$326,15,0)</f>
        <v>7.2205050011782603</v>
      </c>
      <c r="Y40" s="70">
        <f t="shared" si="16"/>
        <v>17</v>
      </c>
      <c r="Z40" s="69">
        <f>VLOOKUP($A40,'Return Data'!$A$7:$R$326,17,0)</f>
        <v>13.0954817249199</v>
      </c>
      <c r="AA40" s="71">
        <f t="shared" si="11"/>
        <v>12</v>
      </c>
    </row>
    <row r="41" spans="1:27" x14ac:dyDescent="0.25">
      <c r="A41" s="67" t="s">
        <v>262</v>
      </c>
      <c r="B41" s="68">
        <f>VLOOKUP($A41,'Return Data'!$A$7:$R$326,2,0)</f>
        <v>43937</v>
      </c>
      <c r="C41" s="69">
        <f>VLOOKUP($A41,'Return Data'!$A$7:$R$326,3,0)</f>
        <v>3120.6687000000002</v>
      </c>
      <c r="D41" s="69">
        <f>VLOOKUP($A41,'Return Data'!$A$7:$R$326,6,0)</f>
        <v>4.79841654145552</v>
      </c>
      <c r="E41" s="70">
        <f t="shared" si="0"/>
        <v>25</v>
      </c>
      <c r="F41" s="69">
        <f>VLOOKUP($A41,'Return Data'!$A$7:$R$326,7,0)</f>
        <v>4.6638969038644102</v>
      </c>
      <c r="G41" s="70">
        <f t="shared" si="1"/>
        <v>19</v>
      </c>
      <c r="H41" s="69">
        <f>VLOOKUP($A41,'Return Data'!$A$7:$R$326,8,0)</f>
        <v>5.02133582990158</v>
      </c>
      <c r="I41" s="70">
        <f t="shared" si="2"/>
        <v>12</v>
      </c>
      <c r="J41" s="69">
        <f>VLOOKUP($A41,'Return Data'!$A$7:$R$326,9,0)</f>
        <v>5.1757190774250397</v>
      </c>
      <c r="K41" s="70">
        <f t="shared" si="3"/>
        <v>5</v>
      </c>
      <c r="L41" s="69">
        <f>VLOOKUP($A41,'Return Data'!$A$7:$R$326,10,0)</f>
        <v>7.1488174459063201</v>
      </c>
      <c r="M41" s="70">
        <f t="shared" si="4"/>
        <v>5</v>
      </c>
      <c r="N41" s="69">
        <f>VLOOKUP($A41,'Return Data'!$A$7:$R$326,11,0)</f>
        <v>5.9312718140009997</v>
      </c>
      <c r="O41" s="70">
        <f t="shared" si="5"/>
        <v>6</v>
      </c>
      <c r="P41" s="69">
        <f>VLOOKUP($A41,'Return Data'!$A$7:$R$326,12,0)</f>
        <v>5.5588770753569303</v>
      </c>
      <c r="Q41" s="70">
        <f t="shared" si="6"/>
        <v>7</v>
      </c>
      <c r="R41" s="69">
        <f>VLOOKUP($A41,'Return Data'!$A$7:$R$326,13,0)</f>
        <v>5.7204824224084199</v>
      </c>
      <c r="S41" s="70">
        <f t="shared" si="7"/>
        <v>9</v>
      </c>
      <c r="T41" s="69">
        <f>VLOOKUP($A41,'Return Data'!$A$7:$R$326,14,0)</f>
        <v>6.1352379515145703</v>
      </c>
      <c r="U41" s="70">
        <f t="shared" si="12"/>
        <v>8</v>
      </c>
      <c r="V41" s="69">
        <f>VLOOKUP($A41,'Return Data'!$A$7:$R$326,18,0)</f>
        <v>7.0334082183815196</v>
      </c>
      <c r="W41" s="70">
        <f t="shared" si="15"/>
        <v>11</v>
      </c>
      <c r="X41" s="69">
        <f>VLOOKUP($A41,'Return Data'!$A$7:$R$326,15,0)</f>
        <v>7.2770512076076903</v>
      </c>
      <c r="Y41" s="70">
        <f t="shared" si="16"/>
        <v>10</v>
      </c>
      <c r="Z41" s="69">
        <f>VLOOKUP($A41,'Return Data'!$A$7:$R$326,17,0)</f>
        <v>13.565441211006</v>
      </c>
      <c r="AA41" s="71">
        <f t="shared" si="11"/>
        <v>7</v>
      </c>
    </row>
    <row r="42" spans="1:27" x14ac:dyDescent="0.25">
      <c r="A42" s="67" t="s">
        <v>263</v>
      </c>
      <c r="B42" s="68">
        <f>VLOOKUP($A42,'Return Data'!$A$7:$R$326,2,0)</f>
        <v>43937</v>
      </c>
      <c r="C42" s="69">
        <f>VLOOKUP($A42,'Return Data'!$A$7:$R$326,3,0)</f>
        <v>1902.1344999999999</v>
      </c>
      <c r="D42" s="69">
        <f>VLOOKUP($A42,'Return Data'!$A$7:$R$326,6,0)</f>
        <v>7.7866255167329301</v>
      </c>
      <c r="E42" s="70">
        <f t="shared" si="0"/>
        <v>5</v>
      </c>
      <c r="F42" s="69">
        <f>VLOOKUP($A42,'Return Data'!$A$7:$R$326,7,0)</f>
        <v>5.38232727959487</v>
      </c>
      <c r="G42" s="70">
        <f t="shared" si="1"/>
        <v>5</v>
      </c>
      <c r="H42" s="69">
        <f>VLOOKUP($A42,'Return Data'!$A$7:$R$326,8,0)</f>
        <v>5.5523404555024696</v>
      </c>
      <c r="I42" s="70">
        <f t="shared" si="2"/>
        <v>1</v>
      </c>
      <c r="J42" s="69">
        <f>VLOOKUP($A42,'Return Data'!$A$7:$R$326,9,0)</f>
        <v>5.1854208412626699</v>
      </c>
      <c r="K42" s="70">
        <f t="shared" si="3"/>
        <v>4</v>
      </c>
      <c r="L42" s="69">
        <f>VLOOKUP($A42,'Return Data'!$A$7:$R$326,10,0)</f>
        <v>7.6994879359164097</v>
      </c>
      <c r="M42" s="70">
        <f t="shared" si="4"/>
        <v>1</v>
      </c>
      <c r="N42" s="69">
        <f>VLOOKUP($A42,'Return Data'!$A$7:$R$326,11,0)</f>
        <v>5.9553258035235004</v>
      </c>
      <c r="O42" s="70">
        <f t="shared" si="5"/>
        <v>4</v>
      </c>
      <c r="P42" s="69">
        <f>VLOOKUP($A42,'Return Data'!$A$7:$R$326,12,0)</f>
        <v>5.5543070211800902</v>
      </c>
      <c r="Q42" s="70">
        <f t="shared" si="6"/>
        <v>9</v>
      </c>
      <c r="R42" s="69">
        <f>VLOOKUP($A42,'Return Data'!$A$7:$R$326,13,0)</f>
        <v>5.6697361607718797</v>
      </c>
      <c r="S42" s="70">
        <f t="shared" si="7"/>
        <v>12</v>
      </c>
      <c r="T42" s="69">
        <f>VLOOKUP($A42,'Return Data'!$A$7:$R$326,14,0)</f>
        <v>6.0527703667703001</v>
      </c>
      <c r="U42" s="70">
        <f t="shared" si="12"/>
        <v>15</v>
      </c>
      <c r="V42" s="69">
        <f>VLOOKUP($A42,'Return Data'!$A$7:$R$326,18,0)</f>
        <v>4.9272798326458496</v>
      </c>
      <c r="W42" s="70">
        <f t="shared" si="15"/>
        <v>34</v>
      </c>
      <c r="X42" s="69">
        <f>VLOOKUP($A42,'Return Data'!$A$7:$R$326,15,0)</f>
        <v>5.7183108346782596</v>
      </c>
      <c r="Y42" s="70">
        <f t="shared" si="16"/>
        <v>34</v>
      </c>
      <c r="Z42" s="69">
        <f>VLOOKUP($A42,'Return Data'!$A$7:$R$326,17,0)</f>
        <v>10.196844633021801</v>
      </c>
      <c r="AA42" s="71">
        <f t="shared" si="11"/>
        <v>30</v>
      </c>
    </row>
    <row r="43" spans="1:27" x14ac:dyDescent="0.25">
      <c r="A43" s="67" t="s">
        <v>264</v>
      </c>
      <c r="B43" s="68">
        <f>VLOOKUP($A43,'Return Data'!$A$7:$R$326,2,0)</f>
        <v>43937</v>
      </c>
      <c r="C43" s="69">
        <f>VLOOKUP($A43,'Return Data'!$A$7:$R$326,3,0)</f>
        <v>3244.3733000000002</v>
      </c>
      <c r="D43" s="69">
        <f>VLOOKUP($A43,'Return Data'!$A$7:$R$326,6,0)</f>
        <v>3.9616418043138002</v>
      </c>
      <c r="E43" s="70">
        <f t="shared" si="0"/>
        <v>29</v>
      </c>
      <c r="F43" s="69">
        <f>VLOOKUP($A43,'Return Data'!$A$7:$R$326,7,0)</f>
        <v>4.0165385739841302</v>
      </c>
      <c r="G43" s="70">
        <f t="shared" si="1"/>
        <v>28</v>
      </c>
      <c r="H43" s="69">
        <f>VLOOKUP($A43,'Return Data'!$A$7:$R$326,8,0)</f>
        <v>4.91262453895318</v>
      </c>
      <c r="I43" s="70">
        <f t="shared" si="2"/>
        <v>16</v>
      </c>
      <c r="J43" s="69">
        <f>VLOOKUP($A43,'Return Data'!$A$7:$R$326,9,0)</f>
        <v>4.9157247359226304</v>
      </c>
      <c r="K43" s="70">
        <f t="shared" si="3"/>
        <v>17</v>
      </c>
      <c r="L43" s="69">
        <f>VLOOKUP($A43,'Return Data'!$A$7:$R$326,10,0)</f>
        <v>6.1143054427838797</v>
      </c>
      <c r="M43" s="70">
        <f t="shared" si="4"/>
        <v>18</v>
      </c>
      <c r="N43" s="69">
        <f>VLOOKUP($A43,'Return Data'!$A$7:$R$326,11,0)</f>
        <v>5.4685425345468497</v>
      </c>
      <c r="O43" s="70">
        <f t="shared" si="5"/>
        <v>20</v>
      </c>
      <c r="P43" s="69">
        <f>VLOOKUP($A43,'Return Data'!$A$7:$R$326,12,0)</f>
        <v>5.3180397590324704</v>
      </c>
      <c r="Q43" s="70">
        <f t="shared" si="6"/>
        <v>22</v>
      </c>
      <c r="R43" s="69">
        <f>VLOOKUP($A43,'Return Data'!$A$7:$R$326,13,0)</f>
        <v>5.5766338419646404</v>
      </c>
      <c r="S43" s="70">
        <f t="shared" si="7"/>
        <v>21</v>
      </c>
      <c r="T43" s="69">
        <f>VLOOKUP($A43,'Return Data'!$A$7:$R$326,14,0)</f>
        <v>6.0183292672908104</v>
      </c>
      <c r="U43" s="70">
        <f t="shared" si="12"/>
        <v>18</v>
      </c>
      <c r="V43" s="69">
        <f>VLOOKUP($A43,'Return Data'!$A$7:$R$326,18,0)</f>
        <v>6.9950245311325503</v>
      </c>
      <c r="W43" s="70">
        <f t="shared" si="15"/>
        <v>12</v>
      </c>
      <c r="X43" s="69">
        <f>VLOOKUP($A43,'Return Data'!$A$7:$R$326,15,0)</f>
        <v>7.2504356242058003</v>
      </c>
      <c r="Y43" s="70">
        <f t="shared" si="16"/>
        <v>12</v>
      </c>
      <c r="Z43" s="69">
        <f>VLOOKUP($A43,'Return Data'!$A$7:$R$326,17,0)</f>
        <v>13.2828436475723</v>
      </c>
      <c r="AA43" s="71">
        <f t="shared" si="11"/>
        <v>11</v>
      </c>
    </row>
    <row r="44" spans="1:27" x14ac:dyDescent="0.25">
      <c r="A44" s="67" t="s">
        <v>265</v>
      </c>
      <c r="B44" s="68">
        <f>VLOOKUP($A44,'Return Data'!$A$7:$R$326,2,0)</f>
        <v>43937</v>
      </c>
      <c r="C44" s="69">
        <f>VLOOKUP($A44,'Return Data'!$A$7:$R$326,3,0)</f>
        <v>1078.5032000000001</v>
      </c>
      <c r="D44" s="69">
        <f>VLOOKUP($A44,'Return Data'!$A$7:$R$326,6,0)</f>
        <v>8.0090582421904504</v>
      </c>
      <c r="E44" s="70">
        <f t="shared" si="0"/>
        <v>3</v>
      </c>
      <c r="F44" s="69">
        <f>VLOOKUP($A44,'Return Data'!$A$7:$R$326,7,0)</f>
        <v>5.3800625494855696</v>
      </c>
      <c r="G44" s="70">
        <f t="shared" si="1"/>
        <v>6</v>
      </c>
      <c r="H44" s="69">
        <f>VLOOKUP($A44,'Return Data'!$A$7:$R$326,8,0)</f>
        <v>4.0362645142965503</v>
      </c>
      <c r="I44" s="70">
        <f t="shared" si="2"/>
        <v>33</v>
      </c>
      <c r="J44" s="69">
        <f>VLOOKUP($A44,'Return Data'!$A$7:$R$326,9,0)</f>
        <v>3.4539169999913</v>
      </c>
      <c r="K44" s="70">
        <f t="shared" si="3"/>
        <v>37</v>
      </c>
      <c r="L44" s="69">
        <f>VLOOKUP($A44,'Return Data'!$A$7:$R$326,10,0)</f>
        <v>3.5316736679526701</v>
      </c>
      <c r="M44" s="70">
        <f t="shared" si="4"/>
        <v>37</v>
      </c>
      <c r="N44" s="69">
        <f>VLOOKUP($A44,'Return Data'!$A$7:$R$326,11,0)</f>
        <v>4.6647062916386899</v>
      </c>
      <c r="O44" s="70">
        <f t="shared" si="5"/>
        <v>36</v>
      </c>
      <c r="P44" s="69">
        <f>VLOOKUP($A44,'Return Data'!$A$7:$R$326,12,0)</f>
        <v>4.9507969954804496</v>
      </c>
      <c r="Q44" s="70">
        <f t="shared" si="6"/>
        <v>31</v>
      </c>
      <c r="R44" s="69">
        <f>VLOOKUP($A44,'Return Data'!$A$7:$R$326,13,0)</f>
        <v>5.4084756027925396</v>
      </c>
      <c r="S44" s="70">
        <f t="shared" si="7"/>
        <v>31</v>
      </c>
      <c r="T44" s="69">
        <f>VLOOKUP($A44,'Return Data'!$A$7:$R$326,14,0)</f>
        <v>5.9020325647343599</v>
      </c>
      <c r="U44" s="70">
        <f t="shared" si="12"/>
        <v>28</v>
      </c>
      <c r="V44" s="69"/>
      <c r="W44" s="70"/>
      <c r="X44" s="69"/>
      <c r="Y44" s="70"/>
      <c r="Z44" s="69">
        <f>VLOOKUP($A44,'Return Data'!$A$7:$R$326,17,0)</f>
        <v>6.2662966254160297</v>
      </c>
      <c r="AA44" s="71">
        <f t="shared" si="11"/>
        <v>35</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4.7525442003716556</v>
      </c>
      <c r="E46" s="69"/>
      <c r="F46" s="79">
        <f>AVERAGE(F8:F44)</f>
        <v>4.2930257879435665</v>
      </c>
      <c r="G46" s="69"/>
      <c r="H46" s="79">
        <f>AVERAGE(H8:H44)</f>
        <v>4.6340882625704269</v>
      </c>
      <c r="I46" s="69"/>
      <c r="J46" s="79">
        <f>AVERAGE(J8:J44)</f>
        <v>4.6148151454825079</v>
      </c>
      <c r="K46" s="69"/>
      <c r="L46" s="79">
        <f>AVERAGE(L8:L44)</f>
        <v>5.6804082503420261</v>
      </c>
      <c r="M46" s="69"/>
      <c r="N46" s="79">
        <f>AVERAGE(N8:N44)</f>
        <v>5.3630101439735931</v>
      </c>
      <c r="O46" s="69"/>
      <c r="P46" s="79">
        <f>AVERAGE(P8:P44)</f>
        <v>5.25124556337299</v>
      </c>
      <c r="Q46" s="69"/>
      <c r="R46" s="79">
        <f>AVERAGE(R8:R44)</f>
        <v>5.4971614719871198</v>
      </c>
      <c r="S46" s="69"/>
      <c r="T46" s="79">
        <f>AVERAGE(T8:T44)</f>
        <v>5.9186883141538846</v>
      </c>
      <c r="U46" s="69"/>
      <c r="V46" s="79">
        <f>AVERAGE(V8:V44)</f>
        <v>6.7054208859645934</v>
      </c>
      <c r="W46" s="69"/>
      <c r="X46" s="79">
        <f>AVERAGE(X8:X44)</f>
        <v>7.0145236254155847</v>
      </c>
      <c r="Y46" s="69"/>
      <c r="Z46" s="79">
        <f>AVERAGE(Z8:Z44)</f>
        <v>11.341701497147275</v>
      </c>
      <c r="AA46" s="80"/>
    </row>
    <row r="47" spans="1:27" x14ac:dyDescent="0.25">
      <c r="A47" s="77" t="s">
        <v>28</v>
      </c>
      <c r="B47" s="78"/>
      <c r="C47" s="78"/>
      <c r="D47" s="79">
        <f>MIN(D8:D44)</f>
        <v>-12.9392758274694</v>
      </c>
      <c r="E47" s="69"/>
      <c r="F47" s="79">
        <f>MIN(F8:F44)</f>
        <v>-1.4029261143959599</v>
      </c>
      <c r="G47" s="69"/>
      <c r="H47" s="79">
        <f>MIN(H8:H44)</f>
        <v>2.5049143538145202</v>
      </c>
      <c r="I47" s="69"/>
      <c r="J47" s="79">
        <f>MIN(J8:J44)</f>
        <v>2.5764692421025299</v>
      </c>
      <c r="K47" s="69"/>
      <c r="L47" s="79">
        <f>MIN(L8:L44)</f>
        <v>2.3850964867676598</v>
      </c>
      <c r="M47" s="69"/>
      <c r="N47" s="79">
        <f>MIN(N8:N44)</f>
        <v>4.0672347900881496</v>
      </c>
      <c r="O47" s="69"/>
      <c r="P47" s="79">
        <f>MIN(P8:P44)</f>
        <v>4.3004861268015198</v>
      </c>
      <c r="Q47" s="69"/>
      <c r="R47" s="79">
        <f>MIN(R8:R44)</f>
        <v>4.62319429197946</v>
      </c>
      <c r="S47" s="69"/>
      <c r="T47" s="79">
        <f>MIN(T8:T44)</f>
        <v>4.9426067075867497</v>
      </c>
      <c r="U47" s="69"/>
      <c r="V47" s="79">
        <f>MIN(V8:V44)</f>
        <v>1.7923020743801501</v>
      </c>
      <c r="W47" s="69"/>
      <c r="X47" s="79">
        <f>MIN(X8:X44)</f>
        <v>3.5591176482347602</v>
      </c>
      <c r="Y47" s="69"/>
      <c r="Z47" s="79">
        <f>MIN(Z8:Z44)</f>
        <v>5.0038612167849896</v>
      </c>
      <c r="AA47" s="80"/>
    </row>
    <row r="48" spans="1:27" ht="15.75" thickBot="1" x14ac:dyDescent="0.3">
      <c r="A48" s="81" t="s">
        <v>29</v>
      </c>
      <c r="B48" s="82"/>
      <c r="C48" s="82"/>
      <c r="D48" s="83">
        <f>MAX(D8:D44)</f>
        <v>9.4504045549925806</v>
      </c>
      <c r="E48" s="100"/>
      <c r="F48" s="83">
        <f>MAX(F8:F44)</f>
        <v>6.1559502056667297</v>
      </c>
      <c r="G48" s="100"/>
      <c r="H48" s="83">
        <f>MAX(H8:H44)</f>
        <v>5.5523404555024696</v>
      </c>
      <c r="I48" s="100"/>
      <c r="J48" s="83">
        <f>MAX(J8:J44)</f>
        <v>5.3366838683592999</v>
      </c>
      <c r="K48" s="100"/>
      <c r="L48" s="83">
        <f>MAX(L8:L44)</f>
        <v>7.6994879359164097</v>
      </c>
      <c r="M48" s="100"/>
      <c r="N48" s="83">
        <f>MAX(N8:N44)</f>
        <v>5.9731380299839696</v>
      </c>
      <c r="O48" s="100"/>
      <c r="P48" s="83">
        <f>MAX(P8:P44)</f>
        <v>5.9685201982476404</v>
      </c>
      <c r="Q48" s="100"/>
      <c r="R48" s="83">
        <f>MAX(R8:R44)</f>
        <v>6.2625494297298996</v>
      </c>
      <c r="S48" s="100"/>
      <c r="T48" s="83">
        <f>MAX(T8:T44)</f>
        <v>6.5635702223473702</v>
      </c>
      <c r="U48" s="100"/>
      <c r="V48" s="83">
        <f>MAX(V8:V44)</f>
        <v>7.2572607026818297</v>
      </c>
      <c r="W48" s="100"/>
      <c r="X48" s="83">
        <f>MAX(X8:X44)</f>
        <v>7.3465166419600703</v>
      </c>
      <c r="Y48" s="100"/>
      <c r="Z48" s="83">
        <f>MAX(Z8:Z44)</f>
        <v>19.785402849422699</v>
      </c>
      <c r="AA48" s="84"/>
    </row>
    <row r="50" spans="1:1" x14ac:dyDescent="0.25">
      <c r="A50" s="15" t="s">
        <v>342</v>
      </c>
    </row>
  </sheetData>
  <sheetProtection password="F4C3"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6"/>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4" t="b">
        <f t="shared" ref="B1:R1" si="0">EXACT(B2,B5)</f>
        <v>1</v>
      </c>
      <c r="C1" s="104" t="b">
        <f t="shared" si="0"/>
        <v>1</v>
      </c>
      <c r="D1" s="104" t="b">
        <f t="shared" si="0"/>
        <v>1</v>
      </c>
      <c r="E1" s="104" t="b">
        <f t="shared" si="0"/>
        <v>1</v>
      </c>
      <c r="F1" s="104" t="b">
        <f t="shared" si="0"/>
        <v>1</v>
      </c>
      <c r="G1" s="104" t="b">
        <f t="shared" si="0"/>
        <v>1</v>
      </c>
      <c r="H1" s="104" t="b">
        <f t="shared" si="0"/>
        <v>1</v>
      </c>
      <c r="I1" s="104" t="b">
        <f t="shared" si="0"/>
        <v>1</v>
      </c>
      <c r="J1" s="104" t="b">
        <f t="shared" si="0"/>
        <v>1</v>
      </c>
      <c r="K1" s="104" t="b">
        <f t="shared" si="0"/>
        <v>1</v>
      </c>
      <c r="L1" s="104" t="b">
        <f t="shared" si="0"/>
        <v>1</v>
      </c>
      <c r="M1" s="104" t="b">
        <f t="shared" si="0"/>
        <v>1</v>
      </c>
      <c r="N1" s="104" t="b">
        <f t="shared" si="0"/>
        <v>1</v>
      </c>
      <c r="O1" s="104" t="b">
        <f t="shared" si="0"/>
        <v>1</v>
      </c>
      <c r="P1" s="104" t="b">
        <f t="shared" si="0"/>
        <v>1</v>
      </c>
      <c r="Q1" s="104" t="b">
        <f t="shared" si="0"/>
        <v>1</v>
      </c>
      <c r="R1" s="104" t="b">
        <f t="shared" si="0"/>
        <v>1</v>
      </c>
    </row>
    <row r="2" spans="1:18" s="64" customFormat="1" x14ac:dyDescent="0.25">
      <c r="A2" s="109" t="s">
        <v>7</v>
      </c>
      <c r="B2" s="109" t="s">
        <v>8</v>
      </c>
      <c r="C2" s="109" t="s">
        <v>9</v>
      </c>
      <c r="D2" s="109" t="s">
        <v>383</v>
      </c>
      <c r="E2" s="109" t="s">
        <v>384</v>
      </c>
      <c r="F2" s="109" t="s">
        <v>115</v>
      </c>
      <c r="G2" s="109" t="s">
        <v>116</v>
      </c>
      <c r="H2" s="109" t="s">
        <v>117</v>
      </c>
      <c r="I2" s="109" t="s">
        <v>47</v>
      </c>
      <c r="J2" s="109" t="s">
        <v>48</v>
      </c>
      <c r="K2" s="109" t="s">
        <v>1</v>
      </c>
      <c r="L2" s="109" t="s">
        <v>2</v>
      </c>
      <c r="M2" s="109" t="s">
        <v>3</v>
      </c>
      <c r="N2" s="109" t="s">
        <v>4</v>
      </c>
      <c r="O2" s="109" t="s">
        <v>5</v>
      </c>
      <c r="P2" s="109" t="s">
        <v>6</v>
      </c>
      <c r="Q2" s="109" t="s">
        <v>46</v>
      </c>
      <c r="R2" s="109" t="s">
        <v>385</v>
      </c>
    </row>
    <row r="3" spans="1:18" s="64" customFormat="1" x14ac:dyDescent="0.25"/>
    <row r="4" spans="1:18" x14ac:dyDescent="0.25">
      <c r="A4" s="130"/>
      <c r="B4" s="130"/>
      <c r="C4" s="130"/>
      <c r="D4" s="130"/>
      <c r="E4" s="130"/>
      <c r="F4" s="130" t="s">
        <v>0</v>
      </c>
      <c r="G4" s="130"/>
      <c r="H4" s="130"/>
      <c r="I4" s="130"/>
      <c r="J4" s="130"/>
      <c r="K4" s="130"/>
      <c r="L4" s="130"/>
      <c r="M4" s="130"/>
      <c r="N4" s="130"/>
      <c r="O4" s="130"/>
      <c r="P4" s="130"/>
      <c r="Q4" s="130"/>
      <c r="R4" s="130"/>
    </row>
    <row r="5" spans="1:18" x14ac:dyDescent="0.25">
      <c r="A5" s="109" t="s">
        <v>7</v>
      </c>
      <c r="B5" s="109" t="s">
        <v>8</v>
      </c>
      <c r="C5" s="109" t="s">
        <v>9</v>
      </c>
      <c r="D5" s="109" t="s">
        <v>383</v>
      </c>
      <c r="E5" s="109" t="s">
        <v>384</v>
      </c>
      <c r="F5" s="109" t="s">
        <v>115</v>
      </c>
      <c r="G5" s="109" t="s">
        <v>116</v>
      </c>
      <c r="H5" s="109" t="s">
        <v>117</v>
      </c>
      <c r="I5" s="109" t="s">
        <v>47</v>
      </c>
      <c r="J5" s="109" t="s">
        <v>48</v>
      </c>
      <c r="K5" s="109" t="s">
        <v>1</v>
      </c>
      <c r="L5" s="109" t="s">
        <v>2</v>
      </c>
      <c r="M5" s="109" t="s">
        <v>3</v>
      </c>
      <c r="N5" s="109" t="s">
        <v>4</v>
      </c>
      <c r="O5" s="109" t="s">
        <v>5</v>
      </c>
      <c r="P5" s="109" t="s">
        <v>6</v>
      </c>
      <c r="Q5" s="109" t="s">
        <v>46</v>
      </c>
      <c r="R5" s="109" t="s">
        <v>385</v>
      </c>
    </row>
    <row r="6" spans="1:18" x14ac:dyDescent="0.25">
      <c r="A6" s="110" t="s">
        <v>386</v>
      </c>
      <c r="B6" s="110"/>
      <c r="C6" s="110"/>
      <c r="D6" s="110"/>
      <c r="E6" s="110"/>
      <c r="F6" s="110"/>
      <c r="G6" s="110"/>
      <c r="H6" s="110"/>
      <c r="I6" s="110"/>
      <c r="J6" s="110"/>
      <c r="K6" s="110"/>
      <c r="L6" s="110"/>
      <c r="M6" s="110"/>
      <c r="N6" s="110"/>
      <c r="O6" s="110"/>
      <c r="P6" s="110"/>
      <c r="Q6" s="110"/>
      <c r="R6" s="110"/>
    </row>
    <row r="7" spans="1:18" x14ac:dyDescent="0.25">
      <c r="A7" s="108" t="s">
        <v>53</v>
      </c>
      <c r="B7" s="111">
        <v>43937</v>
      </c>
      <c r="C7" s="112">
        <v>32.912199999999999</v>
      </c>
      <c r="D7" s="112">
        <v>32.912199999999999</v>
      </c>
      <c r="E7" s="108">
        <v>119505</v>
      </c>
      <c r="F7" s="112">
        <v>78.464508428331996</v>
      </c>
      <c r="G7" s="112">
        <v>41.358365319440303</v>
      </c>
      <c r="H7" s="112">
        <v>21.476165487855798</v>
      </c>
      <c r="I7" s="112">
        <v>-16.671850729161999</v>
      </c>
      <c r="J7" s="112">
        <v>1.69457188319062</v>
      </c>
      <c r="K7" s="112">
        <v>4.5866147030556297</v>
      </c>
      <c r="L7" s="112">
        <v>-5.4988464953662097</v>
      </c>
      <c r="M7" s="112">
        <v>-4.9843949549181703</v>
      </c>
      <c r="N7" s="112">
        <v>1.00387250611219</v>
      </c>
      <c r="O7" s="112">
        <v>3.6157249572155998</v>
      </c>
      <c r="P7" s="112">
        <v>6.58087796023427</v>
      </c>
      <c r="Q7" s="112">
        <v>9.5115815074874206</v>
      </c>
      <c r="R7" s="112">
        <v>3.30252740480408</v>
      </c>
    </row>
    <row r="8" spans="1:18" x14ac:dyDescent="0.25">
      <c r="A8" s="108" t="s">
        <v>82</v>
      </c>
      <c r="B8" s="111">
        <v>43937</v>
      </c>
      <c r="C8" s="112">
        <v>21.8736</v>
      </c>
      <c r="D8" s="112">
        <v>21.8736</v>
      </c>
      <c r="E8" s="108">
        <v>111848</v>
      </c>
      <c r="F8" s="112">
        <v>77.926421404681506</v>
      </c>
      <c r="G8" s="112">
        <v>40.796464912884701</v>
      </c>
      <c r="H8" s="112">
        <v>20.918222151112001</v>
      </c>
      <c r="I8" s="112">
        <v>-17.223230490018199</v>
      </c>
      <c r="J8" s="112">
        <v>1.1260880585066799</v>
      </c>
      <c r="K8" s="112">
        <v>4.0283805019838104</v>
      </c>
      <c r="L8" s="112">
        <v>-6.0539068544409496</v>
      </c>
      <c r="M8" s="112">
        <v>-5.5357302167900801</v>
      </c>
      <c r="N8" s="112">
        <v>0.41984149019098399</v>
      </c>
      <c r="O8" s="112">
        <v>3.0136729648265899</v>
      </c>
      <c r="P8" s="112">
        <v>5.7822248403734102</v>
      </c>
      <c r="Q8" s="112">
        <v>10.7646895181321</v>
      </c>
      <c r="R8" s="112">
        <v>2.70630285678231</v>
      </c>
    </row>
    <row r="9" spans="1:18" x14ac:dyDescent="0.25">
      <c r="A9" s="108" t="s">
        <v>83</v>
      </c>
      <c r="B9" s="111">
        <v>43937</v>
      </c>
      <c r="C9" s="112">
        <v>31.622299999999999</v>
      </c>
      <c r="D9" s="112">
        <v>31.622299999999999</v>
      </c>
      <c r="E9" s="108">
        <v>102767</v>
      </c>
      <c r="F9" s="112">
        <v>77.962535137172196</v>
      </c>
      <c r="G9" s="112">
        <v>40.8044226428812</v>
      </c>
      <c r="H9" s="112">
        <v>20.909457890344601</v>
      </c>
      <c r="I9" s="112">
        <v>-17.218845330605099</v>
      </c>
      <c r="J9" s="112">
        <v>1.16657357495658</v>
      </c>
      <c r="K9" s="112">
        <v>4.0434416015361796</v>
      </c>
      <c r="L9" s="112">
        <v>-6.0464378910353798</v>
      </c>
      <c r="M9" s="112">
        <v>-5.5311410210281</v>
      </c>
      <c r="N9" s="112">
        <v>0.423756057702045</v>
      </c>
      <c r="O9" s="112">
        <v>3.0154098260772702</v>
      </c>
      <c r="P9" s="112">
        <v>5.7832581996441901</v>
      </c>
      <c r="Q9" s="112">
        <v>13.894611795774599</v>
      </c>
      <c r="R9" s="112">
        <v>2.7087324399784198</v>
      </c>
    </row>
    <row r="10" spans="1:18" x14ac:dyDescent="0.25">
      <c r="A10" s="108" t="s">
        <v>54</v>
      </c>
      <c r="B10" s="111">
        <v>43937</v>
      </c>
      <c r="C10" s="112">
        <v>1.4522999999999999</v>
      </c>
      <c r="D10" s="112">
        <v>1.4522999999999999</v>
      </c>
      <c r="E10" s="108">
        <v>147808</v>
      </c>
      <c r="F10" s="112">
        <v>0</v>
      </c>
      <c r="G10" s="112">
        <v>0</v>
      </c>
      <c r="H10" s="112">
        <v>0</v>
      </c>
      <c r="I10" s="112">
        <v>-94.412128712871393</v>
      </c>
      <c r="J10" s="112">
        <v>-306.85315535176397</v>
      </c>
      <c r="K10" s="112">
        <v>-100.025956057587</v>
      </c>
      <c r="L10" s="112"/>
      <c r="M10" s="112"/>
      <c r="N10" s="112"/>
      <c r="O10" s="112"/>
      <c r="P10" s="112"/>
      <c r="Q10" s="112">
        <v>-61.104209501611798</v>
      </c>
      <c r="R10" s="112"/>
    </row>
    <row r="11" spans="1:18" x14ac:dyDescent="0.25">
      <c r="A11" s="108" t="s">
        <v>84</v>
      </c>
      <c r="B11" s="111">
        <v>43937</v>
      </c>
      <c r="C11" s="112">
        <v>0.96740000000000004</v>
      </c>
      <c r="D11" s="112">
        <v>0.96740000000000004</v>
      </c>
      <c r="E11" s="108">
        <v>147807</v>
      </c>
      <c r="F11" s="112">
        <v>0</v>
      </c>
      <c r="G11" s="112">
        <v>0</v>
      </c>
      <c r="H11" s="112">
        <v>0</v>
      </c>
      <c r="I11" s="112">
        <v>-94.486969877130505</v>
      </c>
      <c r="J11" s="112">
        <v>-306.79680353475197</v>
      </c>
      <c r="K11" s="112">
        <v>-100.025750165415</v>
      </c>
      <c r="L11" s="112"/>
      <c r="M11" s="112"/>
      <c r="N11" s="112"/>
      <c r="O11" s="112"/>
      <c r="P11" s="112"/>
      <c r="Q11" s="112">
        <v>-61.0917624599021</v>
      </c>
      <c r="R11" s="112"/>
    </row>
    <row r="12" spans="1:18" x14ac:dyDescent="0.25">
      <c r="A12" s="108" t="s">
        <v>85</v>
      </c>
      <c r="B12" s="111">
        <v>43937</v>
      </c>
      <c r="C12" s="112">
        <v>1.3985000000000001</v>
      </c>
      <c r="D12" s="112">
        <v>1.3985000000000001</v>
      </c>
      <c r="E12" s="108">
        <v>147804</v>
      </c>
      <c r="F12" s="112">
        <v>0</v>
      </c>
      <c r="G12" s="112">
        <v>0</v>
      </c>
      <c r="H12" s="112">
        <v>0</v>
      </c>
      <c r="I12" s="112">
        <v>-94.296253770222094</v>
      </c>
      <c r="J12" s="112">
        <v>-306.79017504600898</v>
      </c>
      <c r="K12" s="112">
        <v>-100.02176450568901</v>
      </c>
      <c r="L12" s="112"/>
      <c r="M12" s="112"/>
      <c r="N12" s="112"/>
      <c r="O12" s="112"/>
      <c r="P12" s="112"/>
      <c r="Q12" s="112">
        <v>-61.097148255855998</v>
      </c>
      <c r="R12" s="112"/>
    </row>
    <row r="13" spans="1:18" x14ac:dyDescent="0.25">
      <c r="A13" s="108" t="s">
        <v>55</v>
      </c>
      <c r="B13" s="111">
        <v>43937</v>
      </c>
      <c r="C13" s="112">
        <v>22.564499999999999</v>
      </c>
      <c r="D13" s="112">
        <v>22.564499999999999</v>
      </c>
      <c r="E13" s="108">
        <v>120451</v>
      </c>
      <c r="F13" s="112">
        <v>232.13465406588401</v>
      </c>
      <c r="G13" s="112">
        <v>121.165667054575</v>
      </c>
      <c r="H13" s="112">
        <v>60.332780854693901</v>
      </c>
      <c r="I13" s="112">
        <v>-38.377673132728802</v>
      </c>
      <c r="J13" s="112">
        <v>-2.8577381619603002</v>
      </c>
      <c r="K13" s="112">
        <v>7.7790920453286301</v>
      </c>
      <c r="L13" s="112">
        <v>8.9032612859126008</v>
      </c>
      <c r="M13" s="112">
        <v>7.1806307714260198</v>
      </c>
      <c r="N13" s="112">
        <v>11.714840290618101</v>
      </c>
      <c r="O13" s="112">
        <v>8.9241348391658093</v>
      </c>
      <c r="P13" s="112">
        <v>10.703732088107101</v>
      </c>
      <c r="Q13" s="112">
        <v>12.8367313770439</v>
      </c>
      <c r="R13" s="112">
        <v>10.2434531581782</v>
      </c>
    </row>
    <row r="14" spans="1:18" x14ac:dyDescent="0.25">
      <c r="A14" s="108" t="s">
        <v>86</v>
      </c>
      <c r="B14" s="111">
        <v>43937</v>
      </c>
      <c r="C14" s="112">
        <v>20.940899999999999</v>
      </c>
      <c r="D14" s="112">
        <v>20.940899999999999</v>
      </c>
      <c r="E14" s="108">
        <v>115068</v>
      </c>
      <c r="F14" s="112">
        <v>231.888585062972</v>
      </c>
      <c r="G14" s="112">
        <v>120.697332716025</v>
      </c>
      <c r="H14" s="112">
        <v>59.892341864607097</v>
      </c>
      <c r="I14" s="112">
        <v>-38.7968415543207</v>
      </c>
      <c r="J14" s="112">
        <v>-3.2968212909955299</v>
      </c>
      <c r="K14" s="112">
        <v>7.3553718478294297</v>
      </c>
      <c r="L14" s="112">
        <v>8.3794589074660095</v>
      </c>
      <c r="M14" s="112">
        <v>6.5561494110443501</v>
      </c>
      <c r="N14" s="112">
        <v>10.999735534493</v>
      </c>
      <c r="O14" s="112">
        <v>7.9392599944334998</v>
      </c>
      <c r="P14" s="112">
        <v>9.3580173282063708</v>
      </c>
      <c r="Q14" s="112">
        <v>12.186232834909999</v>
      </c>
      <c r="R14" s="112">
        <v>9.3626529189906602</v>
      </c>
    </row>
    <row r="15" spans="1:18" x14ac:dyDescent="0.25">
      <c r="A15" s="108" t="s">
        <v>87</v>
      </c>
      <c r="B15" s="111">
        <v>43937</v>
      </c>
      <c r="C15" s="112">
        <v>17.066199999999998</v>
      </c>
      <c r="D15" s="112">
        <v>17.066199999999998</v>
      </c>
      <c r="E15" s="108">
        <v>117631</v>
      </c>
      <c r="F15" s="112">
        <v>121.88554563947</v>
      </c>
      <c r="G15" s="112">
        <v>81.240291787097107</v>
      </c>
      <c r="H15" s="112">
        <v>49.223380218375603</v>
      </c>
      <c r="I15" s="112">
        <v>-2.7636303249859</v>
      </c>
      <c r="J15" s="112">
        <v>3.6332200596596098</v>
      </c>
      <c r="K15" s="112">
        <v>10.359883256826601</v>
      </c>
      <c r="L15" s="112">
        <v>6.6693866638076997</v>
      </c>
      <c r="M15" s="112">
        <v>4.4049576770244903</v>
      </c>
      <c r="N15" s="112">
        <v>-1.39095216643829</v>
      </c>
      <c r="O15" s="112">
        <v>3.1361823094104002</v>
      </c>
      <c r="P15" s="112">
        <v>6.1319515392237003</v>
      </c>
      <c r="Q15" s="112">
        <v>9.0592307692307692</v>
      </c>
      <c r="R15" s="112">
        <v>1.82162172109565</v>
      </c>
    </row>
    <row r="16" spans="1:18" x14ac:dyDescent="0.25">
      <c r="A16" s="108" t="s">
        <v>56</v>
      </c>
      <c r="B16" s="111">
        <v>43937</v>
      </c>
      <c r="C16" s="112">
        <v>17.973099999999999</v>
      </c>
      <c r="D16" s="112">
        <v>17.973099999999999</v>
      </c>
      <c r="E16" s="108">
        <v>119337</v>
      </c>
      <c r="F16" s="112">
        <v>122.256895791346</v>
      </c>
      <c r="G16" s="112">
        <v>81.641302541640101</v>
      </c>
      <c r="H16" s="112">
        <v>49.613282632261203</v>
      </c>
      <c r="I16" s="112">
        <v>-2.42170912951193</v>
      </c>
      <c r="J16" s="112">
        <v>3.9833419624968198</v>
      </c>
      <c r="K16" s="112">
        <v>10.709290481022</v>
      </c>
      <c r="L16" s="112">
        <v>7.0678580355697704</v>
      </c>
      <c r="M16" s="112">
        <v>4.8253748258360902</v>
      </c>
      <c r="N16" s="112">
        <v>-0.98504941103996502</v>
      </c>
      <c r="O16" s="112">
        <v>3.6617061141850602</v>
      </c>
      <c r="P16" s="112">
        <v>6.8546953479618802</v>
      </c>
      <c r="Q16" s="112">
        <v>9.6910416226573197</v>
      </c>
      <c r="R16" s="112">
        <v>2.29501772722208</v>
      </c>
    </row>
    <row r="17" spans="1:18" x14ac:dyDescent="0.25">
      <c r="A17" s="108" t="s">
        <v>88</v>
      </c>
      <c r="B17" s="111">
        <v>43937</v>
      </c>
      <c r="C17" s="112">
        <v>34.171199999999999</v>
      </c>
      <c r="D17" s="112">
        <v>34.171199999999999</v>
      </c>
      <c r="E17" s="108">
        <v>117957</v>
      </c>
      <c r="F17" s="112">
        <v>93.488421219402298</v>
      </c>
      <c r="G17" s="112">
        <v>74.620149241280799</v>
      </c>
      <c r="H17" s="112">
        <v>44.072015433806001</v>
      </c>
      <c r="I17" s="112">
        <v>-13.4391446076507</v>
      </c>
      <c r="J17" s="112">
        <v>5.1495485327314103</v>
      </c>
      <c r="K17" s="112">
        <v>12.255023559953599</v>
      </c>
      <c r="L17" s="112">
        <v>8.09957187852409</v>
      </c>
      <c r="M17" s="112">
        <v>5.6283706714595203</v>
      </c>
      <c r="N17" s="112">
        <v>8.8857639332279792</v>
      </c>
      <c r="O17" s="112">
        <v>6.7212140690517197</v>
      </c>
      <c r="P17" s="112">
        <v>8.3044502337515596</v>
      </c>
      <c r="Q17" s="112">
        <v>15.521618578465899</v>
      </c>
      <c r="R17" s="112">
        <v>7.5923182763925396</v>
      </c>
    </row>
    <row r="18" spans="1:18" x14ac:dyDescent="0.25">
      <c r="A18" s="108" t="s">
        <v>57</v>
      </c>
      <c r="B18" s="111">
        <v>43937</v>
      </c>
      <c r="C18" s="112">
        <v>36.018700000000003</v>
      </c>
      <c r="D18" s="112">
        <v>36.018700000000003</v>
      </c>
      <c r="E18" s="108">
        <v>119992</v>
      </c>
      <c r="F18" s="112">
        <v>94.079234873813604</v>
      </c>
      <c r="G18" s="112">
        <v>75.180296575646395</v>
      </c>
      <c r="H18" s="112">
        <v>44.633806817045198</v>
      </c>
      <c r="I18" s="112">
        <v>-12.8914424101545</v>
      </c>
      <c r="J18" s="112">
        <v>5.7056142261260501</v>
      </c>
      <c r="K18" s="112">
        <v>12.814305246891101</v>
      </c>
      <c r="L18" s="112">
        <v>8.7275053359871198</v>
      </c>
      <c r="M18" s="112">
        <v>6.4583371931817597</v>
      </c>
      <c r="N18" s="112">
        <v>9.8581295499657404</v>
      </c>
      <c r="O18" s="112">
        <v>7.8440124219743703</v>
      </c>
      <c r="P18" s="112">
        <v>9.5492824283291</v>
      </c>
      <c r="Q18" s="112">
        <v>12.0262866361484</v>
      </c>
      <c r="R18" s="112">
        <v>8.6826033373169196</v>
      </c>
    </row>
    <row r="19" spans="1:18" x14ac:dyDescent="0.25">
      <c r="A19" s="108" t="s">
        <v>58</v>
      </c>
      <c r="B19" s="111">
        <v>43937</v>
      </c>
      <c r="C19" s="112">
        <v>23.4025</v>
      </c>
      <c r="D19" s="112">
        <v>23.4025</v>
      </c>
      <c r="E19" s="108">
        <v>118284</v>
      </c>
      <c r="F19" s="112">
        <v>85.826808751217001</v>
      </c>
      <c r="G19" s="112">
        <v>65.755311821117999</v>
      </c>
      <c r="H19" s="112">
        <v>37.024513947590798</v>
      </c>
      <c r="I19" s="112">
        <v>-16.624830853938398</v>
      </c>
      <c r="J19" s="112">
        <v>0.236512448509862</v>
      </c>
      <c r="K19" s="112">
        <v>9.1148881709353393</v>
      </c>
      <c r="L19" s="112">
        <v>6.6100610733259497</v>
      </c>
      <c r="M19" s="112">
        <v>4.4610761012059603</v>
      </c>
      <c r="N19" s="112">
        <v>10.278261506983499</v>
      </c>
      <c r="O19" s="112">
        <v>6.9635318507412203</v>
      </c>
      <c r="P19" s="112">
        <v>9.2439088776258806</v>
      </c>
      <c r="Q19" s="112">
        <v>11.826978899066701</v>
      </c>
      <c r="R19" s="112">
        <v>8.5741814065487496</v>
      </c>
    </row>
    <row r="20" spans="1:18" x14ac:dyDescent="0.25">
      <c r="A20" s="108" t="s">
        <v>89</v>
      </c>
      <c r="B20" s="111">
        <v>43937</v>
      </c>
      <c r="C20" s="112">
        <v>22.411300000000001</v>
      </c>
      <c r="D20" s="112">
        <v>22.411300000000001</v>
      </c>
      <c r="E20" s="108">
        <v>111962</v>
      </c>
      <c r="F20" s="112">
        <v>85.050001788974598</v>
      </c>
      <c r="G20" s="112">
        <v>64.947687467571001</v>
      </c>
      <c r="H20" s="112">
        <v>36.833020175415299</v>
      </c>
      <c r="I20" s="112">
        <v>-17.123922757386602</v>
      </c>
      <c r="J20" s="112">
        <v>-0.36764319702506798</v>
      </c>
      <c r="K20" s="112">
        <v>8.3492617756976397</v>
      </c>
      <c r="L20" s="112">
        <v>5.7840495226278801</v>
      </c>
      <c r="M20" s="112">
        <v>3.6298959375600601</v>
      </c>
      <c r="N20" s="112">
        <v>9.3921557061302892</v>
      </c>
      <c r="O20" s="112">
        <v>6.0731596019373999</v>
      </c>
      <c r="P20" s="112">
        <v>8.2500548827503408</v>
      </c>
      <c r="Q20" s="112">
        <v>11.3965396226415</v>
      </c>
      <c r="R20" s="112">
        <v>7.6329624758792098</v>
      </c>
    </row>
    <row r="21" spans="1:18" x14ac:dyDescent="0.25">
      <c r="A21" s="108" t="s">
        <v>59</v>
      </c>
      <c r="B21" s="111">
        <v>43937</v>
      </c>
      <c r="C21" s="112">
        <v>2506.3897999999999</v>
      </c>
      <c r="D21" s="112">
        <v>2506.3897999999999</v>
      </c>
      <c r="E21" s="108">
        <v>119239</v>
      </c>
      <c r="F21" s="112">
        <v>74.613156553215106</v>
      </c>
      <c r="G21" s="112">
        <v>94.076541087071206</v>
      </c>
      <c r="H21" s="112">
        <v>58.1035905531308</v>
      </c>
      <c r="I21" s="112">
        <v>-3.9611939084324601</v>
      </c>
      <c r="J21" s="112">
        <v>4.0556093877411801</v>
      </c>
      <c r="K21" s="112">
        <v>16.7639300967409</v>
      </c>
      <c r="L21" s="112">
        <v>10.787956447885501</v>
      </c>
      <c r="M21" s="112">
        <v>11.1525141643673</v>
      </c>
      <c r="N21" s="112">
        <v>12.778342409418901</v>
      </c>
      <c r="O21" s="112">
        <v>8.6305215439673706</v>
      </c>
      <c r="P21" s="112">
        <v>9.75896124098157</v>
      </c>
      <c r="Q21" s="112">
        <v>12.047638588684499</v>
      </c>
      <c r="R21" s="112">
        <v>10.9950936948066</v>
      </c>
    </row>
    <row r="22" spans="1:18" x14ac:dyDescent="0.25">
      <c r="A22" s="108" t="s">
        <v>90</v>
      </c>
      <c r="B22" s="111">
        <v>43937</v>
      </c>
      <c r="C22" s="112">
        <v>2432.3578000000002</v>
      </c>
      <c r="D22" s="112">
        <v>2432.3578000000002</v>
      </c>
      <c r="E22" s="108">
        <v>105669</v>
      </c>
      <c r="F22" s="112">
        <v>74.001838894807804</v>
      </c>
      <c r="G22" s="112">
        <v>93.461662395560495</v>
      </c>
      <c r="H22" s="112">
        <v>57.486811551869103</v>
      </c>
      <c r="I22" s="112">
        <v>-4.5700995478328501</v>
      </c>
      <c r="J22" s="112">
        <v>3.4086051630895202</v>
      </c>
      <c r="K22" s="112">
        <v>16.062912161718099</v>
      </c>
      <c r="L22" s="112">
        <v>10.0907533460419</v>
      </c>
      <c r="M22" s="112">
        <v>10.4556613060864</v>
      </c>
      <c r="N22" s="112">
        <v>12.0637612965609</v>
      </c>
      <c r="O22" s="112">
        <v>8.0218405030051194</v>
      </c>
      <c r="P22" s="112">
        <v>9.1227748010059209</v>
      </c>
      <c r="Q22" s="112">
        <v>11.0624332839611</v>
      </c>
      <c r="R22" s="112">
        <v>10.3210785463612</v>
      </c>
    </row>
    <row r="23" spans="1:18" x14ac:dyDescent="0.25">
      <c r="A23" s="108" t="s">
        <v>60</v>
      </c>
      <c r="B23" s="111">
        <v>43937</v>
      </c>
      <c r="C23" s="112">
        <v>23.3093</v>
      </c>
      <c r="D23" s="112">
        <v>23.3093</v>
      </c>
      <c r="E23" s="108">
        <v>140237</v>
      </c>
      <c r="F23" s="112">
        <v>44.525770051850202</v>
      </c>
      <c r="G23" s="112">
        <v>27.9369966331111</v>
      </c>
      <c r="H23" s="112">
        <v>15.8636923050435</v>
      </c>
      <c r="I23" s="112">
        <v>7.97471596902027</v>
      </c>
      <c r="J23" s="112">
        <v>12.0842086131023</v>
      </c>
      <c r="K23" s="112">
        <v>13.452425576808601</v>
      </c>
      <c r="L23" s="112">
        <v>9.65931287138085</v>
      </c>
      <c r="M23" s="112">
        <v>6.9637875004668999</v>
      </c>
      <c r="N23" s="112">
        <v>12.9218799424251</v>
      </c>
      <c r="O23" s="112">
        <v>9.5199184993356791</v>
      </c>
      <c r="P23" s="112">
        <v>9.9725418361756901</v>
      </c>
      <c r="Q23" s="112">
        <v>11.461650544114599</v>
      </c>
      <c r="R23" s="112">
        <v>12.0393729756253</v>
      </c>
    </row>
    <row r="24" spans="1:18" x14ac:dyDescent="0.25">
      <c r="A24" s="108" t="s">
        <v>91</v>
      </c>
      <c r="B24" s="111">
        <v>43937</v>
      </c>
      <c r="C24" s="112">
        <v>21.956800000000001</v>
      </c>
      <c r="D24" s="112">
        <v>21.956800000000001</v>
      </c>
      <c r="E24" s="108">
        <v>140229</v>
      </c>
      <c r="F24" s="112">
        <v>43.772371810956301</v>
      </c>
      <c r="G24" s="112">
        <v>27.212530088219101</v>
      </c>
      <c r="H24" s="112">
        <v>15.1475604949744</v>
      </c>
      <c r="I24" s="112">
        <v>7.2437840665591402</v>
      </c>
      <c r="J24" s="112">
        <v>11.342527800633301</v>
      </c>
      <c r="K24" s="112">
        <v>12.6906415328378</v>
      </c>
      <c r="L24" s="112">
        <v>8.8771689137346694</v>
      </c>
      <c r="M24" s="112">
        <v>6.1259908753488501</v>
      </c>
      <c r="N24" s="112">
        <v>11.995626084448901</v>
      </c>
      <c r="O24" s="112">
        <v>8.6743789295544094</v>
      </c>
      <c r="P24" s="112">
        <v>8.8667510478489096</v>
      </c>
      <c r="Q24" s="112">
        <v>10.123479471120399</v>
      </c>
      <c r="R24" s="112">
        <v>11.210453264341099</v>
      </c>
    </row>
    <row r="25" spans="1:18" x14ac:dyDescent="0.25">
      <c r="A25" s="108" t="s">
        <v>92</v>
      </c>
      <c r="B25" s="111">
        <v>43937</v>
      </c>
      <c r="C25" s="112">
        <v>66.584500000000006</v>
      </c>
      <c r="D25" s="112">
        <v>66.584500000000006</v>
      </c>
      <c r="E25" s="108">
        <v>100499</v>
      </c>
      <c r="F25" s="112">
        <v>9.7052885222074199</v>
      </c>
      <c r="G25" s="112">
        <v>-17.042628317126201</v>
      </c>
      <c r="H25" s="112">
        <v>-1.00218563129188</v>
      </c>
      <c r="I25" s="112">
        <v>-12.799627614612699</v>
      </c>
      <c r="J25" s="112">
        <v>4.5425595128382499</v>
      </c>
      <c r="K25" s="112">
        <v>-0.69575717699704098</v>
      </c>
      <c r="L25" s="112">
        <v>-5.9071553746641801</v>
      </c>
      <c r="M25" s="112">
        <v>-2.6938418778204198</v>
      </c>
      <c r="N25" s="112">
        <v>-1.37773744182578E-2</v>
      </c>
      <c r="O25" s="112">
        <v>5.62449715836238</v>
      </c>
      <c r="P25" s="112">
        <v>8.2054961793648893</v>
      </c>
      <c r="Q25" s="112">
        <v>24.462089896956101</v>
      </c>
      <c r="R25" s="112">
        <v>4.0772375813751696</v>
      </c>
    </row>
    <row r="26" spans="1:18" x14ac:dyDescent="0.25">
      <c r="A26" s="108" t="s">
        <v>61</v>
      </c>
      <c r="B26" s="111">
        <v>43937</v>
      </c>
      <c r="C26" s="112">
        <v>70.662599999999998</v>
      </c>
      <c r="D26" s="112">
        <v>70.662599999999998</v>
      </c>
      <c r="E26" s="108">
        <v>118495</v>
      </c>
      <c r="F26" s="112">
        <v>10.6954937508721</v>
      </c>
      <c r="G26" s="112">
        <v>-16.077530182322501</v>
      </c>
      <c r="H26" s="112">
        <v>-4.4274409149431503E-2</v>
      </c>
      <c r="I26" s="112">
        <v>-11.8507995033196</v>
      </c>
      <c r="J26" s="112">
        <v>5.3882217595584798</v>
      </c>
      <c r="K26" s="112">
        <v>0.13968448946784201</v>
      </c>
      <c r="L26" s="112">
        <v>-5.05966710726626</v>
      </c>
      <c r="M26" s="112">
        <v>-1.84261626725349</v>
      </c>
      <c r="N26" s="112">
        <v>0.85489854185356295</v>
      </c>
      <c r="O26" s="112">
        <v>6.6953314012714999</v>
      </c>
      <c r="P26" s="112">
        <v>9.5195541137208703</v>
      </c>
      <c r="Q26" s="112">
        <v>11.1466229131414</v>
      </c>
      <c r="R26" s="112">
        <v>5.0634695909704499</v>
      </c>
    </row>
    <row r="27" spans="1:18" x14ac:dyDescent="0.25">
      <c r="A27" s="108" t="s">
        <v>93</v>
      </c>
      <c r="B27" s="111">
        <v>43937</v>
      </c>
      <c r="C27" s="112">
        <v>63.2727</v>
      </c>
      <c r="D27" s="112">
        <v>63.2727</v>
      </c>
      <c r="E27" s="108">
        <v>101872</v>
      </c>
      <c r="F27" s="112">
        <v>25.688695866717801</v>
      </c>
      <c r="G27" s="112">
        <v>5.0015784749774301</v>
      </c>
      <c r="H27" s="112">
        <v>4.4126513102705598</v>
      </c>
      <c r="I27" s="112">
        <v>-14.117466430645701</v>
      </c>
      <c r="J27" s="112">
        <v>1.04114320774671</v>
      </c>
      <c r="K27" s="112">
        <v>3.9349403828001899</v>
      </c>
      <c r="L27" s="112">
        <v>5.5874280316766702</v>
      </c>
      <c r="M27" s="112">
        <v>5.29510384233755</v>
      </c>
      <c r="N27" s="112">
        <v>6.2202499974378602</v>
      </c>
      <c r="O27" s="112">
        <v>3.9239673670856101</v>
      </c>
      <c r="P27" s="112">
        <v>6.2645361894083997</v>
      </c>
      <c r="Q27" s="112">
        <v>23.178609488616001</v>
      </c>
      <c r="R27" s="112">
        <v>3.69223371784474</v>
      </c>
    </row>
    <row r="28" spans="1:18" x14ac:dyDescent="0.25">
      <c r="A28" s="108" t="s">
        <v>94</v>
      </c>
      <c r="B28" s="111">
        <v>43937</v>
      </c>
      <c r="C28" s="112">
        <v>63.2727</v>
      </c>
      <c r="D28" s="112">
        <v>63.2727</v>
      </c>
      <c r="E28" s="108"/>
      <c r="F28" s="112">
        <v>25.688695866717801</v>
      </c>
      <c r="G28" s="112">
        <v>5.0015784749774301</v>
      </c>
      <c r="H28" s="112">
        <v>4.4126513102705598</v>
      </c>
      <c r="I28" s="112">
        <v>-14.117466430645701</v>
      </c>
      <c r="J28" s="112">
        <v>1.04114320774671</v>
      </c>
      <c r="K28" s="112">
        <v>3.9349403828001899</v>
      </c>
      <c r="L28" s="112">
        <v>5.5874280316766702</v>
      </c>
      <c r="M28" s="112">
        <v>5.29510384233755</v>
      </c>
      <c r="N28" s="112">
        <v>6.2202499974378602</v>
      </c>
      <c r="O28" s="112">
        <v>3.9239673670856101</v>
      </c>
      <c r="P28" s="112">
        <v>6.2645361894083997</v>
      </c>
      <c r="Q28" s="112">
        <v>23.178609488616001</v>
      </c>
      <c r="R28" s="112">
        <v>3.69223371784474</v>
      </c>
    </row>
    <row r="29" spans="1:18" x14ac:dyDescent="0.25">
      <c r="A29" s="108" t="s">
        <v>95</v>
      </c>
      <c r="B29" s="111">
        <v>43937</v>
      </c>
      <c r="C29" s="112">
        <v>63.2727</v>
      </c>
      <c r="D29" s="112">
        <v>63.2727</v>
      </c>
      <c r="E29" s="108"/>
      <c r="F29" s="112">
        <v>25.688695866717801</v>
      </c>
      <c r="G29" s="112">
        <v>5.0015784749774301</v>
      </c>
      <c r="H29" s="112">
        <v>4.4126513102705598</v>
      </c>
      <c r="I29" s="112">
        <v>-14.117466430645701</v>
      </c>
      <c r="J29" s="112">
        <v>1.04114320774671</v>
      </c>
      <c r="K29" s="112">
        <v>3.9349403828001899</v>
      </c>
      <c r="L29" s="112">
        <v>5.5874280316766702</v>
      </c>
      <c r="M29" s="112">
        <v>5.29510384233755</v>
      </c>
      <c r="N29" s="112">
        <v>6.2202499974378602</v>
      </c>
      <c r="O29" s="112">
        <v>3.9239673670856101</v>
      </c>
      <c r="P29" s="112">
        <v>6.2645361894083997</v>
      </c>
      <c r="Q29" s="112">
        <v>23.178609488616001</v>
      </c>
      <c r="R29" s="112">
        <v>3.69223371784474</v>
      </c>
    </row>
    <row r="30" spans="1:18" x14ac:dyDescent="0.25">
      <c r="A30" s="108" t="s">
        <v>62</v>
      </c>
      <c r="B30" s="111">
        <v>43937</v>
      </c>
      <c r="C30" s="112">
        <v>66.806700000000006</v>
      </c>
      <c r="D30" s="112">
        <v>66.806700000000006</v>
      </c>
      <c r="E30" s="108">
        <v>119075</v>
      </c>
      <c r="F30" s="112">
        <v>26.4626271190279</v>
      </c>
      <c r="G30" s="112">
        <v>6.0310761538491198</v>
      </c>
      <c r="H30" s="112">
        <v>5.4770759758734799</v>
      </c>
      <c r="I30" s="112">
        <v>-13.010511996594399</v>
      </c>
      <c r="J30" s="112">
        <v>2.1629392115036201</v>
      </c>
      <c r="K30" s="112">
        <v>4.9905085162725102</v>
      </c>
      <c r="L30" s="112">
        <v>6.5491815275019798</v>
      </c>
      <c r="M30" s="112">
        <v>6.15207050116594</v>
      </c>
      <c r="N30" s="112">
        <v>7.0232216928422799</v>
      </c>
      <c r="O30" s="112">
        <v>4.67565125664402</v>
      </c>
      <c r="P30" s="112">
        <v>7.2182909123073697</v>
      </c>
      <c r="Q30" s="112">
        <v>10.0988512645398</v>
      </c>
      <c r="R30" s="112">
        <v>4.4231192158874002</v>
      </c>
    </row>
    <row r="31" spans="1:18" x14ac:dyDescent="0.25">
      <c r="A31" s="108" t="s">
        <v>96</v>
      </c>
      <c r="B31" s="111">
        <v>43937</v>
      </c>
      <c r="C31" s="112">
        <v>26.596800000000002</v>
      </c>
      <c r="D31" s="112">
        <v>26.596800000000002</v>
      </c>
      <c r="E31" s="108">
        <v>106737</v>
      </c>
      <c r="F31" s="112">
        <v>48.508179131457702</v>
      </c>
      <c r="G31" s="112">
        <v>44.258451444758499</v>
      </c>
      <c r="H31" s="112">
        <v>25.6709964888231</v>
      </c>
      <c r="I31" s="112">
        <v>-19.3222487324783</v>
      </c>
      <c r="J31" s="112">
        <v>-1.5738772710029201</v>
      </c>
      <c r="K31" s="112">
        <v>7.5799064459588896</v>
      </c>
      <c r="L31" s="112">
        <v>5.7383495885416798</v>
      </c>
      <c r="M31" s="112">
        <v>4.3355188035741703</v>
      </c>
      <c r="N31" s="112">
        <v>10.015837213844099</v>
      </c>
      <c r="O31" s="112">
        <v>6.4500330389971801</v>
      </c>
      <c r="P31" s="112">
        <v>7.5723015893732999</v>
      </c>
      <c r="Q31" s="112">
        <v>13.2353768844221</v>
      </c>
      <c r="R31" s="112">
        <v>8.5141022836644797</v>
      </c>
    </row>
    <row r="32" spans="1:18" x14ac:dyDescent="0.25">
      <c r="A32" s="108" t="s">
        <v>63</v>
      </c>
      <c r="B32" s="111">
        <v>43937</v>
      </c>
      <c r="C32" s="112">
        <v>28.118600000000001</v>
      </c>
      <c r="D32" s="112">
        <v>28.118600000000001</v>
      </c>
      <c r="E32" s="108">
        <v>120048</v>
      </c>
      <c r="F32" s="112">
        <v>49.133215577901098</v>
      </c>
      <c r="G32" s="112">
        <v>44.992563507645002</v>
      </c>
      <c r="H32" s="112">
        <v>26.428530578397101</v>
      </c>
      <c r="I32" s="112">
        <v>-18.548318112391598</v>
      </c>
      <c r="J32" s="112">
        <v>-0.78251082852587295</v>
      </c>
      <c r="K32" s="112">
        <v>8.3867179740133899</v>
      </c>
      <c r="L32" s="112">
        <v>6.5435921076753996</v>
      </c>
      <c r="M32" s="112">
        <v>5.1408951372379699</v>
      </c>
      <c r="N32" s="112">
        <v>10.868972545181901</v>
      </c>
      <c r="O32" s="112">
        <v>7.3635635900126202</v>
      </c>
      <c r="P32" s="112">
        <v>8.6282019791534896</v>
      </c>
      <c r="Q32" s="112">
        <v>10.2659567513236</v>
      </c>
      <c r="R32" s="112">
        <v>9.4103453498768008</v>
      </c>
    </row>
    <row r="33" spans="1:18" x14ac:dyDescent="0.25">
      <c r="A33" s="108" t="s">
        <v>97</v>
      </c>
      <c r="B33" s="111">
        <v>43937</v>
      </c>
      <c r="C33" s="112">
        <v>25.482900000000001</v>
      </c>
      <c r="D33" s="112">
        <v>25.482900000000001</v>
      </c>
      <c r="E33" s="108">
        <v>112096</v>
      </c>
      <c r="F33" s="112">
        <v>44.599988998816201</v>
      </c>
      <c r="G33" s="112">
        <v>29.5298150100448</v>
      </c>
      <c r="H33" s="112">
        <v>23.741100782894801</v>
      </c>
      <c r="I33" s="112">
        <v>-14.6493970196042</v>
      </c>
      <c r="J33" s="112">
        <v>-2.7721922534296499E-2</v>
      </c>
      <c r="K33" s="112">
        <v>9.1951437639023297</v>
      </c>
      <c r="L33" s="112">
        <v>9.6429450012815092</v>
      </c>
      <c r="M33" s="112">
        <v>7.4346677556629901</v>
      </c>
      <c r="N33" s="112">
        <v>10.314552813862299</v>
      </c>
      <c r="O33" s="112">
        <v>8.2438681256365296</v>
      </c>
      <c r="P33" s="112">
        <v>10.3016788708942</v>
      </c>
      <c r="Q33" s="112">
        <v>15.114358117143601</v>
      </c>
      <c r="R33" s="112">
        <v>8.6326471300355703</v>
      </c>
    </row>
    <row r="34" spans="1:18" x14ac:dyDescent="0.25">
      <c r="A34" s="108" t="s">
        <v>64</v>
      </c>
      <c r="B34" s="111">
        <v>43937</v>
      </c>
      <c r="C34" s="112">
        <v>26.497699999999998</v>
      </c>
      <c r="D34" s="112">
        <v>26.497699999999998</v>
      </c>
      <c r="E34" s="108">
        <v>120603</v>
      </c>
      <c r="F34" s="112">
        <v>45.099187606267002</v>
      </c>
      <c r="G34" s="112">
        <v>30.103320558556401</v>
      </c>
      <c r="H34" s="112">
        <v>24.317135089958601</v>
      </c>
      <c r="I34" s="112">
        <v>-14.083321768939699</v>
      </c>
      <c r="J34" s="112">
        <v>0.54235397213692704</v>
      </c>
      <c r="K34" s="112">
        <v>9.8433079119774103</v>
      </c>
      <c r="L34" s="112">
        <v>10.326008707024901</v>
      </c>
      <c r="M34" s="112">
        <v>8.1294683752990906</v>
      </c>
      <c r="N34" s="112">
        <v>11.0455906366118</v>
      </c>
      <c r="O34" s="112">
        <v>9.1237486700011594</v>
      </c>
      <c r="P34" s="112">
        <v>11.3673063027609</v>
      </c>
      <c r="Q34" s="112">
        <v>15.296756483614301</v>
      </c>
      <c r="R34" s="112">
        <v>9.4477363893678099</v>
      </c>
    </row>
    <row r="35" spans="1:18" x14ac:dyDescent="0.25">
      <c r="A35" s="108" t="s">
        <v>98</v>
      </c>
      <c r="B35" s="111">
        <v>43937</v>
      </c>
      <c r="C35" s="112">
        <v>15.8811</v>
      </c>
      <c r="D35" s="112">
        <v>15.8811</v>
      </c>
      <c r="E35" s="108">
        <v>116583</v>
      </c>
      <c r="F35" s="112">
        <v>79.464995645749696</v>
      </c>
      <c r="G35" s="112">
        <v>33.956561364070701</v>
      </c>
      <c r="H35" s="112">
        <v>6.9370383714646797</v>
      </c>
      <c r="I35" s="112">
        <v>-24.034552528940502</v>
      </c>
      <c r="J35" s="112">
        <v>0.68248023642511002</v>
      </c>
      <c r="K35" s="112">
        <v>5.2167520943833603</v>
      </c>
      <c r="L35" s="112">
        <v>7.2268043023561201</v>
      </c>
      <c r="M35" s="112">
        <v>4.3600770977201799</v>
      </c>
      <c r="N35" s="112">
        <v>4.6850578861751702</v>
      </c>
      <c r="O35" s="112">
        <v>3.8827696958029101</v>
      </c>
      <c r="P35" s="112">
        <v>5.30190896468548</v>
      </c>
      <c r="Q35" s="112">
        <v>7.2106197514276102</v>
      </c>
      <c r="R35" s="112">
        <v>5.5859824489164804</v>
      </c>
    </row>
    <row r="36" spans="1:18" x14ac:dyDescent="0.25">
      <c r="A36" s="108" t="s">
        <v>65</v>
      </c>
      <c r="B36" s="111">
        <v>43937</v>
      </c>
      <c r="C36" s="112">
        <v>16.8568</v>
      </c>
      <c r="D36" s="112">
        <v>16.8568</v>
      </c>
      <c r="E36" s="108">
        <v>116811</v>
      </c>
      <c r="F36" s="112">
        <v>80.292274581145705</v>
      </c>
      <c r="G36" s="112">
        <v>34.743705677977701</v>
      </c>
      <c r="H36" s="112">
        <v>7.7446941418703199</v>
      </c>
      <c r="I36" s="112">
        <v>-23.2672631455332</v>
      </c>
      <c r="J36" s="112">
        <v>1.4616423545003301</v>
      </c>
      <c r="K36" s="112">
        <v>6.0063039542931298</v>
      </c>
      <c r="L36" s="112">
        <v>8.0352554115356796</v>
      </c>
      <c r="M36" s="112">
        <v>5.1726373413944797</v>
      </c>
      <c r="N36" s="112">
        <v>5.5126984918678499</v>
      </c>
      <c r="O36" s="112">
        <v>5.2156140670619999</v>
      </c>
      <c r="P36" s="112">
        <v>6.6193965270837403</v>
      </c>
      <c r="Q36" s="112">
        <v>7.6092619268218504</v>
      </c>
      <c r="R36" s="112">
        <v>6.7358294239193102</v>
      </c>
    </row>
    <row r="37" spans="1:18" x14ac:dyDescent="0.25">
      <c r="A37" s="108" t="s">
        <v>66</v>
      </c>
      <c r="B37" s="111">
        <v>43937</v>
      </c>
      <c r="C37" s="112">
        <v>26.656199999999998</v>
      </c>
      <c r="D37" s="112">
        <v>26.656199999999998</v>
      </c>
      <c r="E37" s="108">
        <v>118416</v>
      </c>
      <c r="F37" s="112">
        <v>77.116541353382004</v>
      </c>
      <c r="G37" s="112">
        <v>86.834823851821099</v>
      </c>
      <c r="H37" s="112">
        <v>52.337864588491499</v>
      </c>
      <c r="I37" s="112">
        <v>-7.7783261176787697</v>
      </c>
      <c r="J37" s="112">
        <v>6.1183324445204503</v>
      </c>
      <c r="K37" s="112">
        <v>16.499525939825801</v>
      </c>
      <c r="L37" s="112">
        <v>9.8428890222888903</v>
      </c>
      <c r="M37" s="112">
        <v>8.0221724021078504</v>
      </c>
      <c r="N37" s="112">
        <v>13.896787270160599</v>
      </c>
      <c r="O37" s="112">
        <v>9.0900506753629493</v>
      </c>
      <c r="P37" s="112">
        <v>10.805999096667501</v>
      </c>
      <c r="Q37" s="112">
        <v>13.0559702702843</v>
      </c>
      <c r="R37" s="112">
        <v>11.563173061357199</v>
      </c>
    </row>
    <row r="38" spans="1:18" x14ac:dyDescent="0.25">
      <c r="A38" s="108" t="s">
        <v>99</v>
      </c>
      <c r="B38" s="111">
        <v>43937</v>
      </c>
      <c r="C38" s="112">
        <v>25.0823</v>
      </c>
      <c r="D38" s="112">
        <v>25.0823</v>
      </c>
      <c r="E38" s="108">
        <v>111524</v>
      </c>
      <c r="F38" s="112">
        <v>76.412610517817896</v>
      </c>
      <c r="G38" s="112">
        <v>86.024764917972107</v>
      </c>
      <c r="H38" s="112">
        <v>51.540743689088401</v>
      </c>
      <c r="I38" s="112">
        <v>-8.5806241807998394</v>
      </c>
      <c r="J38" s="112">
        <v>5.3047952894840096</v>
      </c>
      <c r="K38" s="112">
        <v>15.661993486904301</v>
      </c>
      <c r="L38" s="112">
        <v>9.0205834017048101</v>
      </c>
      <c r="M38" s="112">
        <v>7.2087207796029196</v>
      </c>
      <c r="N38" s="112">
        <v>13.046409285247</v>
      </c>
      <c r="O38" s="112">
        <v>8.1606118143495205</v>
      </c>
      <c r="P38" s="112">
        <v>9.5943768193640704</v>
      </c>
      <c r="Q38" s="112">
        <v>13.2523820414059</v>
      </c>
      <c r="R38" s="112">
        <v>10.669151611135</v>
      </c>
    </row>
    <row r="39" spans="1:18" x14ac:dyDescent="0.25">
      <c r="A39" s="108" t="s">
        <v>67</v>
      </c>
      <c r="B39" s="111">
        <v>43937</v>
      </c>
      <c r="C39" s="112">
        <v>16.473199999999999</v>
      </c>
      <c r="D39" s="112">
        <v>16.473199999999999</v>
      </c>
      <c r="E39" s="108">
        <v>122715</v>
      </c>
      <c r="F39" s="112">
        <v>-11.2966750210937</v>
      </c>
      <c r="G39" s="112">
        <v>1.3295773279747101</v>
      </c>
      <c r="H39" s="112">
        <v>0.22158142358379701</v>
      </c>
      <c r="I39" s="112">
        <v>-1.78502647685044</v>
      </c>
      <c r="J39" s="112">
        <v>6.2585499787290004</v>
      </c>
      <c r="K39" s="112">
        <v>8.0193454712812393</v>
      </c>
      <c r="L39" s="112">
        <v>7.66582599055016</v>
      </c>
      <c r="M39" s="112">
        <v>7.7101989526839096</v>
      </c>
      <c r="N39" s="112">
        <v>7.8445888171271498</v>
      </c>
      <c r="O39" s="112">
        <v>8.1122256982883005</v>
      </c>
      <c r="P39" s="112">
        <v>8.5658575613902297</v>
      </c>
      <c r="Q39" s="112">
        <v>9.4964549839228294</v>
      </c>
      <c r="R39" s="112">
        <v>7.5363648640112402</v>
      </c>
    </row>
    <row r="40" spans="1:18" x14ac:dyDescent="0.25">
      <c r="A40" s="108" t="s">
        <v>100</v>
      </c>
      <c r="B40" s="111">
        <v>43937</v>
      </c>
      <c r="C40" s="112">
        <v>15.8622</v>
      </c>
      <c r="D40" s="112">
        <v>15.8622</v>
      </c>
      <c r="E40" s="108">
        <v>122612</v>
      </c>
      <c r="F40" s="112">
        <v>-11.9616320254099</v>
      </c>
      <c r="G40" s="112">
        <v>0.76707100765860403</v>
      </c>
      <c r="H40" s="112">
        <v>-0.42730617004910199</v>
      </c>
      <c r="I40" s="112">
        <v>-2.4279162546994302</v>
      </c>
      <c r="J40" s="112">
        <v>5.6160283158414002</v>
      </c>
      <c r="K40" s="112">
        <v>7.3594711187479396</v>
      </c>
      <c r="L40" s="112">
        <v>6.9943058831315197</v>
      </c>
      <c r="M40" s="112">
        <v>7.0263596354391504</v>
      </c>
      <c r="N40" s="112">
        <v>7.1480300116896496</v>
      </c>
      <c r="O40" s="112">
        <v>7.3459572083220399</v>
      </c>
      <c r="P40" s="112">
        <v>7.7578104862808299</v>
      </c>
      <c r="Q40" s="112">
        <v>8.6000924437298991</v>
      </c>
      <c r="R40" s="112">
        <v>6.7943711193440102</v>
      </c>
    </row>
    <row r="41" spans="1:18" x14ac:dyDescent="0.25">
      <c r="A41" s="108" t="s">
        <v>68</v>
      </c>
      <c r="B41" s="111">
        <v>43937</v>
      </c>
      <c r="C41" s="112">
        <v>1123.9184</v>
      </c>
      <c r="D41" s="112">
        <v>1123.9184</v>
      </c>
      <c r="E41" s="108">
        <v>145589</v>
      </c>
      <c r="F41" s="112">
        <v>46.977982646721003</v>
      </c>
      <c r="G41" s="112">
        <v>50.830216343959101</v>
      </c>
      <c r="H41" s="112">
        <v>34.748420054097203</v>
      </c>
      <c r="I41" s="112">
        <v>-1.2471952806729401</v>
      </c>
      <c r="J41" s="112">
        <v>1.7277227665285599</v>
      </c>
      <c r="K41" s="112">
        <v>4.5887178505636603</v>
      </c>
      <c r="L41" s="112">
        <v>5.0963000605164304</v>
      </c>
      <c r="M41" s="112">
        <v>5.8172974542385303</v>
      </c>
      <c r="N41" s="112">
        <v>8.5635543151483802</v>
      </c>
      <c r="O41" s="112"/>
      <c r="P41" s="112"/>
      <c r="Q41" s="112">
        <v>9.0641715430861698</v>
      </c>
      <c r="R41" s="112"/>
    </row>
    <row r="42" spans="1:18" x14ac:dyDescent="0.25">
      <c r="A42" s="108" t="s">
        <v>101</v>
      </c>
      <c r="B42" s="111">
        <v>43937</v>
      </c>
      <c r="C42" s="112">
        <v>1116.0422000000001</v>
      </c>
      <c r="D42" s="112">
        <v>1116.0422000000001</v>
      </c>
      <c r="E42" s="108">
        <v>145590</v>
      </c>
      <c r="F42" s="112">
        <v>46.457436075957503</v>
      </c>
      <c r="G42" s="112">
        <v>50.308828807820198</v>
      </c>
      <c r="H42" s="112">
        <v>34.225488949959903</v>
      </c>
      <c r="I42" s="112">
        <v>-1.7669410657446001</v>
      </c>
      <c r="J42" s="112">
        <v>1.2215792274112001</v>
      </c>
      <c r="K42" s="112">
        <v>4.0616902552507304</v>
      </c>
      <c r="L42" s="112">
        <v>4.5614456447507497</v>
      </c>
      <c r="M42" s="112">
        <v>5.2737263989047598</v>
      </c>
      <c r="N42" s="112">
        <v>8.0101812182041492</v>
      </c>
      <c r="O42" s="112"/>
      <c r="P42" s="112"/>
      <c r="Q42" s="112">
        <v>8.4880567134268592</v>
      </c>
      <c r="R42" s="112"/>
    </row>
    <row r="43" spans="1:18" x14ac:dyDescent="0.25">
      <c r="A43" s="108" t="s">
        <v>69</v>
      </c>
      <c r="B43" s="111">
        <v>43937</v>
      </c>
      <c r="C43" s="112">
        <v>31.502400000000002</v>
      </c>
      <c r="D43" s="112">
        <v>31.502400000000002</v>
      </c>
      <c r="E43" s="108">
        <v>120435</v>
      </c>
      <c r="F43" s="112">
        <v>106.907266383115</v>
      </c>
      <c r="G43" s="112">
        <v>53.220341865083</v>
      </c>
      <c r="H43" s="112">
        <v>27.488097213536101</v>
      </c>
      <c r="I43" s="112">
        <v>-3.88207430576024</v>
      </c>
      <c r="J43" s="112">
        <v>5.8143052778852304</v>
      </c>
      <c r="K43" s="112">
        <v>3.41693534709351</v>
      </c>
      <c r="L43" s="112">
        <v>4.1888969365583302</v>
      </c>
      <c r="M43" s="112">
        <v>4.8384511022365304</v>
      </c>
      <c r="N43" s="112">
        <v>5.4683965171710902</v>
      </c>
      <c r="O43" s="112">
        <v>7.61088065681224</v>
      </c>
      <c r="P43" s="112">
        <v>9.2891996996516202</v>
      </c>
      <c r="Q43" s="112">
        <v>10.7761548331799</v>
      </c>
      <c r="R43" s="112">
        <v>6.89579473085925</v>
      </c>
    </row>
    <row r="44" spans="1:18" x14ac:dyDescent="0.25">
      <c r="A44" s="108" t="s">
        <v>102</v>
      </c>
      <c r="B44" s="111">
        <v>43937</v>
      </c>
      <c r="C44" s="112">
        <v>30.312799999999999</v>
      </c>
      <c r="D44" s="112">
        <v>30.312799999999999</v>
      </c>
      <c r="E44" s="108">
        <v>101806</v>
      </c>
      <c r="F44" s="112">
        <v>106.270347529183</v>
      </c>
      <c r="G44" s="112">
        <v>52.483881441624099</v>
      </c>
      <c r="H44" s="112">
        <v>26.7473746688283</v>
      </c>
      <c r="I44" s="112">
        <v>-4.6114383259474998</v>
      </c>
      <c r="J44" s="112">
        <v>5.0830031288158999</v>
      </c>
      <c r="K44" s="112">
        <v>2.75114919724184</v>
      </c>
      <c r="L44" s="112">
        <v>3.5984647861816699</v>
      </c>
      <c r="M44" s="112">
        <v>4.2676460710067898</v>
      </c>
      <c r="N44" s="112">
        <v>4.9016531696767398</v>
      </c>
      <c r="O44" s="112">
        <v>6.9851136746584599</v>
      </c>
      <c r="P44" s="112">
        <v>8.4744309980265804</v>
      </c>
      <c r="Q44" s="112">
        <v>12.0751986970684</v>
      </c>
      <c r="R44" s="112">
        <v>6.3076377787818396</v>
      </c>
    </row>
    <row r="45" spans="1:18" x14ac:dyDescent="0.25">
      <c r="A45" s="108" t="s">
        <v>70</v>
      </c>
      <c r="B45" s="111">
        <v>43937</v>
      </c>
      <c r="C45" s="112">
        <v>27.825399999999998</v>
      </c>
      <c r="D45" s="112">
        <v>27.825399999999998</v>
      </c>
      <c r="E45" s="108">
        <v>119755</v>
      </c>
      <c r="F45" s="112">
        <v>153.196964174225</v>
      </c>
      <c r="G45" s="112">
        <v>80.280722063450398</v>
      </c>
      <c r="H45" s="112">
        <v>44.6221128170288</v>
      </c>
      <c r="I45" s="112">
        <v>-21.842653696110499</v>
      </c>
      <c r="J45" s="112">
        <v>2.85892587780554</v>
      </c>
      <c r="K45" s="112">
        <v>6.3566545935034497</v>
      </c>
      <c r="L45" s="112">
        <v>7.0303703803098196</v>
      </c>
      <c r="M45" s="112">
        <v>5.9793796129469197</v>
      </c>
      <c r="N45" s="112">
        <v>10.556964940392101</v>
      </c>
      <c r="O45" s="112">
        <v>9.5638145513090205</v>
      </c>
      <c r="P45" s="112">
        <v>11.5513387072714</v>
      </c>
      <c r="Q45" s="112">
        <v>13.167262436762501</v>
      </c>
      <c r="R45" s="112">
        <v>10.2999308488592</v>
      </c>
    </row>
    <row r="46" spans="1:18" x14ac:dyDescent="0.25">
      <c r="A46" s="108" t="s">
        <v>103</v>
      </c>
      <c r="B46" s="111">
        <v>43937</v>
      </c>
      <c r="C46" s="112">
        <v>26.607399999999998</v>
      </c>
      <c r="D46" s="112">
        <v>26.607399999999998</v>
      </c>
      <c r="E46" s="108">
        <v>108511</v>
      </c>
      <c r="F46" s="112">
        <v>152.49257454702001</v>
      </c>
      <c r="G46" s="112">
        <v>79.624781849912694</v>
      </c>
      <c r="H46" s="112">
        <v>43.971308264521802</v>
      </c>
      <c r="I46" s="112">
        <v>-22.487956929626499</v>
      </c>
      <c r="J46" s="112">
        <v>2.2034190436476502</v>
      </c>
      <c r="K46" s="112">
        <v>5.6966110109263202</v>
      </c>
      <c r="L46" s="112">
        <v>6.3574828611793501</v>
      </c>
      <c r="M46" s="112">
        <v>5.2947323129878896</v>
      </c>
      <c r="N46" s="112">
        <v>9.8297584337156696</v>
      </c>
      <c r="O46" s="112">
        <v>8.7948275740286999</v>
      </c>
      <c r="P46" s="112">
        <v>10.587618562241</v>
      </c>
      <c r="Q46" s="112">
        <v>13.958467521354001</v>
      </c>
      <c r="R46" s="112">
        <v>9.5459509771564797</v>
      </c>
    </row>
    <row r="47" spans="1:18" x14ac:dyDescent="0.25">
      <c r="A47" s="108" t="s">
        <v>71</v>
      </c>
      <c r="B47" s="111">
        <v>43937</v>
      </c>
      <c r="C47" s="112">
        <v>22.893599999999999</v>
      </c>
      <c r="D47" s="112">
        <v>22.893599999999999</v>
      </c>
      <c r="E47" s="108">
        <v>119428</v>
      </c>
      <c r="F47" s="112">
        <v>103.12495893399399</v>
      </c>
      <c r="G47" s="112">
        <v>83.258568622276897</v>
      </c>
      <c r="H47" s="112">
        <v>47.066645846660599</v>
      </c>
      <c r="I47" s="112">
        <v>-18.551408499521301</v>
      </c>
      <c r="J47" s="112">
        <v>2.6184575982718901</v>
      </c>
      <c r="K47" s="112">
        <v>9.0563957863996603</v>
      </c>
      <c r="L47" s="112">
        <v>7.4468828966522302</v>
      </c>
      <c r="M47" s="112">
        <v>6.5196737026154503</v>
      </c>
      <c r="N47" s="112">
        <v>10.5457734797137</v>
      </c>
      <c r="O47" s="112">
        <v>8.39223152312492</v>
      </c>
      <c r="P47" s="112">
        <v>10.347900774178401</v>
      </c>
      <c r="Q47" s="112">
        <v>12.301190681485</v>
      </c>
      <c r="R47" s="112">
        <v>9.4537260544261592</v>
      </c>
    </row>
    <row r="48" spans="1:18" x14ac:dyDescent="0.25">
      <c r="A48" s="108" t="s">
        <v>104</v>
      </c>
      <c r="B48" s="111">
        <v>43937</v>
      </c>
      <c r="C48" s="112">
        <v>21.831399999999999</v>
      </c>
      <c r="D48" s="112">
        <v>21.831399999999999</v>
      </c>
      <c r="E48" s="108">
        <v>118053</v>
      </c>
      <c r="F48" s="112">
        <v>102.44002149717799</v>
      </c>
      <c r="G48" s="112">
        <v>82.591625853539895</v>
      </c>
      <c r="H48" s="112">
        <v>46.410680285941098</v>
      </c>
      <c r="I48" s="112">
        <v>-19.199772218361701</v>
      </c>
      <c r="J48" s="112">
        <v>1.96100603257812</v>
      </c>
      <c r="K48" s="112">
        <v>8.3842057196465198</v>
      </c>
      <c r="L48" s="112">
        <v>6.76911054334147</v>
      </c>
      <c r="M48" s="112">
        <v>5.8002705894164102</v>
      </c>
      <c r="N48" s="112">
        <v>9.7934832398616596</v>
      </c>
      <c r="O48" s="112">
        <v>7.4053569281985103</v>
      </c>
      <c r="P48" s="112">
        <v>9.2073266859810392</v>
      </c>
      <c r="Q48" s="112">
        <v>8.6750924065889894</v>
      </c>
      <c r="R48" s="112">
        <v>8.5614636396495403</v>
      </c>
    </row>
    <row r="49" spans="1:18" x14ac:dyDescent="0.25">
      <c r="A49" s="108" t="s">
        <v>72</v>
      </c>
      <c r="B49" s="111">
        <v>43937</v>
      </c>
      <c r="C49" s="112">
        <v>12.9422</v>
      </c>
      <c r="D49" s="112">
        <v>12.9422</v>
      </c>
      <c r="E49" s="108">
        <v>140769</v>
      </c>
      <c r="F49" s="112">
        <v>39.525997431966097</v>
      </c>
      <c r="G49" s="112">
        <v>67.493862075395299</v>
      </c>
      <c r="H49" s="112">
        <v>42.321901497785802</v>
      </c>
      <c r="I49" s="112">
        <v>-24.8958731371802</v>
      </c>
      <c r="J49" s="112">
        <v>0.57342294973538099</v>
      </c>
      <c r="K49" s="112">
        <v>14.7148633235047</v>
      </c>
      <c r="L49" s="112">
        <v>10.296081184543199</v>
      </c>
      <c r="M49" s="112">
        <v>7.5674740561502398</v>
      </c>
      <c r="N49" s="112">
        <v>13.988863534242</v>
      </c>
      <c r="O49" s="112">
        <v>9.4047079035311292</v>
      </c>
      <c r="P49" s="112"/>
      <c r="Q49" s="112">
        <v>9.5969883824843603</v>
      </c>
      <c r="R49" s="112">
        <v>11.3492317289762</v>
      </c>
    </row>
    <row r="50" spans="1:18" x14ac:dyDescent="0.25">
      <c r="A50" s="108" t="s">
        <v>105</v>
      </c>
      <c r="B50" s="111">
        <v>43937</v>
      </c>
      <c r="C50" s="112">
        <v>12.422599999999999</v>
      </c>
      <c r="D50" s="112">
        <v>12.422599999999999</v>
      </c>
      <c r="E50" s="108">
        <v>140771</v>
      </c>
      <c r="F50" s="112">
        <v>38.530964180670999</v>
      </c>
      <c r="G50" s="112">
        <v>66.470526341348901</v>
      </c>
      <c r="H50" s="112">
        <v>41.333861880072902</v>
      </c>
      <c r="I50" s="112">
        <v>-25.7279056533194</v>
      </c>
      <c r="J50" s="112">
        <v>-0.19900525929494201</v>
      </c>
      <c r="K50" s="112">
        <v>13.876381131028401</v>
      </c>
      <c r="L50" s="112">
        <v>9.2766358629315508</v>
      </c>
      <c r="M50" s="112">
        <v>6.4604546221969601</v>
      </c>
      <c r="N50" s="112">
        <v>12.7348338072881</v>
      </c>
      <c r="O50" s="112">
        <v>7.7221525323408802</v>
      </c>
      <c r="P50" s="112"/>
      <c r="Q50" s="112">
        <v>7.9021358355674698</v>
      </c>
      <c r="R50" s="112">
        <v>9.8112649435428594</v>
      </c>
    </row>
    <row r="51" spans="1:18" x14ac:dyDescent="0.25">
      <c r="A51" s="108" t="s">
        <v>106</v>
      </c>
      <c r="B51" s="111">
        <v>43937</v>
      </c>
      <c r="C51" s="112">
        <v>26.927499999999998</v>
      </c>
      <c r="D51" s="112">
        <v>26.927499999999998</v>
      </c>
      <c r="E51" s="108">
        <v>102849</v>
      </c>
      <c r="F51" s="112">
        <v>140.01513536082101</v>
      </c>
      <c r="G51" s="112">
        <v>134.16598457598801</v>
      </c>
      <c r="H51" s="112">
        <v>73.123430150893299</v>
      </c>
      <c r="I51" s="112">
        <v>9.54515705585953</v>
      </c>
      <c r="J51" s="112">
        <v>10.4505198519812</v>
      </c>
      <c r="K51" s="112">
        <v>13.746794702961701</v>
      </c>
      <c r="L51" s="112">
        <v>6.80652509243893</v>
      </c>
      <c r="M51" s="112">
        <v>4.9996496759502502</v>
      </c>
      <c r="N51" s="112">
        <v>10.052257457562799</v>
      </c>
      <c r="O51" s="112">
        <v>6.8028629052049796</v>
      </c>
      <c r="P51" s="112">
        <v>8.3696192063437795</v>
      </c>
      <c r="Q51" s="112">
        <v>10.972362812999499</v>
      </c>
      <c r="R51" s="112">
        <v>8.0071816581129003</v>
      </c>
    </row>
    <row r="52" spans="1:18" x14ac:dyDescent="0.25">
      <c r="A52" s="108" t="s">
        <v>73</v>
      </c>
      <c r="B52" s="111">
        <v>43937</v>
      </c>
      <c r="C52" s="112">
        <v>28.278700000000001</v>
      </c>
      <c r="D52" s="112">
        <v>28.278700000000001</v>
      </c>
      <c r="E52" s="108">
        <v>118747</v>
      </c>
      <c r="F52" s="112">
        <v>140.45288832565001</v>
      </c>
      <c r="G52" s="112">
        <v>134.67719733563001</v>
      </c>
      <c r="H52" s="112">
        <v>73.637908484008705</v>
      </c>
      <c r="I52" s="112">
        <v>10.055306237701799</v>
      </c>
      <c r="J52" s="112">
        <v>11.0658607811786</v>
      </c>
      <c r="K52" s="112">
        <v>14.4386846553091</v>
      </c>
      <c r="L52" s="112">
        <v>7.5142727780946199</v>
      </c>
      <c r="M52" s="112">
        <v>5.7161960833888497</v>
      </c>
      <c r="N52" s="112">
        <v>10.815503498988599</v>
      </c>
      <c r="O52" s="112">
        <v>7.6354099221894502</v>
      </c>
      <c r="P52" s="112">
        <v>9.3371525297882201</v>
      </c>
      <c r="Q52" s="112">
        <v>11.480870502412801</v>
      </c>
      <c r="R52" s="112">
        <v>8.8261135789494993</v>
      </c>
    </row>
    <row r="53" spans="1:18" x14ac:dyDescent="0.25">
      <c r="A53" s="108" t="s">
        <v>107</v>
      </c>
      <c r="B53" s="111">
        <v>43937</v>
      </c>
      <c r="C53" s="112">
        <v>1943.3997999999999</v>
      </c>
      <c r="D53" s="112">
        <v>1943.3997999999999</v>
      </c>
      <c r="E53" s="108">
        <v>116485</v>
      </c>
      <c r="F53" s="112">
        <v>74.304148657278702</v>
      </c>
      <c r="G53" s="112">
        <v>55.823844391258497</v>
      </c>
      <c r="H53" s="112">
        <v>29.846275732246699</v>
      </c>
      <c r="I53" s="112">
        <v>-27.226436240813001</v>
      </c>
      <c r="J53" s="112">
        <v>-9.6691219417052796</v>
      </c>
      <c r="K53" s="112">
        <v>4.5671776352345601</v>
      </c>
      <c r="L53" s="112">
        <v>5.2342318019342597</v>
      </c>
      <c r="M53" s="112">
        <v>4.8445328045072698</v>
      </c>
      <c r="N53" s="112">
        <v>9.7014982677766195</v>
      </c>
      <c r="O53" s="112">
        <v>7.9916862281903303</v>
      </c>
      <c r="P53" s="112">
        <v>9.4080674820747792</v>
      </c>
      <c r="Q53" s="112">
        <v>11.4133552204176</v>
      </c>
      <c r="R53" s="112">
        <v>9.0707590817956607</v>
      </c>
    </row>
    <row r="54" spans="1:18" x14ac:dyDescent="0.25">
      <c r="A54" s="108" t="s">
        <v>74</v>
      </c>
      <c r="B54" s="111">
        <v>43937</v>
      </c>
      <c r="C54" s="112">
        <v>2073.4830999999999</v>
      </c>
      <c r="D54" s="112">
        <v>2073.4830999999999</v>
      </c>
      <c r="E54" s="108">
        <v>120084</v>
      </c>
      <c r="F54" s="112">
        <v>75.239594171258503</v>
      </c>
      <c r="G54" s="112">
        <v>56.763513947188898</v>
      </c>
      <c r="H54" s="112">
        <v>30.786942892721001</v>
      </c>
      <c r="I54" s="112">
        <v>-26.302246870537999</v>
      </c>
      <c r="J54" s="112">
        <v>-8.7425739250576395</v>
      </c>
      <c r="K54" s="112">
        <v>5.5304394362137197</v>
      </c>
      <c r="L54" s="112">
        <v>6.2418523725413904</v>
      </c>
      <c r="M54" s="112">
        <v>5.5990147636942904</v>
      </c>
      <c r="N54" s="112">
        <v>10.515356158074001</v>
      </c>
      <c r="O54" s="112">
        <v>9.1629725792109795</v>
      </c>
      <c r="P54" s="112">
        <v>10.992520015608701</v>
      </c>
      <c r="Q54" s="112">
        <v>12.2670166953147</v>
      </c>
      <c r="R54" s="112">
        <v>9.9917573278811904</v>
      </c>
    </row>
    <row r="55" spans="1:18" x14ac:dyDescent="0.25">
      <c r="A55" s="108" t="s">
        <v>108</v>
      </c>
      <c r="B55" s="111">
        <v>43937</v>
      </c>
      <c r="C55" s="112">
        <v>30.7181</v>
      </c>
      <c r="D55" s="112">
        <v>30.7181</v>
      </c>
      <c r="E55" s="108">
        <v>100963</v>
      </c>
      <c r="F55" s="112">
        <v>85.275643221901007</v>
      </c>
      <c r="G55" s="112">
        <v>78.490251584691705</v>
      </c>
      <c r="H55" s="112">
        <v>47.776035037526903</v>
      </c>
      <c r="I55" s="112">
        <v>3.7937643272431298</v>
      </c>
      <c r="J55" s="112">
        <v>9.0146754739052</v>
      </c>
      <c r="K55" s="112">
        <v>11.024169031487601</v>
      </c>
      <c r="L55" s="112">
        <v>6.6199851680660498</v>
      </c>
      <c r="M55" s="112">
        <v>5.2419884267876</v>
      </c>
      <c r="N55" s="112">
        <v>-1.3533586438045899</v>
      </c>
      <c r="O55" s="112">
        <v>2.80586271996245</v>
      </c>
      <c r="P55" s="112">
        <v>5.6006012116316901</v>
      </c>
      <c r="Q55" s="112">
        <v>12.185680245755901</v>
      </c>
      <c r="R55" s="112">
        <v>2.1604619973824</v>
      </c>
    </row>
    <row r="56" spans="1:18" x14ac:dyDescent="0.25">
      <c r="A56" s="108" t="s">
        <v>75</v>
      </c>
      <c r="B56" s="111">
        <v>43937</v>
      </c>
      <c r="C56" s="112">
        <v>32.333799999999997</v>
      </c>
      <c r="D56" s="112">
        <v>32.333799999999997</v>
      </c>
      <c r="E56" s="108">
        <v>119461</v>
      </c>
      <c r="F56" s="112">
        <v>85.541040727619901</v>
      </c>
      <c r="G56" s="112">
        <v>78.888006931148198</v>
      </c>
      <c r="H56" s="112">
        <v>48.158810123545202</v>
      </c>
      <c r="I56" s="112">
        <v>4.1844050739589402</v>
      </c>
      <c r="J56" s="112">
        <v>9.4335087724944007</v>
      </c>
      <c r="K56" s="112">
        <v>11.3673199429193</v>
      </c>
      <c r="L56" s="112">
        <v>6.8962380875148996</v>
      </c>
      <c r="M56" s="112">
        <v>5.5585835053581798</v>
      </c>
      <c r="N56" s="112">
        <v>-0.99060469101845305</v>
      </c>
      <c r="O56" s="112">
        <v>3.5092947475965199</v>
      </c>
      <c r="P56" s="112">
        <v>6.48536708248169</v>
      </c>
      <c r="Q56" s="112">
        <v>8.6583004219662794</v>
      </c>
      <c r="R56" s="112">
        <v>2.75698553176534</v>
      </c>
    </row>
    <row r="57" spans="1:18" x14ac:dyDescent="0.25">
      <c r="A57" s="108" t="s">
        <v>109</v>
      </c>
      <c r="B57" s="111">
        <v>43937</v>
      </c>
      <c r="C57" s="112">
        <v>62.445300000000003</v>
      </c>
      <c r="D57" s="112">
        <v>62.445300000000003</v>
      </c>
      <c r="E57" s="108">
        <v>100172</v>
      </c>
      <c r="F57" s="112">
        <v>11.5185116362515</v>
      </c>
      <c r="G57" s="112">
        <v>11.4672244796574</v>
      </c>
      <c r="H57" s="112">
        <v>7.9028657210497304</v>
      </c>
      <c r="I57" s="112">
        <v>3.6847116670891298</v>
      </c>
      <c r="J57" s="112">
        <v>4.7726667763493804</v>
      </c>
      <c r="K57" s="112">
        <v>6.3493634628228799</v>
      </c>
      <c r="L57" s="112">
        <v>6.0134467568946297</v>
      </c>
      <c r="M57" s="112">
        <v>5.8163874548350796</v>
      </c>
      <c r="N57" s="112">
        <v>6.08106214837313</v>
      </c>
      <c r="O57" s="112">
        <v>4.8328883604420403</v>
      </c>
      <c r="P57" s="112">
        <v>6.7258949913142096</v>
      </c>
      <c r="Q57" s="112">
        <v>23.928168124999999</v>
      </c>
      <c r="R57" s="112">
        <v>5.68617676451953</v>
      </c>
    </row>
    <row r="58" spans="1:18" x14ac:dyDescent="0.25">
      <c r="A58" s="108" t="s">
        <v>76</v>
      </c>
      <c r="B58" s="111">
        <v>43937</v>
      </c>
      <c r="C58" s="112">
        <v>63.317599999999999</v>
      </c>
      <c r="D58" s="112">
        <v>63.317599999999999</v>
      </c>
      <c r="E58" s="108">
        <v>120830</v>
      </c>
      <c r="F58" s="112">
        <v>11.6481877612608</v>
      </c>
      <c r="G58" s="112">
        <v>11.578618996882</v>
      </c>
      <c r="H58" s="112">
        <v>8.0085912458326707</v>
      </c>
      <c r="I58" s="112">
        <v>3.7856811210407502</v>
      </c>
      <c r="J58" s="112">
        <v>4.8735017684572197</v>
      </c>
      <c r="K58" s="112">
        <v>6.4507540460515598</v>
      </c>
      <c r="L58" s="112">
        <v>6.1300790825746496</v>
      </c>
      <c r="M58" s="112">
        <v>5.9292585981911303</v>
      </c>
      <c r="N58" s="112">
        <v>6.1960155666453902</v>
      </c>
      <c r="O58" s="112">
        <v>5.03527859434839</v>
      </c>
      <c r="P58" s="112">
        <v>6.8696815436241296</v>
      </c>
      <c r="Q58" s="112">
        <v>9.1596933903673694</v>
      </c>
      <c r="R58" s="112">
        <v>5.8896666598795004</v>
      </c>
    </row>
    <row r="59" spans="1:18" x14ac:dyDescent="0.25">
      <c r="A59" s="108" t="s">
        <v>77</v>
      </c>
      <c r="B59" s="111">
        <v>43937</v>
      </c>
      <c r="C59" s="112">
        <v>15.3919</v>
      </c>
      <c r="D59" s="112">
        <v>15.3919</v>
      </c>
      <c r="E59" s="108">
        <v>134494</v>
      </c>
      <c r="F59" s="112">
        <v>63.425793351206899</v>
      </c>
      <c r="G59" s="112">
        <v>59.4948967378294</v>
      </c>
      <c r="H59" s="112">
        <v>32.622948369996401</v>
      </c>
      <c r="I59" s="112">
        <v>-7.7104687226839204</v>
      </c>
      <c r="J59" s="112">
        <v>7.5446483090769298</v>
      </c>
      <c r="K59" s="112">
        <v>12.450630054542</v>
      </c>
      <c r="L59" s="112">
        <v>10.4029052156546</v>
      </c>
      <c r="M59" s="112">
        <v>8.1524413026633393</v>
      </c>
      <c r="N59" s="112">
        <v>12.1158822710851</v>
      </c>
      <c r="O59" s="112">
        <v>8.3983649663434505</v>
      </c>
      <c r="P59" s="112"/>
      <c r="Q59" s="112">
        <v>10.9701421404682</v>
      </c>
      <c r="R59" s="112">
        <v>9.5636813112141805</v>
      </c>
    </row>
    <row r="60" spans="1:18" x14ac:dyDescent="0.25">
      <c r="A60" s="108" t="s">
        <v>110</v>
      </c>
      <c r="B60" s="111">
        <v>43937</v>
      </c>
      <c r="C60" s="112">
        <v>15.341200000000001</v>
      </c>
      <c r="D60" s="112">
        <v>15.341200000000001</v>
      </c>
      <c r="E60" s="108">
        <v>141061</v>
      </c>
      <c r="F60" s="112">
        <v>63.397019837280901</v>
      </c>
      <c r="G60" s="112">
        <v>59.3721411088626</v>
      </c>
      <c r="H60" s="112">
        <v>32.524945489572701</v>
      </c>
      <c r="I60" s="112">
        <v>-7.8244770689877701</v>
      </c>
      <c r="J60" s="112">
        <v>7.3132596270112504</v>
      </c>
      <c r="K60" s="112">
        <v>12.2874465174199</v>
      </c>
      <c r="L60" s="112">
        <v>10.2592672531395</v>
      </c>
      <c r="M60" s="112">
        <v>8.0144975983954403</v>
      </c>
      <c r="N60" s="112">
        <v>11.9729214402279</v>
      </c>
      <c r="O60" s="112">
        <v>8.2623156508506792</v>
      </c>
      <c r="P60" s="112"/>
      <c r="Q60" s="112">
        <v>10.8087313735578</v>
      </c>
      <c r="R60" s="112">
        <v>9.4246848793064704</v>
      </c>
    </row>
    <row r="61" spans="1:18" x14ac:dyDescent="0.25">
      <c r="A61" s="108" t="s">
        <v>78</v>
      </c>
      <c r="B61" s="111">
        <v>43937</v>
      </c>
      <c r="C61" s="112">
        <v>27.1172</v>
      </c>
      <c r="D61" s="112">
        <v>27.1172</v>
      </c>
      <c r="E61" s="108">
        <v>119671</v>
      </c>
      <c r="F61" s="112">
        <v>86.348380228587303</v>
      </c>
      <c r="G61" s="112">
        <v>80.390904951395996</v>
      </c>
      <c r="H61" s="112">
        <v>49.870999207008197</v>
      </c>
      <c r="I61" s="112">
        <v>-18.515948769344899</v>
      </c>
      <c r="J61" s="112">
        <v>0.27795136517419899</v>
      </c>
      <c r="K61" s="112">
        <v>10.6563295952819</v>
      </c>
      <c r="L61" s="112">
        <v>9.7912285149065106</v>
      </c>
      <c r="M61" s="112">
        <v>7.1090820084160802</v>
      </c>
      <c r="N61" s="112">
        <v>13.936507079057099</v>
      </c>
      <c r="O61" s="112">
        <v>9.3023983226284805</v>
      </c>
      <c r="P61" s="112">
        <v>11.175768339276599</v>
      </c>
      <c r="Q61" s="112">
        <v>12.171165102257801</v>
      </c>
      <c r="R61" s="112">
        <v>11.2348582427799</v>
      </c>
    </row>
    <row r="62" spans="1:18" x14ac:dyDescent="0.25">
      <c r="A62" s="108" t="s">
        <v>111</v>
      </c>
      <c r="B62" s="111">
        <v>43937</v>
      </c>
      <c r="C62" s="112">
        <v>25.814499999999999</v>
      </c>
      <c r="D62" s="112">
        <v>25.814499999999999</v>
      </c>
      <c r="E62" s="108">
        <v>102205</v>
      </c>
      <c r="F62" s="112">
        <v>85.743962102972404</v>
      </c>
      <c r="G62" s="112">
        <v>79.746735084326005</v>
      </c>
      <c r="H62" s="112">
        <v>49.261969841958098</v>
      </c>
      <c r="I62" s="112">
        <v>-19.129593243908001</v>
      </c>
      <c r="J62" s="112">
        <v>-0.31463025042753201</v>
      </c>
      <c r="K62" s="112">
        <v>10.0450717097132</v>
      </c>
      <c r="L62" s="112">
        <v>9.1710957066083392</v>
      </c>
      <c r="M62" s="112">
        <v>6.4842606980823296</v>
      </c>
      <c r="N62" s="112">
        <v>13.259700143057399</v>
      </c>
      <c r="O62" s="112">
        <v>8.3654143677819199</v>
      </c>
      <c r="P62" s="112">
        <v>10.1106810515217</v>
      </c>
      <c r="Q62" s="112">
        <v>9.7209371842371208</v>
      </c>
      <c r="R62" s="112">
        <v>10.3573325213498</v>
      </c>
    </row>
    <row r="63" spans="1:18" x14ac:dyDescent="0.25">
      <c r="A63" s="108" t="s">
        <v>79</v>
      </c>
      <c r="B63" s="111">
        <v>43937</v>
      </c>
      <c r="C63" s="112">
        <v>32.359900000000003</v>
      </c>
      <c r="D63" s="112">
        <v>32.359900000000003</v>
      </c>
      <c r="E63" s="108">
        <v>119097</v>
      </c>
      <c r="F63" s="112">
        <v>64.066408281539495</v>
      </c>
      <c r="G63" s="112">
        <v>30.115138372574499</v>
      </c>
      <c r="H63" s="112">
        <v>14.639743834366101</v>
      </c>
      <c r="I63" s="112">
        <v>-10.839908625101501</v>
      </c>
      <c r="J63" s="112">
        <v>5.3693509833236996</v>
      </c>
      <c r="K63" s="112">
        <v>9.9940615932026908</v>
      </c>
      <c r="L63" s="112">
        <v>8.1221626063059507</v>
      </c>
      <c r="M63" s="112">
        <v>6.7117065933388202</v>
      </c>
      <c r="N63" s="112">
        <v>8.4832799491499102</v>
      </c>
      <c r="O63" s="112">
        <v>7.3008508979218902</v>
      </c>
      <c r="P63" s="112">
        <v>9.2027193923523107</v>
      </c>
      <c r="Q63" s="112">
        <v>12.574360298503199</v>
      </c>
      <c r="R63" s="112">
        <v>8.1499259002649698</v>
      </c>
    </row>
    <row r="64" spans="1:18" x14ac:dyDescent="0.25">
      <c r="A64" s="108" t="s">
        <v>112</v>
      </c>
      <c r="B64" s="111">
        <v>43937</v>
      </c>
      <c r="C64" s="112">
        <v>30.055399999999999</v>
      </c>
      <c r="D64" s="112">
        <v>30.055399999999999</v>
      </c>
      <c r="E64" s="108">
        <v>101909</v>
      </c>
      <c r="F64" s="112">
        <v>63.137633942706202</v>
      </c>
      <c r="G64" s="112">
        <v>29.0941411500242</v>
      </c>
      <c r="H64" s="112">
        <v>13.637121793375</v>
      </c>
      <c r="I64" s="112">
        <v>-11.832076386613499</v>
      </c>
      <c r="J64" s="112">
        <v>4.3527008980100899</v>
      </c>
      <c r="K64" s="112">
        <v>8.9177956257069901</v>
      </c>
      <c r="L64" s="112">
        <v>7.0465371046831002</v>
      </c>
      <c r="M64" s="112">
        <v>5.6026197665903297</v>
      </c>
      <c r="N64" s="112">
        <v>7.36961603993206</v>
      </c>
      <c r="O64" s="112">
        <v>6.0544388542204901</v>
      </c>
      <c r="P64" s="112">
        <v>7.7089862036508903</v>
      </c>
      <c r="Q64" s="112">
        <v>12.0596721581549</v>
      </c>
      <c r="R64" s="112">
        <v>6.9453054226505904</v>
      </c>
    </row>
    <row r="65" spans="1:18" x14ac:dyDescent="0.25">
      <c r="A65" s="108" t="s">
        <v>113</v>
      </c>
      <c r="B65" s="111">
        <v>43937</v>
      </c>
      <c r="C65" s="112">
        <v>17.536100000000001</v>
      </c>
      <c r="D65" s="112">
        <v>17.536100000000001</v>
      </c>
      <c r="E65" s="108">
        <v>116555</v>
      </c>
      <c r="F65" s="112">
        <v>84.701780457838296</v>
      </c>
      <c r="G65" s="112">
        <v>75.044275883703193</v>
      </c>
      <c r="H65" s="112">
        <v>45.137930241119797</v>
      </c>
      <c r="I65" s="112">
        <v>-19.910403889092802</v>
      </c>
      <c r="J65" s="112">
        <v>4.3805059821372998</v>
      </c>
      <c r="K65" s="112">
        <v>9.8038743651180198</v>
      </c>
      <c r="L65" s="112">
        <v>7.6420388088473796</v>
      </c>
      <c r="M65" s="112">
        <v>5.3912873662927199</v>
      </c>
      <c r="N65" s="112">
        <v>11.047694237733401</v>
      </c>
      <c r="O65" s="112">
        <v>6.5732955731117899</v>
      </c>
      <c r="P65" s="112">
        <v>7.2747403794601198</v>
      </c>
      <c r="Q65" s="112">
        <v>9.2149966499162499</v>
      </c>
      <c r="R65" s="112">
        <v>8.3414839506166292</v>
      </c>
    </row>
    <row r="66" spans="1:18" x14ac:dyDescent="0.25">
      <c r="A66" s="108" t="s">
        <v>80</v>
      </c>
      <c r="B66" s="111">
        <v>43937</v>
      </c>
      <c r="C66" s="112">
        <v>18.281700000000001</v>
      </c>
      <c r="D66" s="112">
        <v>18.281700000000001</v>
      </c>
      <c r="E66" s="108">
        <v>119311</v>
      </c>
      <c r="F66" s="112">
        <v>85.050331154875906</v>
      </c>
      <c r="G66" s="112">
        <v>75.468288476710498</v>
      </c>
      <c r="H66" s="112">
        <v>45.544513091993103</v>
      </c>
      <c r="I66" s="112">
        <v>-19.510023373862399</v>
      </c>
      <c r="J66" s="112">
        <v>4.6035121531269096</v>
      </c>
      <c r="K66" s="112">
        <v>9.9515319509602502</v>
      </c>
      <c r="L66" s="112">
        <v>7.94814650220665</v>
      </c>
      <c r="M66" s="112">
        <v>5.6693428628316402</v>
      </c>
      <c r="N66" s="112">
        <v>11.361147514347101</v>
      </c>
      <c r="O66" s="112">
        <v>6.9725088576941001</v>
      </c>
      <c r="P66" s="112">
        <v>8.0566303298895008</v>
      </c>
      <c r="Q66" s="112">
        <v>9.4366953987853606</v>
      </c>
      <c r="R66" s="112">
        <v>8.6544133878709903</v>
      </c>
    </row>
    <row r="67" spans="1:18" x14ac:dyDescent="0.25">
      <c r="A67" s="108" t="s">
        <v>365</v>
      </c>
      <c r="B67" s="111">
        <v>43937</v>
      </c>
      <c r="C67" s="112">
        <v>0.37890000000000001</v>
      </c>
      <c r="D67" s="112">
        <v>0.37890000000000001</v>
      </c>
      <c r="E67" s="108">
        <v>148118</v>
      </c>
      <c r="F67" s="112">
        <v>9.63569165786204</v>
      </c>
      <c r="G67" s="112">
        <v>9.6407818277863093</v>
      </c>
      <c r="H67" s="112">
        <v>9.6509783183501092</v>
      </c>
      <c r="I67" s="112">
        <v>9.0669713831479992</v>
      </c>
      <c r="J67" s="112">
        <v>8.7656851729550596</v>
      </c>
      <c r="K67" s="112"/>
      <c r="L67" s="112"/>
      <c r="M67" s="112"/>
      <c r="N67" s="112"/>
      <c r="O67" s="112"/>
      <c r="P67" s="112"/>
      <c r="Q67" s="112">
        <v>8.7762675570719306</v>
      </c>
      <c r="R67" s="112"/>
    </row>
    <row r="68" spans="1:18" x14ac:dyDescent="0.25">
      <c r="A68" s="108" t="s">
        <v>369</v>
      </c>
      <c r="B68" s="111">
        <v>43937</v>
      </c>
      <c r="C68" s="112">
        <v>0.36199999999999999</v>
      </c>
      <c r="D68" s="112">
        <v>0.36199999999999999</v>
      </c>
      <c r="E68" s="108">
        <v>148117</v>
      </c>
      <c r="F68" s="112">
        <v>10.085659021826601</v>
      </c>
      <c r="G68" s="112">
        <v>6.7256311037391701</v>
      </c>
      <c r="H68" s="112">
        <v>8.6568108150844996</v>
      </c>
      <c r="I68" s="112">
        <v>8.8567665002773097</v>
      </c>
      <c r="J68" s="112">
        <v>8.8478493127316291</v>
      </c>
      <c r="K68" s="112"/>
      <c r="L68" s="112"/>
      <c r="M68" s="112"/>
      <c r="N68" s="112"/>
      <c r="O68" s="112"/>
      <c r="P68" s="112"/>
      <c r="Q68" s="112">
        <v>8.66448274224941</v>
      </c>
      <c r="R68" s="112"/>
    </row>
    <row r="69" spans="1:18" x14ac:dyDescent="0.25">
      <c r="A69" s="108" t="s">
        <v>81</v>
      </c>
      <c r="B69" s="111">
        <v>43937</v>
      </c>
      <c r="C69" s="112">
        <v>20.680199999999999</v>
      </c>
      <c r="D69" s="112">
        <v>20.680199999999999</v>
      </c>
      <c r="E69" s="108">
        <v>120762</v>
      </c>
      <c r="F69" s="112">
        <v>102.65636062107799</v>
      </c>
      <c r="G69" s="112">
        <v>96.3001231451058</v>
      </c>
      <c r="H69" s="112">
        <v>52.2060136862425</v>
      </c>
      <c r="I69" s="112">
        <v>9.9268598292427708</v>
      </c>
      <c r="J69" s="112">
        <v>12.439311205831199</v>
      </c>
      <c r="K69" s="112">
        <v>-3.45149991357752</v>
      </c>
      <c r="L69" s="112">
        <v>0.22980744638555101</v>
      </c>
      <c r="M69" s="112">
        <v>-0.489173922812218</v>
      </c>
      <c r="N69" s="112">
        <v>-3.5731782029868602</v>
      </c>
      <c r="O69" s="112">
        <v>1.7120742316692299</v>
      </c>
      <c r="P69" s="112">
        <v>5.9038595935897202</v>
      </c>
      <c r="Q69" s="112">
        <v>8.9214187445261892</v>
      </c>
      <c r="R69" s="112">
        <v>-0.24291477507766801</v>
      </c>
    </row>
    <row r="70" spans="1:18" x14ac:dyDescent="0.25">
      <c r="A70" s="108" t="s">
        <v>114</v>
      </c>
      <c r="B70" s="111">
        <v>43937</v>
      </c>
      <c r="C70" s="112">
        <v>19.741299999999999</v>
      </c>
      <c r="D70" s="112">
        <v>19.741299999999999</v>
      </c>
      <c r="E70" s="108">
        <v>113077</v>
      </c>
      <c r="F70" s="112">
        <v>101.974469554968</v>
      </c>
      <c r="G70" s="112">
        <v>95.657220069466703</v>
      </c>
      <c r="H70" s="112">
        <v>51.5882962948886</v>
      </c>
      <c r="I70" s="112">
        <v>9.3171443466760202</v>
      </c>
      <c r="J70" s="112">
        <v>11.831483470896501</v>
      </c>
      <c r="K70" s="112">
        <v>-4.0466891764371899</v>
      </c>
      <c r="L70" s="112">
        <v>-0.36003902529601201</v>
      </c>
      <c r="M70" s="112">
        <v>-1.0895736365600199</v>
      </c>
      <c r="N70" s="112">
        <v>-4.1732922187739199</v>
      </c>
      <c r="O70" s="112">
        <v>0.98282013546802605</v>
      </c>
      <c r="P70" s="112">
        <v>5.0211831007564802</v>
      </c>
      <c r="Q70" s="112">
        <v>9.9179205020920502</v>
      </c>
      <c r="R70" s="112">
        <v>-0.91106634312201595</v>
      </c>
    </row>
    <row r="71" spans="1:18" x14ac:dyDescent="0.25">
      <c r="A71" s="110" t="s">
        <v>387</v>
      </c>
      <c r="B71" s="110"/>
      <c r="C71" s="110"/>
      <c r="D71" s="110"/>
      <c r="E71" s="110"/>
      <c r="F71" s="110"/>
      <c r="G71" s="110"/>
      <c r="H71" s="110"/>
      <c r="I71" s="110"/>
      <c r="J71" s="110"/>
      <c r="K71" s="110"/>
      <c r="L71" s="110"/>
      <c r="M71" s="110"/>
      <c r="N71" s="110"/>
      <c r="O71" s="110"/>
      <c r="P71" s="110"/>
      <c r="Q71" s="110"/>
      <c r="R71" s="110"/>
    </row>
    <row r="72" spans="1:18" x14ac:dyDescent="0.25">
      <c r="A72" s="108" t="s">
        <v>266</v>
      </c>
      <c r="B72" s="111">
        <v>43937</v>
      </c>
      <c r="C72" s="112">
        <v>31.96</v>
      </c>
      <c r="D72" s="112">
        <v>31.96</v>
      </c>
      <c r="E72" s="108">
        <v>104331</v>
      </c>
      <c r="F72" s="112">
        <v>369.15297092288102</v>
      </c>
      <c r="G72" s="112">
        <v>26.706386537053199</v>
      </c>
      <c r="H72" s="112">
        <v>-38.864241348713598</v>
      </c>
      <c r="I72" s="112">
        <v>192.23497636731901</v>
      </c>
      <c r="J72" s="112">
        <v>-52.447080379960497</v>
      </c>
      <c r="K72" s="112">
        <v>-85.822932601092901</v>
      </c>
      <c r="L72" s="112">
        <v>-29.0569863117748</v>
      </c>
      <c r="M72" s="112">
        <v>-19.366405908362101</v>
      </c>
      <c r="N72" s="112">
        <v>-20.124684059110301</v>
      </c>
      <c r="O72" s="112">
        <v>-0.70187710671123704</v>
      </c>
      <c r="P72" s="112">
        <v>2.3392749290373702</v>
      </c>
      <c r="Q72" s="112">
        <v>16.212378640776699</v>
      </c>
      <c r="R72" s="112">
        <v>-9.7651280204306499</v>
      </c>
    </row>
    <row r="73" spans="1:18" x14ac:dyDescent="0.25">
      <c r="A73" s="108" t="s">
        <v>163</v>
      </c>
      <c r="B73" s="111">
        <v>43937</v>
      </c>
      <c r="C73" s="112">
        <v>34.26</v>
      </c>
      <c r="D73" s="112">
        <v>34.26</v>
      </c>
      <c r="E73" s="108">
        <v>119661</v>
      </c>
      <c r="F73" s="112">
        <v>376.73252727809103</v>
      </c>
      <c r="G73" s="112">
        <v>24.909817685482999</v>
      </c>
      <c r="H73" s="112">
        <v>-37.7737301817278</v>
      </c>
      <c r="I73" s="112">
        <v>192.36745406824099</v>
      </c>
      <c r="J73" s="112">
        <v>-51.906322004608498</v>
      </c>
      <c r="K73" s="112">
        <v>-85.344113606981296</v>
      </c>
      <c r="L73" s="112">
        <v>-28.4933645589383</v>
      </c>
      <c r="M73" s="112">
        <v>-18.790004783490101</v>
      </c>
      <c r="N73" s="112">
        <v>-19.542796978056199</v>
      </c>
      <c r="O73" s="112">
        <v>0.20483178540363101</v>
      </c>
      <c r="P73" s="112">
        <v>3.4539348248635302</v>
      </c>
      <c r="Q73" s="112">
        <v>16.634488261434299</v>
      </c>
      <c r="R73" s="112">
        <v>-9.1044732262666894</v>
      </c>
    </row>
    <row r="74" spans="1:18" x14ac:dyDescent="0.25">
      <c r="A74" s="108" t="s">
        <v>267</v>
      </c>
      <c r="B74" s="111">
        <v>43937</v>
      </c>
      <c r="C74" s="112">
        <v>26.06</v>
      </c>
      <c r="D74" s="112">
        <v>26.06</v>
      </c>
      <c r="E74" s="108">
        <v>107745</v>
      </c>
      <c r="F74" s="112">
        <v>367.82945736433498</v>
      </c>
      <c r="G74" s="112">
        <v>18.703561363054</v>
      </c>
      <c r="H74" s="112">
        <v>-39.712762485040301</v>
      </c>
      <c r="I74" s="112">
        <v>188.108033622709</v>
      </c>
      <c r="J74" s="112">
        <v>-48.102152516414201</v>
      </c>
      <c r="K74" s="112">
        <v>-83.196304911633405</v>
      </c>
      <c r="L74" s="112">
        <v>-27.683572968697501</v>
      </c>
      <c r="M74" s="112">
        <v>-18.081176364238999</v>
      </c>
      <c r="N74" s="112">
        <v>-18.890701884098601</v>
      </c>
      <c r="O74" s="112">
        <v>5.1056127469665098E-2</v>
      </c>
      <c r="P74" s="112">
        <v>3.0789995360411599</v>
      </c>
      <c r="Q74" s="112">
        <v>13.523595361532999</v>
      </c>
      <c r="R74" s="112">
        <v>-8.9225393981279293</v>
      </c>
    </row>
    <row r="75" spans="1:18" x14ac:dyDescent="0.25">
      <c r="A75" s="108" t="s">
        <v>164</v>
      </c>
      <c r="B75" s="111">
        <v>43937</v>
      </c>
      <c r="C75" s="112">
        <v>27.87</v>
      </c>
      <c r="D75" s="112">
        <v>27.87</v>
      </c>
      <c r="E75" s="108">
        <v>119544</v>
      </c>
      <c r="F75" s="112">
        <v>370.42406669083402</v>
      </c>
      <c r="G75" s="112">
        <v>21.866762520967999</v>
      </c>
      <c r="H75" s="112">
        <v>-38.995726495725798</v>
      </c>
      <c r="I75" s="112">
        <v>189.13379737045599</v>
      </c>
      <c r="J75" s="112">
        <v>-47.048103741402102</v>
      </c>
      <c r="K75" s="112">
        <v>-82.437944039996495</v>
      </c>
      <c r="L75" s="112">
        <v>-26.874523914950199</v>
      </c>
      <c r="M75" s="112">
        <v>-17.2383844691057</v>
      </c>
      <c r="N75" s="112">
        <v>-18.076210565519201</v>
      </c>
      <c r="O75" s="112">
        <v>1.13376809074197</v>
      </c>
      <c r="P75" s="112">
        <v>4.2301468313462296</v>
      </c>
      <c r="Q75" s="112">
        <v>18.2132641897757</v>
      </c>
      <c r="R75" s="112">
        <v>-8.0539686708687395</v>
      </c>
    </row>
    <row r="76" spans="1:18" x14ac:dyDescent="0.25">
      <c r="A76" s="108" t="s">
        <v>165</v>
      </c>
      <c r="B76" s="111">
        <v>43937</v>
      </c>
      <c r="C76" s="112">
        <v>42.871200000000002</v>
      </c>
      <c r="D76" s="112">
        <v>42.871200000000002</v>
      </c>
      <c r="E76" s="108">
        <v>120503</v>
      </c>
      <c r="F76" s="112">
        <v>107.07718653060201</v>
      </c>
      <c r="G76" s="112">
        <v>-6.9773730761517401</v>
      </c>
      <c r="H76" s="112">
        <v>-113.94836425980201</v>
      </c>
      <c r="I76" s="112">
        <v>156.90855849816199</v>
      </c>
      <c r="J76" s="112">
        <v>-76.706282425971196</v>
      </c>
      <c r="K76" s="112">
        <v>-84.529201847426805</v>
      </c>
      <c r="L76" s="112">
        <v>-32.259676008407297</v>
      </c>
      <c r="M76" s="112">
        <v>-16.3689605338447</v>
      </c>
      <c r="N76" s="112">
        <v>-10.554000425531299</v>
      </c>
      <c r="O76" s="112">
        <v>5.5914524236739096</v>
      </c>
      <c r="P76" s="112">
        <v>6.1132527784684196</v>
      </c>
      <c r="Q76" s="112">
        <v>25.700653100196298</v>
      </c>
      <c r="R76" s="112">
        <v>-2.9614368717184201</v>
      </c>
    </row>
    <row r="77" spans="1:18" x14ac:dyDescent="0.25">
      <c r="A77" s="108" t="s">
        <v>268</v>
      </c>
      <c r="B77" s="111">
        <v>43937</v>
      </c>
      <c r="C77" s="112">
        <v>39.581800000000001</v>
      </c>
      <c r="D77" s="112">
        <v>39.581800000000001</v>
      </c>
      <c r="E77" s="108">
        <v>112323</v>
      </c>
      <c r="F77" s="112">
        <v>106.35521501616699</v>
      </c>
      <c r="G77" s="112">
        <v>-7.7717547274777301</v>
      </c>
      <c r="H77" s="112">
        <v>-114.715780214567</v>
      </c>
      <c r="I77" s="112">
        <v>156.070215246581</v>
      </c>
      <c r="J77" s="112">
        <v>-77.429328890946394</v>
      </c>
      <c r="K77" s="112">
        <v>-85.127256092134701</v>
      </c>
      <c r="L77" s="112">
        <v>-32.890674631235299</v>
      </c>
      <c r="M77" s="112">
        <v>-17.0495585527392</v>
      </c>
      <c r="N77" s="112">
        <v>-11.2916152990871</v>
      </c>
      <c r="O77" s="112">
        <v>4.4679899349755496</v>
      </c>
      <c r="P77" s="112">
        <v>4.8086499842966504</v>
      </c>
      <c r="Q77" s="112">
        <v>28.708739696889101</v>
      </c>
      <c r="R77" s="112">
        <v>-3.8232756738409401</v>
      </c>
    </row>
    <row r="78" spans="1:18" x14ac:dyDescent="0.25">
      <c r="A78" s="108" t="s">
        <v>269</v>
      </c>
      <c r="B78" s="111">
        <v>43937</v>
      </c>
      <c r="C78" s="112">
        <v>34.89</v>
      </c>
      <c r="D78" s="112">
        <v>34.89</v>
      </c>
      <c r="E78" s="108">
        <v>134044</v>
      </c>
      <c r="F78" s="112">
        <v>73.377369327969504</v>
      </c>
      <c r="G78" s="112">
        <v>59.571812596007099</v>
      </c>
      <c r="H78" s="112">
        <v>-19.3562862038021</v>
      </c>
      <c r="I78" s="112">
        <v>223.912363067293</v>
      </c>
      <c r="J78" s="112">
        <v>-50.700723727284</v>
      </c>
      <c r="K78" s="112">
        <v>-96.211305034834396</v>
      </c>
      <c r="L78" s="112">
        <v>-37.051348266605501</v>
      </c>
      <c r="M78" s="112">
        <v>-26.417480591034298</v>
      </c>
      <c r="N78" s="112">
        <v>-21.676816038950001</v>
      </c>
      <c r="O78" s="112">
        <v>-5.6943889535812104</v>
      </c>
      <c r="P78" s="112">
        <v>-1.55748977922194</v>
      </c>
      <c r="Q78" s="112">
        <v>-2.00093812651683</v>
      </c>
      <c r="R78" s="112">
        <v>-12.9989411642901</v>
      </c>
    </row>
    <row r="79" spans="1:18" x14ac:dyDescent="0.25">
      <c r="A79" s="108" t="s">
        <v>166</v>
      </c>
      <c r="B79" s="111">
        <v>43937</v>
      </c>
      <c r="C79" s="112">
        <v>37.74</v>
      </c>
      <c r="D79" s="112">
        <v>37.74</v>
      </c>
      <c r="E79" s="108">
        <v>134045</v>
      </c>
      <c r="F79" s="112">
        <v>77.535847052582895</v>
      </c>
      <c r="G79" s="112">
        <v>61.562361296050199</v>
      </c>
      <c r="H79" s="112">
        <v>-19.2713833157339</v>
      </c>
      <c r="I79" s="112">
        <v>224.66956102267301</v>
      </c>
      <c r="J79" s="112">
        <v>-49.893182506486603</v>
      </c>
      <c r="K79" s="112">
        <v>-95.661602320198</v>
      </c>
      <c r="L79" s="112">
        <v>-36.4527496349518</v>
      </c>
      <c r="M79" s="112">
        <v>-25.808867759774898</v>
      </c>
      <c r="N79" s="112">
        <v>-21.103660756991001</v>
      </c>
      <c r="O79" s="112">
        <v>-4.9499750208501503</v>
      </c>
      <c r="P79" s="112">
        <v>-0.70474914456297799</v>
      </c>
      <c r="Q79" s="112">
        <v>-1.1670383603910399</v>
      </c>
      <c r="R79" s="112">
        <v>-12.4083308408802</v>
      </c>
    </row>
    <row r="80" spans="1:18" x14ac:dyDescent="0.25">
      <c r="A80" s="108" t="s">
        <v>270</v>
      </c>
      <c r="B80" s="111">
        <v>43937</v>
      </c>
      <c r="C80" s="112">
        <v>33.588999999999999</v>
      </c>
      <c r="D80" s="112">
        <v>33.588999999999999</v>
      </c>
      <c r="E80" s="108">
        <v>113463</v>
      </c>
      <c r="F80" s="112">
        <v>265.98392610808202</v>
      </c>
      <c r="G80" s="112">
        <v>66.649703646050597</v>
      </c>
      <c r="H80" s="112">
        <v>-25.181576541496302</v>
      </c>
      <c r="I80" s="112">
        <v>186.993459861503</v>
      </c>
      <c r="J80" s="112">
        <v>-34.370749107982697</v>
      </c>
      <c r="K80" s="112">
        <v>-82.945805434352195</v>
      </c>
      <c r="L80" s="112">
        <v>-28.984204452231001</v>
      </c>
      <c r="M80" s="112">
        <v>-17.068673556506301</v>
      </c>
      <c r="N80" s="112">
        <v>-12.0032542174959</v>
      </c>
      <c r="O80" s="112">
        <v>0.51205071400885105</v>
      </c>
      <c r="P80" s="112">
        <v>1.75331674475719</v>
      </c>
      <c r="Q80" s="112">
        <v>16.510038350910801</v>
      </c>
      <c r="R80" s="112">
        <v>-5.2718431104444496</v>
      </c>
    </row>
    <row r="81" spans="1:18" x14ac:dyDescent="0.25">
      <c r="A81" s="108" t="s">
        <v>167</v>
      </c>
      <c r="B81" s="111">
        <v>43937</v>
      </c>
      <c r="C81" s="112">
        <v>35.484999999999999</v>
      </c>
      <c r="D81" s="112">
        <v>35.484999999999999</v>
      </c>
      <c r="E81" s="108">
        <v>120147</v>
      </c>
      <c r="F81" s="112">
        <v>267.32335992278797</v>
      </c>
      <c r="G81" s="112">
        <v>67.922050933273596</v>
      </c>
      <c r="H81" s="112">
        <v>-23.987849789415598</v>
      </c>
      <c r="I81" s="112">
        <v>188.40139669045101</v>
      </c>
      <c r="J81" s="112">
        <v>-33.212157619714397</v>
      </c>
      <c r="K81" s="112">
        <v>-81.951996475394907</v>
      </c>
      <c r="L81" s="112">
        <v>-27.945826863073901</v>
      </c>
      <c r="M81" s="112">
        <v>-16.011606662115899</v>
      </c>
      <c r="N81" s="112">
        <v>-10.961515344531501</v>
      </c>
      <c r="O81" s="112">
        <v>1.69389813708935</v>
      </c>
      <c r="P81" s="112">
        <v>2.8395930642431999</v>
      </c>
      <c r="Q81" s="112">
        <v>14.8610441092912</v>
      </c>
      <c r="R81" s="112">
        <v>-4.2236538591026296</v>
      </c>
    </row>
    <row r="82" spans="1:18" x14ac:dyDescent="0.25">
      <c r="A82" s="108" t="s">
        <v>168</v>
      </c>
      <c r="B82" s="111">
        <v>43937</v>
      </c>
      <c r="C82" s="112">
        <v>8.07</v>
      </c>
      <c r="D82" s="112">
        <v>8.07</v>
      </c>
      <c r="E82" s="108">
        <v>141950</v>
      </c>
      <c r="F82" s="112">
        <v>227.55610972568999</v>
      </c>
      <c r="G82" s="112">
        <v>60.606060606060801</v>
      </c>
      <c r="H82" s="112">
        <v>-57.510504201680497</v>
      </c>
      <c r="I82" s="112">
        <v>198.97229669347601</v>
      </c>
      <c r="J82" s="112">
        <v>-48.942609761703999</v>
      </c>
      <c r="K82" s="112">
        <v>-62.159829699096697</v>
      </c>
      <c r="L82" s="112">
        <v>-12.291904943449</v>
      </c>
      <c r="M82" s="112">
        <v>-4.45073489384865</v>
      </c>
      <c r="N82" s="112">
        <v>-8.2727893691008507</v>
      </c>
      <c r="O82" s="112"/>
      <c r="P82" s="112"/>
      <c r="Q82" s="112">
        <v>-8.9510800508259205</v>
      </c>
      <c r="R82" s="112">
        <v>-11.592112781651499</v>
      </c>
    </row>
    <row r="83" spans="1:18" x14ac:dyDescent="0.25">
      <c r="A83" s="108" t="s">
        <v>271</v>
      </c>
      <c r="B83" s="111">
        <v>43937</v>
      </c>
      <c r="C83" s="112">
        <v>7.93</v>
      </c>
      <c r="D83" s="112">
        <v>7.93</v>
      </c>
      <c r="E83" s="108">
        <v>141952</v>
      </c>
      <c r="F83" s="112">
        <v>231.598984771571</v>
      </c>
      <c r="G83" s="112">
        <v>61.681453316433903</v>
      </c>
      <c r="H83" s="112">
        <v>-58.514428215176501</v>
      </c>
      <c r="I83" s="112">
        <v>199.18144611186901</v>
      </c>
      <c r="J83" s="112">
        <v>-49.770141810814998</v>
      </c>
      <c r="K83" s="112">
        <v>-62.725040916530297</v>
      </c>
      <c r="L83" s="112">
        <v>-12.936256315084</v>
      </c>
      <c r="M83" s="112">
        <v>-5.1482093663911899</v>
      </c>
      <c r="N83" s="112">
        <v>-8.9307560557866594</v>
      </c>
      <c r="O83" s="112"/>
      <c r="P83" s="112"/>
      <c r="Q83" s="112">
        <v>-9.6003811944091506</v>
      </c>
      <c r="R83" s="112">
        <v>-12.221353657742201</v>
      </c>
    </row>
    <row r="84" spans="1:18" x14ac:dyDescent="0.25">
      <c r="A84" s="108" t="s">
        <v>169</v>
      </c>
      <c r="B84" s="111">
        <v>43937</v>
      </c>
      <c r="C84" s="112">
        <v>9.81</v>
      </c>
      <c r="D84" s="112">
        <v>9.81</v>
      </c>
      <c r="E84" s="108">
        <v>144315</v>
      </c>
      <c r="F84" s="112">
        <v>375.901132852731</v>
      </c>
      <c r="G84" s="112">
        <v>125.300377617577</v>
      </c>
      <c r="H84" s="112">
        <v>-31.697785497176699</v>
      </c>
      <c r="I84" s="112">
        <v>210.18826135105201</v>
      </c>
      <c r="J84" s="112">
        <v>-68.927620580768902</v>
      </c>
      <c r="K84" s="112">
        <v>-74.561123523779102</v>
      </c>
      <c r="L84" s="112">
        <v>-21.253247334945801</v>
      </c>
      <c r="M84" s="112">
        <v>-8.9578292430003295</v>
      </c>
      <c r="N84" s="112">
        <v>-10.707697509409901</v>
      </c>
      <c r="O84" s="112"/>
      <c r="P84" s="112"/>
      <c r="Q84" s="112">
        <v>-1.2724770642201799</v>
      </c>
      <c r="R84" s="112"/>
    </row>
    <row r="85" spans="1:18" x14ac:dyDescent="0.25">
      <c r="A85" s="108" t="s">
        <v>272</v>
      </c>
      <c r="B85" s="111">
        <v>43937</v>
      </c>
      <c r="C85" s="112">
        <v>9.65</v>
      </c>
      <c r="D85" s="112">
        <v>9.65</v>
      </c>
      <c r="E85" s="108">
        <v>144314</v>
      </c>
      <c r="F85" s="112">
        <v>382.19895287957797</v>
      </c>
      <c r="G85" s="112">
        <v>127.399650959859</v>
      </c>
      <c r="H85" s="112">
        <v>-32.220097101662702</v>
      </c>
      <c r="I85" s="112">
        <v>210.99849849849801</v>
      </c>
      <c r="J85" s="112">
        <v>-68.922108575924398</v>
      </c>
      <c r="K85" s="112">
        <v>-75.290450290450295</v>
      </c>
      <c r="L85" s="112">
        <v>-22.059379013371601</v>
      </c>
      <c r="M85" s="112">
        <v>-9.9259130131613205</v>
      </c>
      <c r="N85" s="112">
        <v>-11.678890505402</v>
      </c>
      <c r="O85" s="112"/>
      <c r="P85" s="112"/>
      <c r="Q85" s="112">
        <v>-2.3440366972477</v>
      </c>
      <c r="R85" s="112"/>
    </row>
    <row r="86" spans="1:18" x14ac:dyDescent="0.25">
      <c r="A86" s="108" t="s">
        <v>170</v>
      </c>
      <c r="B86" s="111">
        <v>43937</v>
      </c>
      <c r="C86" s="112">
        <v>52.77</v>
      </c>
      <c r="D86" s="112">
        <v>52.77</v>
      </c>
      <c r="E86" s="108">
        <v>119351</v>
      </c>
      <c r="F86" s="112">
        <v>278.78556425434999</v>
      </c>
      <c r="G86" s="112">
        <v>41.6428978893315</v>
      </c>
      <c r="H86" s="112">
        <v>-54.753422088880399</v>
      </c>
      <c r="I86" s="112">
        <v>215.87236091052901</v>
      </c>
      <c r="J86" s="112">
        <v>-39.254501297059001</v>
      </c>
      <c r="K86" s="112">
        <v>-61.355899317376</v>
      </c>
      <c r="L86" s="112">
        <v>-15.1894774303164</v>
      </c>
      <c r="M86" s="112">
        <v>-4.7298644338117901</v>
      </c>
      <c r="N86" s="112">
        <v>-4.54533325031354</v>
      </c>
      <c r="O86" s="112">
        <v>4.9460081577635204</v>
      </c>
      <c r="P86" s="112">
        <v>6.0654872780060201</v>
      </c>
      <c r="Q86" s="112">
        <v>17.236135221239401</v>
      </c>
      <c r="R86" s="112">
        <v>-7.4196521626278003</v>
      </c>
    </row>
    <row r="87" spans="1:18" x14ac:dyDescent="0.25">
      <c r="A87" s="108" t="s">
        <v>273</v>
      </c>
      <c r="B87" s="111">
        <v>43937</v>
      </c>
      <c r="C87" s="112">
        <v>47.99</v>
      </c>
      <c r="D87" s="112">
        <v>47.99</v>
      </c>
      <c r="E87" s="108">
        <v>111710</v>
      </c>
      <c r="F87" s="112">
        <v>275.87654839386698</v>
      </c>
      <c r="G87" s="112">
        <v>40.699700327548598</v>
      </c>
      <c r="H87" s="112">
        <v>-55.8942191595251</v>
      </c>
      <c r="I87" s="112">
        <v>214.64096749811</v>
      </c>
      <c r="J87" s="112">
        <v>-40.282006504846102</v>
      </c>
      <c r="K87" s="112">
        <v>-62.272351834048699</v>
      </c>
      <c r="L87" s="112">
        <v>-16.226600222596002</v>
      </c>
      <c r="M87" s="112">
        <v>-5.7926011812022198</v>
      </c>
      <c r="N87" s="112">
        <v>-5.6090182740407597</v>
      </c>
      <c r="O87" s="112">
        <v>3.5548726796825898</v>
      </c>
      <c r="P87" s="112">
        <v>4.3556327951566898</v>
      </c>
      <c r="Q87" s="112">
        <v>34.086406096361799</v>
      </c>
      <c r="R87" s="112">
        <v>-8.4027008893114292</v>
      </c>
    </row>
    <row r="88" spans="1:18" x14ac:dyDescent="0.25">
      <c r="A88" s="108" t="s">
        <v>171</v>
      </c>
      <c r="B88" s="111">
        <v>43937</v>
      </c>
      <c r="C88" s="112">
        <v>60.89</v>
      </c>
      <c r="D88" s="112">
        <v>60.89</v>
      </c>
      <c r="E88" s="108">
        <v>118285</v>
      </c>
      <c r="F88" s="112">
        <v>290.01820890581598</v>
      </c>
      <c r="G88" s="112">
        <v>84.504713080866594</v>
      </c>
      <c r="H88" s="112">
        <v>-23.019246940109898</v>
      </c>
      <c r="I88" s="112">
        <v>249.369304122156</v>
      </c>
      <c r="J88" s="112">
        <v>-6.3467557513357198</v>
      </c>
      <c r="K88" s="112">
        <v>-67.178856145221999</v>
      </c>
      <c r="L88" s="112">
        <v>-21.0382915048074</v>
      </c>
      <c r="M88" s="112">
        <v>-14.0349003324477</v>
      </c>
      <c r="N88" s="112">
        <v>-10.8975865475928</v>
      </c>
      <c r="O88" s="112">
        <v>4.6938812057992596</v>
      </c>
      <c r="P88" s="112">
        <v>4.88834691403276</v>
      </c>
      <c r="Q88" s="112">
        <v>14.239389973632299</v>
      </c>
      <c r="R88" s="112">
        <v>-1.0673260804849001</v>
      </c>
    </row>
    <row r="89" spans="1:18" x14ac:dyDescent="0.25">
      <c r="A89" s="108" t="s">
        <v>274</v>
      </c>
      <c r="B89" s="111">
        <v>43937</v>
      </c>
      <c r="C89" s="112">
        <v>58.07</v>
      </c>
      <c r="D89" s="112">
        <v>58.07</v>
      </c>
      <c r="E89" s="108">
        <v>111722</v>
      </c>
      <c r="F89" s="112">
        <v>291.44245790661398</v>
      </c>
      <c r="G89" s="112">
        <v>84.388185654007401</v>
      </c>
      <c r="H89" s="112">
        <v>-23.242144449070501</v>
      </c>
      <c r="I89" s="112">
        <v>248.968615540369</v>
      </c>
      <c r="J89" s="112">
        <v>-7.0540358472021403</v>
      </c>
      <c r="K89" s="112">
        <v>-67.882689556509305</v>
      </c>
      <c r="L89" s="112">
        <v>-21.8386499103778</v>
      </c>
      <c r="M89" s="112">
        <v>-14.8940251004156</v>
      </c>
      <c r="N89" s="112">
        <v>-11.7423657499423</v>
      </c>
      <c r="O89" s="112">
        <v>3.7206101852978</v>
      </c>
      <c r="P89" s="112">
        <v>3.9618159397002901</v>
      </c>
      <c r="Q89" s="112">
        <v>40.799850427721402</v>
      </c>
      <c r="R89" s="112">
        <v>-1.91822012368759</v>
      </c>
    </row>
    <row r="90" spans="1:18" x14ac:dyDescent="0.25">
      <c r="A90" s="108" t="s">
        <v>172</v>
      </c>
      <c r="B90" s="111">
        <v>43937</v>
      </c>
      <c r="C90" s="112">
        <v>41.640999999999998</v>
      </c>
      <c r="D90" s="112">
        <v>41.640999999999998</v>
      </c>
      <c r="E90" s="108">
        <v>119242</v>
      </c>
      <c r="F90" s="112">
        <v>286.22600866471203</v>
      </c>
      <c r="G90" s="112">
        <v>52.526007750066398</v>
      </c>
      <c r="H90" s="112">
        <v>7.3984622467134002</v>
      </c>
      <c r="I90" s="112">
        <v>244.28500960132499</v>
      </c>
      <c r="J90" s="112">
        <v>-35.5389403980476</v>
      </c>
      <c r="K90" s="112">
        <v>-100.22414715994501</v>
      </c>
      <c r="L90" s="112">
        <v>-38.977359173871399</v>
      </c>
      <c r="M90" s="112">
        <v>-23.6208220869465</v>
      </c>
      <c r="N90" s="112">
        <v>-18.2832748561326</v>
      </c>
      <c r="O90" s="112">
        <v>-0.55061832333916505</v>
      </c>
      <c r="P90" s="112">
        <v>5.0529851238493499</v>
      </c>
      <c r="Q90" s="112">
        <v>16.4439952002149</v>
      </c>
      <c r="R90" s="112">
        <v>-6.7229185358537098</v>
      </c>
    </row>
    <row r="91" spans="1:18" x14ac:dyDescent="0.25">
      <c r="A91" s="108" t="s">
        <v>275</v>
      </c>
      <c r="B91" s="111">
        <v>43937</v>
      </c>
      <c r="C91" s="112">
        <v>39.4</v>
      </c>
      <c r="D91" s="112">
        <v>39.4</v>
      </c>
      <c r="E91" s="108">
        <v>104772</v>
      </c>
      <c r="F91" s="112">
        <v>285.69601473371898</v>
      </c>
      <c r="G91" s="112">
        <v>51.788885207181103</v>
      </c>
      <c r="H91" s="112">
        <v>6.49284643338195</v>
      </c>
      <c r="I91" s="112">
        <v>243.272192597969</v>
      </c>
      <c r="J91" s="112">
        <v>-36.346360603187399</v>
      </c>
      <c r="K91" s="112">
        <v>-100.890001129358</v>
      </c>
      <c r="L91" s="112">
        <v>-39.735045645441097</v>
      </c>
      <c r="M91" s="112">
        <v>-24.4076541545368</v>
      </c>
      <c r="N91" s="112">
        <v>-19.069176188705502</v>
      </c>
      <c r="O91" s="112">
        <v>-1.5547415296552201</v>
      </c>
      <c r="P91" s="112">
        <v>3.9136373859651501</v>
      </c>
      <c r="Q91" s="112">
        <v>22.185238784370501</v>
      </c>
      <c r="R91" s="112">
        <v>-7.5473998069442496</v>
      </c>
    </row>
    <row r="92" spans="1:18" x14ac:dyDescent="0.25">
      <c r="A92" s="108" t="s">
        <v>173</v>
      </c>
      <c r="B92" s="111">
        <v>43937</v>
      </c>
      <c r="C92" s="112">
        <v>40.479999999999997</v>
      </c>
      <c r="D92" s="112">
        <v>40.479999999999997</v>
      </c>
      <c r="E92" s="108">
        <v>118620</v>
      </c>
      <c r="F92" s="112">
        <v>428.76780804798602</v>
      </c>
      <c r="G92" s="112">
        <v>142.92260268266199</v>
      </c>
      <c r="H92" s="112">
        <v>-10.284587207664799</v>
      </c>
      <c r="I92" s="112">
        <v>208.161258603736</v>
      </c>
      <c r="J92" s="112">
        <v>-58.857151509186998</v>
      </c>
      <c r="K92" s="112">
        <v>-97.215623605292393</v>
      </c>
      <c r="L92" s="112">
        <v>-36.837644935312198</v>
      </c>
      <c r="M92" s="112">
        <v>-23.988151091976199</v>
      </c>
      <c r="N92" s="112">
        <v>-18.582255539995099</v>
      </c>
      <c r="O92" s="112">
        <v>-1.8222793756640401</v>
      </c>
      <c r="P92" s="112">
        <v>1.3656187653512</v>
      </c>
      <c r="Q92" s="112">
        <v>11.838057073804199</v>
      </c>
      <c r="R92" s="112">
        <v>-9.0408218672344898</v>
      </c>
    </row>
    <row r="93" spans="1:18" x14ac:dyDescent="0.25">
      <c r="A93" s="108" t="s">
        <v>276</v>
      </c>
      <c r="B93" s="111">
        <v>43937</v>
      </c>
      <c r="C93" s="112">
        <v>37.380000000000003</v>
      </c>
      <c r="D93" s="112">
        <v>37.380000000000003</v>
      </c>
      <c r="E93" s="108">
        <v>111638</v>
      </c>
      <c r="F93" s="112">
        <v>424.76319350473898</v>
      </c>
      <c r="G93" s="112">
        <v>138.257575757577</v>
      </c>
      <c r="H93" s="112">
        <v>-11.135687590572701</v>
      </c>
      <c r="I93" s="112">
        <v>206.19075256335799</v>
      </c>
      <c r="J93" s="112">
        <v>-60.648599094711301</v>
      </c>
      <c r="K93" s="112">
        <v>-98.514099422272906</v>
      </c>
      <c r="L93" s="112">
        <v>-38.251956874907698</v>
      </c>
      <c r="M93" s="112">
        <v>-25.3853113567523</v>
      </c>
      <c r="N93" s="112">
        <v>-19.988019052628498</v>
      </c>
      <c r="O93" s="112">
        <v>-3.2031888703620699</v>
      </c>
      <c r="P93" s="112">
        <v>0.139932855821679</v>
      </c>
      <c r="Q93" s="112">
        <v>24.227151515151501</v>
      </c>
      <c r="R93" s="112">
        <v>-10.3883118087598</v>
      </c>
    </row>
    <row r="94" spans="1:18" x14ac:dyDescent="0.25">
      <c r="A94" s="108" t="s">
        <v>174</v>
      </c>
      <c r="B94" s="111">
        <v>43937</v>
      </c>
      <c r="C94" s="112">
        <v>11.8957</v>
      </c>
      <c r="D94" s="112">
        <v>11.8957</v>
      </c>
      <c r="E94" s="108">
        <v>135654</v>
      </c>
      <c r="F94" s="112">
        <v>321.60908427890797</v>
      </c>
      <c r="G94" s="112">
        <v>121.584026716477</v>
      </c>
      <c r="H94" s="112">
        <v>20.241621547984</v>
      </c>
      <c r="I94" s="112">
        <v>197.99616990588399</v>
      </c>
      <c r="J94" s="112">
        <v>-90.544715143920598</v>
      </c>
      <c r="K94" s="112">
        <v>-108.021899722862</v>
      </c>
      <c r="L94" s="112">
        <v>-42.912905367717599</v>
      </c>
      <c r="M94" s="112">
        <v>-28.462343837236499</v>
      </c>
      <c r="N94" s="112">
        <v>-23.207786254333001</v>
      </c>
      <c r="O94" s="112">
        <v>-2.5414224511990402</v>
      </c>
      <c r="P94" s="112"/>
      <c r="Q94" s="112">
        <v>4.41000956022945</v>
      </c>
      <c r="R94" s="112">
        <v>-8.6009294390574809</v>
      </c>
    </row>
    <row r="95" spans="1:18" x14ac:dyDescent="0.25">
      <c r="A95" s="108" t="s">
        <v>277</v>
      </c>
      <c r="B95" s="111">
        <v>43937</v>
      </c>
      <c r="C95" s="112">
        <v>11.0906</v>
      </c>
      <c r="D95" s="112">
        <v>11.0906</v>
      </c>
      <c r="E95" s="108">
        <v>135655</v>
      </c>
      <c r="F95" s="112">
        <v>320.041476414839</v>
      </c>
      <c r="G95" s="112">
        <v>120.09129925394301</v>
      </c>
      <c r="H95" s="112">
        <v>18.7321523909497</v>
      </c>
      <c r="I95" s="112">
        <v>196.32451815329401</v>
      </c>
      <c r="J95" s="112">
        <v>-91.942455688735095</v>
      </c>
      <c r="K95" s="112">
        <v>-109.078953186927</v>
      </c>
      <c r="L95" s="112">
        <v>-44.014049218342301</v>
      </c>
      <c r="M95" s="112">
        <v>-29.6110664627133</v>
      </c>
      <c r="N95" s="112">
        <v>-24.4113393345764</v>
      </c>
      <c r="O95" s="112">
        <v>-4.0124224819322301</v>
      </c>
      <c r="P95" s="112"/>
      <c r="Q95" s="112">
        <v>2.5370873167622698</v>
      </c>
      <c r="R95" s="112">
        <v>-9.9613806181664302</v>
      </c>
    </row>
    <row r="96" spans="1:18" x14ac:dyDescent="0.25">
      <c r="A96" s="108" t="s">
        <v>278</v>
      </c>
      <c r="B96" s="111">
        <v>43937</v>
      </c>
      <c r="C96" s="112">
        <v>419.94119999999998</v>
      </c>
      <c r="D96" s="112">
        <v>419.94119999999998</v>
      </c>
      <c r="E96" s="108">
        <v>100526</v>
      </c>
      <c r="F96" s="112">
        <v>356.33658273962902</v>
      </c>
      <c r="G96" s="112">
        <v>71.926373557232196</v>
      </c>
      <c r="H96" s="112">
        <v>7.5627927480746999</v>
      </c>
      <c r="I96" s="112">
        <v>257.19405227691198</v>
      </c>
      <c r="J96" s="112">
        <v>-62.7560998343181</v>
      </c>
      <c r="K96" s="112">
        <v>-114.57878857468</v>
      </c>
      <c r="L96" s="112">
        <v>-47.996855615163803</v>
      </c>
      <c r="M96" s="112">
        <v>-34.7046896831894</v>
      </c>
      <c r="N96" s="112">
        <v>-27.279533278462502</v>
      </c>
      <c r="O96" s="112">
        <v>-4.9500890039524004</v>
      </c>
      <c r="P96" s="112">
        <v>-0.72457955886862502</v>
      </c>
      <c r="Q96" s="112">
        <v>194.904960270939</v>
      </c>
      <c r="R96" s="112">
        <v>-11.8526598328202</v>
      </c>
    </row>
    <row r="97" spans="1:18" x14ac:dyDescent="0.25">
      <c r="A97" s="108" t="s">
        <v>175</v>
      </c>
      <c r="B97" s="111">
        <v>43937</v>
      </c>
      <c r="C97" s="112">
        <v>448.09469999999999</v>
      </c>
      <c r="D97" s="112">
        <v>448.09469999999999</v>
      </c>
      <c r="E97" s="108">
        <v>118540</v>
      </c>
      <c r="F97" s="112">
        <v>357.35856735581802</v>
      </c>
      <c r="G97" s="112">
        <v>73.045807276493207</v>
      </c>
      <c r="H97" s="112">
        <v>8.5447496100309497</v>
      </c>
      <c r="I97" s="112">
        <v>258.26627150380801</v>
      </c>
      <c r="J97" s="112">
        <v>-61.826390450785297</v>
      </c>
      <c r="K97" s="112">
        <v>-113.888734712485</v>
      </c>
      <c r="L97" s="112">
        <v>-47.233250960018403</v>
      </c>
      <c r="M97" s="112">
        <v>-33.969438307475002</v>
      </c>
      <c r="N97" s="112">
        <v>-26.568277607168799</v>
      </c>
      <c r="O97" s="112">
        <v>-4.0985893205436197</v>
      </c>
      <c r="P97" s="112">
        <v>0.24523745690678</v>
      </c>
      <c r="Q97" s="112">
        <v>11.6107104812545</v>
      </c>
      <c r="R97" s="112">
        <v>-11.108475060319901</v>
      </c>
    </row>
    <row r="98" spans="1:18" x14ac:dyDescent="0.25">
      <c r="A98" s="108" t="s">
        <v>279</v>
      </c>
      <c r="B98" s="111">
        <v>43937</v>
      </c>
      <c r="C98" s="112">
        <v>270.49</v>
      </c>
      <c r="D98" s="112">
        <v>270.49</v>
      </c>
      <c r="E98" s="108">
        <v>100998</v>
      </c>
      <c r="F98" s="112">
        <v>423.164665843899</v>
      </c>
      <c r="G98" s="112">
        <v>95.471414093238295</v>
      </c>
      <c r="H98" s="112">
        <v>11.4758488984114</v>
      </c>
      <c r="I98" s="112">
        <v>215.90365713273701</v>
      </c>
      <c r="J98" s="112">
        <v>-56.8625906511812</v>
      </c>
      <c r="K98" s="112">
        <v>-116.00001224383</v>
      </c>
      <c r="L98" s="112">
        <v>-45.698927870985997</v>
      </c>
      <c r="M98" s="112">
        <v>-34.411985980970996</v>
      </c>
      <c r="N98" s="112">
        <v>-25.499056222607901</v>
      </c>
      <c r="O98" s="112">
        <v>-2.9192954090647798</v>
      </c>
      <c r="P98" s="112">
        <v>2.0155200043705301</v>
      </c>
      <c r="Q98" s="112">
        <v>134.97849233390099</v>
      </c>
      <c r="R98" s="112">
        <v>-10.2205724530636</v>
      </c>
    </row>
    <row r="99" spans="1:18" x14ac:dyDescent="0.25">
      <c r="A99" s="108" t="s">
        <v>176</v>
      </c>
      <c r="B99" s="111">
        <v>43937</v>
      </c>
      <c r="C99" s="112">
        <v>282.041</v>
      </c>
      <c r="D99" s="112">
        <v>282.041</v>
      </c>
      <c r="E99" s="108">
        <v>118929</v>
      </c>
      <c r="F99" s="112">
        <v>423.64376535571603</v>
      </c>
      <c r="G99" s="112">
        <v>96.000114353917795</v>
      </c>
      <c r="H99" s="112">
        <v>11.9704634816846</v>
      </c>
      <c r="I99" s="112">
        <v>216.44202319406901</v>
      </c>
      <c r="J99" s="112">
        <v>-56.3891610080641</v>
      </c>
      <c r="K99" s="112">
        <v>-115.646193803169</v>
      </c>
      <c r="L99" s="112">
        <v>-45.314205703785099</v>
      </c>
      <c r="M99" s="112">
        <v>-34.042126095493501</v>
      </c>
      <c r="N99" s="112">
        <v>-25.123003686222599</v>
      </c>
      <c r="O99" s="112">
        <v>-2.37863499740281</v>
      </c>
      <c r="P99" s="112">
        <v>2.6860333340301299</v>
      </c>
      <c r="Q99" s="112">
        <v>12.628905466455199</v>
      </c>
      <c r="R99" s="112">
        <v>-9.7965173005055508</v>
      </c>
    </row>
    <row r="100" spans="1:18" x14ac:dyDescent="0.25">
      <c r="A100" s="108" t="s">
        <v>280</v>
      </c>
      <c r="B100" s="111">
        <v>43937</v>
      </c>
      <c r="C100" s="112">
        <v>384.55799999999999</v>
      </c>
      <c r="D100" s="112">
        <v>1254.78104792413</v>
      </c>
      <c r="E100" s="108">
        <v>101979</v>
      </c>
      <c r="F100" s="112">
        <v>635.898595931415</v>
      </c>
      <c r="G100" s="112">
        <v>233.12608658781801</v>
      </c>
      <c r="H100" s="112">
        <v>110.678862120186</v>
      </c>
      <c r="I100" s="112">
        <v>293.76607127071497</v>
      </c>
      <c r="J100" s="112">
        <v>18.769083035938099</v>
      </c>
      <c r="K100" s="112">
        <v>-108.133322485514</v>
      </c>
      <c r="L100" s="112">
        <v>-43.776503557410003</v>
      </c>
      <c r="M100" s="112">
        <v>-34.5508472531289</v>
      </c>
      <c r="N100" s="112">
        <v>-27.584560662055601</v>
      </c>
      <c r="O100" s="112">
        <v>-6.31458990895824</v>
      </c>
      <c r="P100" s="112">
        <v>-1.3230254400071499</v>
      </c>
      <c r="Q100" s="112">
        <v>517.35946537498</v>
      </c>
      <c r="R100" s="112">
        <v>-12.541820265494</v>
      </c>
    </row>
    <row r="101" spans="1:18" x14ac:dyDescent="0.25">
      <c r="A101" s="108" t="s">
        <v>177</v>
      </c>
      <c r="B101" s="111">
        <v>43937</v>
      </c>
      <c r="C101" s="112">
        <v>402.31700000000001</v>
      </c>
      <c r="D101" s="112">
        <v>402.31700000000001</v>
      </c>
      <c r="E101" s="108">
        <v>119060</v>
      </c>
      <c r="F101" s="112">
        <v>636.26512300720697</v>
      </c>
      <c r="G101" s="112">
        <v>233.72659394258901</v>
      </c>
      <c r="H101" s="112">
        <v>111.366692682191</v>
      </c>
      <c r="I101" s="112">
        <v>294.43461478090398</v>
      </c>
      <c r="J101" s="112">
        <v>19.238518695504599</v>
      </c>
      <c r="K101" s="112">
        <v>-107.738759238293</v>
      </c>
      <c r="L101" s="112">
        <v>-43.337990571619997</v>
      </c>
      <c r="M101" s="112">
        <v>-34.131221518940599</v>
      </c>
      <c r="N101" s="112">
        <v>-27.172521227619299</v>
      </c>
      <c r="O101" s="112">
        <v>-5.7693349589964198</v>
      </c>
      <c r="P101" s="112">
        <v>-0.71264354958955101</v>
      </c>
      <c r="Q101" s="112">
        <v>8.8950805082211399</v>
      </c>
      <c r="R101" s="112">
        <v>-12.0598140016644</v>
      </c>
    </row>
    <row r="102" spans="1:18" x14ac:dyDescent="0.25">
      <c r="A102" s="108" t="s">
        <v>281</v>
      </c>
      <c r="B102" s="111">
        <v>43937</v>
      </c>
      <c r="C102" s="112">
        <v>29.187200000000001</v>
      </c>
      <c r="D102" s="112">
        <v>29.187200000000001</v>
      </c>
      <c r="E102" s="108">
        <v>104707</v>
      </c>
      <c r="F102" s="112">
        <v>403.84442181253701</v>
      </c>
      <c r="G102" s="112">
        <v>68.201576828772403</v>
      </c>
      <c r="H102" s="112">
        <v>-63.059597749641497</v>
      </c>
      <c r="I102" s="112">
        <v>216.52084584780701</v>
      </c>
      <c r="J102" s="112">
        <v>-62.9565777746161</v>
      </c>
      <c r="K102" s="112">
        <v>-102.474211441915</v>
      </c>
      <c r="L102" s="112">
        <v>-36.929243430455003</v>
      </c>
      <c r="M102" s="112">
        <v>-26.9311273700492</v>
      </c>
      <c r="N102" s="112">
        <v>-22.141451149164698</v>
      </c>
      <c r="O102" s="112">
        <v>-4.0854013689861501</v>
      </c>
      <c r="P102" s="112">
        <v>1.34792886835439</v>
      </c>
      <c r="Q102" s="112">
        <v>14.4398515463918</v>
      </c>
      <c r="R102" s="112">
        <v>-11.7028621351651</v>
      </c>
    </row>
    <row r="103" spans="1:18" x14ac:dyDescent="0.25">
      <c r="A103" s="108" t="s">
        <v>178</v>
      </c>
      <c r="B103" s="111">
        <v>43937</v>
      </c>
      <c r="C103" s="112">
        <v>30.930099999999999</v>
      </c>
      <c r="D103" s="112">
        <v>30.930099999999999</v>
      </c>
      <c r="E103" s="108">
        <v>120079</v>
      </c>
      <c r="F103" s="112">
        <v>405.08358776879197</v>
      </c>
      <c r="G103" s="112">
        <v>69.428638317521106</v>
      </c>
      <c r="H103" s="112">
        <v>-61.819400808002399</v>
      </c>
      <c r="I103" s="112">
        <v>217.901108449579</v>
      </c>
      <c r="J103" s="112">
        <v>-61.7733333056633</v>
      </c>
      <c r="K103" s="112">
        <v>-101.508003248891</v>
      </c>
      <c r="L103" s="112">
        <v>-35.872868699593198</v>
      </c>
      <c r="M103" s="112">
        <v>-25.8963195819682</v>
      </c>
      <c r="N103" s="112">
        <v>-21.167702983819101</v>
      </c>
      <c r="O103" s="112">
        <v>-3.29571477263806</v>
      </c>
      <c r="P103" s="112">
        <v>2.2363803611142199</v>
      </c>
      <c r="Q103" s="112">
        <v>11.294867952334799</v>
      </c>
      <c r="R103" s="112">
        <v>-10.946340073563</v>
      </c>
    </row>
    <row r="104" spans="1:18" x14ac:dyDescent="0.25">
      <c r="A104" s="108" t="s">
        <v>282</v>
      </c>
      <c r="B104" s="111">
        <v>43937</v>
      </c>
      <c r="C104" s="112">
        <v>299.42</v>
      </c>
      <c r="D104" s="112">
        <v>299.42</v>
      </c>
      <c r="E104" s="108">
        <v>100354</v>
      </c>
      <c r="F104" s="112">
        <v>507.99160204531103</v>
      </c>
      <c r="G104" s="112">
        <v>169.74827858674701</v>
      </c>
      <c r="H104" s="112">
        <v>42.486772486772999</v>
      </c>
      <c r="I104" s="112">
        <v>301.506449958085</v>
      </c>
      <c r="J104" s="112">
        <v>3.7080346875784498</v>
      </c>
      <c r="K104" s="112">
        <v>-101.575175622462</v>
      </c>
      <c r="L104" s="112">
        <v>-34.916461010922902</v>
      </c>
      <c r="M104" s="112">
        <v>-28.101114344795899</v>
      </c>
      <c r="N104" s="112">
        <v>-22.250344994890799</v>
      </c>
      <c r="O104" s="112">
        <v>-2.5867135479102799</v>
      </c>
      <c r="P104" s="112">
        <v>1.54551411549208</v>
      </c>
      <c r="Q104" s="112">
        <v>139.99244632918101</v>
      </c>
      <c r="R104" s="112">
        <v>-7.77233193335175</v>
      </c>
    </row>
    <row r="105" spans="1:18" x14ac:dyDescent="0.25">
      <c r="A105" s="108" t="s">
        <v>179</v>
      </c>
      <c r="B105" s="111">
        <v>43937</v>
      </c>
      <c r="C105" s="112">
        <v>320.77</v>
      </c>
      <c r="D105" s="112">
        <v>320.77</v>
      </c>
      <c r="E105" s="108">
        <v>120592</v>
      </c>
      <c r="F105" s="112">
        <v>508.80326210645501</v>
      </c>
      <c r="G105" s="112">
        <v>170.381024635941</v>
      </c>
      <c r="H105" s="112">
        <v>43.105461207554598</v>
      </c>
      <c r="I105" s="112">
        <v>302.04544127095397</v>
      </c>
      <c r="J105" s="112">
        <v>3.01760859811756</v>
      </c>
      <c r="K105" s="112">
        <v>-101.46338442293199</v>
      </c>
      <c r="L105" s="112">
        <v>-34.496182189751401</v>
      </c>
      <c r="M105" s="112">
        <v>-27.596208024387899</v>
      </c>
      <c r="N105" s="112">
        <v>-21.709660322068899</v>
      </c>
      <c r="O105" s="112">
        <v>-1.7144597186708599</v>
      </c>
      <c r="P105" s="112">
        <v>2.6831517129544999</v>
      </c>
      <c r="Q105" s="112">
        <v>13.9416723686445</v>
      </c>
      <c r="R105" s="112">
        <v>-7.0893924222151803</v>
      </c>
    </row>
    <row r="106" spans="1:18" x14ac:dyDescent="0.25">
      <c r="A106" s="108" t="s">
        <v>283</v>
      </c>
      <c r="B106" s="111">
        <v>43937</v>
      </c>
      <c r="C106" s="112">
        <v>8.0299999999999994</v>
      </c>
      <c r="D106" s="112">
        <v>8.0299999999999994</v>
      </c>
      <c r="E106" s="108">
        <v>142136</v>
      </c>
      <c r="F106" s="112">
        <v>694.79695431472203</v>
      </c>
      <c r="G106" s="112">
        <v>247.35281660313399</v>
      </c>
      <c r="H106" s="112">
        <v>-19.408011343495701</v>
      </c>
      <c r="I106" s="112">
        <v>168.48646249445201</v>
      </c>
      <c r="J106" s="112">
        <v>-136.15532187011499</v>
      </c>
      <c r="K106" s="112">
        <v>-129.75735300924899</v>
      </c>
      <c r="L106" s="112">
        <v>-51.018702806180599</v>
      </c>
      <c r="M106" s="112">
        <v>-33.675228117607297</v>
      </c>
      <c r="N106" s="112">
        <v>-26.123282304725201</v>
      </c>
      <c r="O106" s="112"/>
      <c r="P106" s="112"/>
      <c r="Q106" s="112">
        <v>-9.5238410596026508</v>
      </c>
      <c r="R106" s="112">
        <v>-12.1417087098741</v>
      </c>
    </row>
    <row r="107" spans="1:18" x14ac:dyDescent="0.25">
      <c r="A107" s="108" t="s">
        <v>180</v>
      </c>
      <c r="B107" s="111">
        <v>43937</v>
      </c>
      <c r="C107" s="112">
        <v>8.2100000000000009</v>
      </c>
      <c r="D107" s="112">
        <v>8.2100000000000009</v>
      </c>
      <c r="E107" s="108">
        <v>142134</v>
      </c>
      <c r="F107" s="112">
        <v>725.46583850931495</v>
      </c>
      <c r="G107" s="112">
        <v>257.25538971807799</v>
      </c>
      <c r="H107" s="112">
        <v>-18.984049930651601</v>
      </c>
      <c r="I107" s="112">
        <v>171.31681877444601</v>
      </c>
      <c r="J107" s="112">
        <v>-134.63479138393001</v>
      </c>
      <c r="K107" s="112">
        <v>-129.17305650583901</v>
      </c>
      <c r="L107" s="112">
        <v>-50.588673621460501</v>
      </c>
      <c r="M107" s="112">
        <v>-33.302919708029201</v>
      </c>
      <c r="N107" s="112">
        <v>-25.698129428156399</v>
      </c>
      <c r="O107" s="112"/>
      <c r="P107" s="112"/>
      <c r="Q107" s="112">
        <v>-8.6536423841059609</v>
      </c>
      <c r="R107" s="112">
        <v>-11.330994097809899</v>
      </c>
    </row>
    <row r="108" spans="1:18" x14ac:dyDescent="0.25">
      <c r="A108" s="108" t="s">
        <v>181</v>
      </c>
      <c r="B108" s="111">
        <v>43937</v>
      </c>
      <c r="C108" s="112">
        <v>24.83</v>
      </c>
      <c r="D108" s="112">
        <v>24.83</v>
      </c>
      <c r="E108" s="108">
        <v>123637</v>
      </c>
      <c r="F108" s="112">
        <v>476.54018767849499</v>
      </c>
      <c r="G108" s="112">
        <v>394.59459459459299</v>
      </c>
      <c r="H108" s="112">
        <v>87.545337545337006</v>
      </c>
      <c r="I108" s="112">
        <v>190.18671298306501</v>
      </c>
      <c r="J108" s="112">
        <v>-42.067021609771501</v>
      </c>
      <c r="K108" s="112">
        <v>-80.967569877888096</v>
      </c>
      <c r="L108" s="112">
        <v>-29.208392270455199</v>
      </c>
      <c r="M108" s="112">
        <v>-11.252219951077301</v>
      </c>
      <c r="N108" s="112">
        <v>-12.2279827762652</v>
      </c>
      <c r="O108" s="112">
        <v>1.0914096766232799</v>
      </c>
      <c r="P108" s="112">
        <v>3.3109255790168799</v>
      </c>
      <c r="Q108" s="112">
        <v>22.4603734439834</v>
      </c>
      <c r="R108" s="112">
        <v>-6.8829324365405098</v>
      </c>
    </row>
    <row r="109" spans="1:18" x14ac:dyDescent="0.25">
      <c r="A109" s="108" t="s">
        <v>284</v>
      </c>
      <c r="B109" s="111">
        <v>43937</v>
      </c>
      <c r="C109" s="112">
        <v>22.97</v>
      </c>
      <c r="D109" s="112">
        <v>22.97</v>
      </c>
      <c r="E109" s="108">
        <v>123638</v>
      </c>
      <c r="F109" s="112">
        <v>483.017203352443</v>
      </c>
      <c r="G109" s="112">
        <v>393.707865168539</v>
      </c>
      <c r="H109" s="112">
        <v>85.366624525916293</v>
      </c>
      <c r="I109" s="112">
        <v>188.320825515948</v>
      </c>
      <c r="J109" s="112">
        <v>-42.967904308291899</v>
      </c>
      <c r="K109" s="112">
        <v>-81.970333096069197</v>
      </c>
      <c r="L109" s="112">
        <v>-30.271569363392</v>
      </c>
      <c r="M109" s="112">
        <v>-12.4137188778073</v>
      </c>
      <c r="N109" s="112">
        <v>-13.382107893116199</v>
      </c>
      <c r="O109" s="112">
        <v>-0.49846500092864698</v>
      </c>
      <c r="P109" s="112">
        <v>1.79120591506903</v>
      </c>
      <c r="Q109" s="112">
        <v>19.6433609958506</v>
      </c>
      <c r="R109" s="112">
        <v>-8.1339014010920003</v>
      </c>
    </row>
    <row r="110" spans="1:18" x14ac:dyDescent="0.25">
      <c r="A110" s="108" t="s">
        <v>182</v>
      </c>
      <c r="B110" s="111">
        <v>43937</v>
      </c>
      <c r="C110" s="112">
        <v>43.77</v>
      </c>
      <c r="D110" s="112">
        <v>43.77</v>
      </c>
      <c r="E110" s="108">
        <v>118473</v>
      </c>
      <c r="F110" s="112">
        <v>490.159759203524</v>
      </c>
      <c r="G110" s="112">
        <v>194.87000928505401</v>
      </c>
      <c r="H110" s="112">
        <v>62.691990090833997</v>
      </c>
      <c r="I110" s="112">
        <v>265.77969251562803</v>
      </c>
      <c r="J110" s="112">
        <v>-71.0293771381873</v>
      </c>
      <c r="K110" s="112">
        <v>-114.935919825895</v>
      </c>
      <c r="L110" s="112">
        <v>-43.2803503524052</v>
      </c>
      <c r="M110" s="112">
        <v>-35.089075630252097</v>
      </c>
      <c r="N110" s="112">
        <v>-28.051226143368599</v>
      </c>
      <c r="O110" s="112">
        <v>-3.49550803615909</v>
      </c>
      <c r="P110" s="112">
        <v>0.69647403553065002</v>
      </c>
      <c r="Q110" s="112">
        <v>13.1872853889888</v>
      </c>
      <c r="R110" s="112">
        <v>-15.0347474672316</v>
      </c>
    </row>
    <row r="111" spans="1:18" x14ac:dyDescent="0.25">
      <c r="A111" s="108" t="s">
        <v>285</v>
      </c>
      <c r="B111" s="111">
        <v>43937</v>
      </c>
      <c r="C111" s="112">
        <v>40.44</v>
      </c>
      <c r="D111" s="112">
        <v>40.44</v>
      </c>
      <c r="E111" s="108">
        <v>111569</v>
      </c>
      <c r="F111" s="112">
        <v>484.71561012277698</v>
      </c>
      <c r="G111" s="112">
        <v>192.539562923886</v>
      </c>
      <c r="H111" s="112">
        <v>61.3138425247501</v>
      </c>
      <c r="I111" s="112">
        <v>264.14473684210498</v>
      </c>
      <c r="J111" s="112">
        <v>-71.897211591033496</v>
      </c>
      <c r="K111" s="112">
        <v>-115.678532271881</v>
      </c>
      <c r="L111" s="112">
        <v>-44.071127729477098</v>
      </c>
      <c r="M111" s="112">
        <v>-35.858640547324903</v>
      </c>
      <c r="N111" s="112">
        <v>-28.861360042171899</v>
      </c>
      <c r="O111" s="112">
        <v>-4.5431373891271303</v>
      </c>
      <c r="P111" s="112">
        <v>-0.46966900201187001</v>
      </c>
      <c r="Q111" s="112">
        <v>26.908694599176599</v>
      </c>
      <c r="R111" s="112">
        <v>-15.8714205985652</v>
      </c>
    </row>
    <row r="112" spans="1:18" x14ac:dyDescent="0.25">
      <c r="A112" s="108" t="s">
        <v>183</v>
      </c>
      <c r="B112" s="111">
        <v>43937</v>
      </c>
      <c r="C112" s="112">
        <v>7.99</v>
      </c>
      <c r="D112" s="112">
        <v>7.99</v>
      </c>
      <c r="E112" s="108">
        <v>141808</v>
      </c>
      <c r="F112" s="112">
        <v>322.60101010101101</v>
      </c>
      <c r="G112" s="112">
        <v>169.839255499155</v>
      </c>
      <c r="H112" s="112">
        <v>39.452350927760698</v>
      </c>
      <c r="I112" s="112">
        <v>194.00900900900899</v>
      </c>
      <c r="J112" s="112">
        <v>-25.940695700240799</v>
      </c>
      <c r="K112" s="112">
        <v>-94.127615679339797</v>
      </c>
      <c r="L112" s="112">
        <v>-36.003923217038</v>
      </c>
      <c r="M112" s="112">
        <v>-24.844169055766201</v>
      </c>
      <c r="N112" s="112">
        <v>-18.749444666577801</v>
      </c>
      <c r="O112" s="112"/>
      <c r="P112" s="112"/>
      <c r="Q112" s="112">
        <v>-8.7339285714285708</v>
      </c>
      <c r="R112" s="112">
        <v>-9.9162055249194907</v>
      </c>
    </row>
    <row r="113" spans="1:18" x14ac:dyDescent="0.25">
      <c r="A113" s="108" t="s">
        <v>286</v>
      </c>
      <c r="B113" s="111">
        <v>43937</v>
      </c>
      <c r="C113" s="112">
        <v>7.81</v>
      </c>
      <c r="D113" s="112">
        <v>7.81</v>
      </c>
      <c r="E113" s="108">
        <v>141862</v>
      </c>
      <c r="F113" s="112">
        <v>330.10335917312398</v>
      </c>
      <c r="G113" s="112">
        <v>173.809523809523</v>
      </c>
      <c r="H113" s="112">
        <v>33.597201767304703</v>
      </c>
      <c r="I113" s="112">
        <v>195.20516366989401</v>
      </c>
      <c r="J113" s="112">
        <v>-27.963709677419399</v>
      </c>
      <c r="K113" s="112">
        <v>-95.182649381868103</v>
      </c>
      <c r="L113" s="112">
        <v>-36.851021595537198</v>
      </c>
      <c r="M113" s="112">
        <v>-25.751008537386198</v>
      </c>
      <c r="N113" s="112">
        <v>-19.596516674537298</v>
      </c>
      <c r="O113" s="112"/>
      <c r="P113" s="112"/>
      <c r="Q113" s="112">
        <v>-9.5160714285714292</v>
      </c>
      <c r="R113" s="112">
        <v>-10.6996286886848</v>
      </c>
    </row>
    <row r="114" spans="1:18" x14ac:dyDescent="0.25">
      <c r="A114" s="108" t="s">
        <v>287</v>
      </c>
      <c r="B114" s="111">
        <v>43937</v>
      </c>
      <c r="C114" s="112">
        <v>42.54</v>
      </c>
      <c r="D114" s="112">
        <v>42.54</v>
      </c>
      <c r="E114" s="108">
        <v>104636</v>
      </c>
      <c r="F114" s="112">
        <v>215.77205013005201</v>
      </c>
      <c r="G114" s="112">
        <v>-37.067416608078297</v>
      </c>
      <c r="H114" s="112">
        <v>-96.248928736238796</v>
      </c>
      <c r="I114" s="112">
        <v>192.59259259259301</v>
      </c>
      <c r="J114" s="112">
        <v>-53.627132383275402</v>
      </c>
      <c r="K114" s="112">
        <v>-89.905261617827705</v>
      </c>
      <c r="L114" s="112">
        <v>-31.9031155310388</v>
      </c>
      <c r="M114" s="112">
        <v>-20.543323158065899</v>
      </c>
      <c r="N114" s="112">
        <v>-17.2384024548195</v>
      </c>
      <c r="O114" s="112">
        <v>1.0220318358893099</v>
      </c>
      <c r="P114" s="112">
        <v>3.5184002321942902</v>
      </c>
      <c r="Q114" s="112">
        <v>24.453572163887198</v>
      </c>
      <c r="R114" s="112">
        <v>-7.0120150293596604</v>
      </c>
    </row>
    <row r="115" spans="1:18" x14ac:dyDescent="0.25">
      <c r="A115" s="108" t="s">
        <v>184</v>
      </c>
      <c r="B115" s="111">
        <v>43937</v>
      </c>
      <c r="C115" s="112">
        <v>47.22</v>
      </c>
      <c r="D115" s="112">
        <v>47.22</v>
      </c>
      <c r="E115" s="108">
        <v>120416</v>
      </c>
      <c r="F115" s="112">
        <v>217.72475500639001</v>
      </c>
      <c r="G115" s="112">
        <v>-38.526493561324699</v>
      </c>
      <c r="H115" s="112">
        <v>-95.396495396495396</v>
      </c>
      <c r="I115" s="112">
        <v>193.598536808413</v>
      </c>
      <c r="J115" s="112">
        <v>-52.414459341262003</v>
      </c>
      <c r="K115" s="112">
        <v>-89.0743523362964</v>
      </c>
      <c r="L115" s="112">
        <v>-31.0308637632215</v>
      </c>
      <c r="M115" s="112">
        <v>-19.618053846532501</v>
      </c>
      <c r="N115" s="112">
        <v>-16.261721708575202</v>
      </c>
      <c r="O115" s="112">
        <v>2.5361348661661198</v>
      </c>
      <c r="P115" s="112">
        <v>5.4084969919571497</v>
      </c>
      <c r="Q115" s="112">
        <v>19.0877348429661</v>
      </c>
      <c r="R115" s="112">
        <v>-5.8364036547591702</v>
      </c>
    </row>
    <row r="116" spans="1:18" x14ac:dyDescent="0.25">
      <c r="A116" s="108" t="s">
        <v>185</v>
      </c>
      <c r="B116" s="111">
        <v>43937</v>
      </c>
      <c r="C116" s="112">
        <v>8.1035000000000004</v>
      </c>
      <c r="D116" s="112">
        <v>8.1035000000000004</v>
      </c>
      <c r="E116" s="108">
        <v>147541</v>
      </c>
      <c r="F116" s="112">
        <v>668.28143456734301</v>
      </c>
      <c r="G116" s="112">
        <v>284.40720347545101</v>
      </c>
      <c r="H116" s="112">
        <v>74.7984256727635</v>
      </c>
      <c r="I116" s="112">
        <v>264.17506851438998</v>
      </c>
      <c r="J116" s="112">
        <v>-22.4340939185333</v>
      </c>
      <c r="K116" s="112">
        <v>-104.218597025634</v>
      </c>
      <c r="L116" s="112"/>
      <c r="M116" s="112"/>
      <c r="N116" s="112"/>
      <c r="O116" s="112"/>
      <c r="P116" s="112"/>
      <c r="Q116" s="112">
        <v>-38.244337016574597</v>
      </c>
      <c r="R116" s="112"/>
    </row>
    <row r="117" spans="1:18" x14ac:dyDescent="0.25">
      <c r="A117" s="108" t="s">
        <v>288</v>
      </c>
      <c r="B117" s="111">
        <v>43937</v>
      </c>
      <c r="C117" s="112">
        <v>8.0180000000000007</v>
      </c>
      <c r="D117" s="112">
        <v>8.0180000000000007</v>
      </c>
      <c r="E117" s="108">
        <v>147544</v>
      </c>
      <c r="F117" s="112">
        <v>666.56930227833004</v>
      </c>
      <c r="G117" s="112">
        <v>282.42578153248201</v>
      </c>
      <c r="H117" s="112">
        <v>72.664241092881497</v>
      </c>
      <c r="I117" s="112">
        <v>262.07817565576198</v>
      </c>
      <c r="J117" s="112">
        <v>-24.431606197815899</v>
      </c>
      <c r="K117" s="112">
        <v>-105.775663848356</v>
      </c>
      <c r="L117" s="112"/>
      <c r="M117" s="112"/>
      <c r="N117" s="112"/>
      <c r="O117" s="112"/>
      <c r="P117" s="112"/>
      <c r="Q117" s="112">
        <v>-39.968508287292799</v>
      </c>
      <c r="R117" s="112"/>
    </row>
    <row r="118" spans="1:18" x14ac:dyDescent="0.25">
      <c r="A118" s="108" t="s">
        <v>289</v>
      </c>
      <c r="B118" s="111">
        <v>43937</v>
      </c>
      <c r="C118" s="112">
        <v>13.8902</v>
      </c>
      <c r="D118" s="112">
        <v>13.8902</v>
      </c>
      <c r="E118" s="108">
        <v>107288</v>
      </c>
      <c r="F118" s="112">
        <v>483.79107852791498</v>
      </c>
      <c r="G118" s="112">
        <v>173.59630419331799</v>
      </c>
      <c r="H118" s="112">
        <v>-4.6132504431372503</v>
      </c>
      <c r="I118" s="112">
        <v>162.21474774933901</v>
      </c>
      <c r="J118" s="112">
        <v>-112.861440748788</v>
      </c>
      <c r="K118" s="112">
        <v>-108.03685447046099</v>
      </c>
      <c r="L118" s="112">
        <v>-43.9378666445322</v>
      </c>
      <c r="M118" s="112">
        <v>-24.278446056584599</v>
      </c>
      <c r="N118" s="112">
        <v>-19.094813431663201</v>
      </c>
      <c r="O118" s="112">
        <v>-0.81856977168883605</v>
      </c>
      <c r="P118" s="112">
        <v>3.2767241620118499</v>
      </c>
      <c r="Q118" s="112">
        <v>3.2278313253011999</v>
      </c>
      <c r="R118" s="112">
        <v>-8.2821036055925603</v>
      </c>
    </row>
    <row r="119" spans="1:18" x14ac:dyDescent="0.25">
      <c r="A119" s="108" t="s">
        <v>186</v>
      </c>
      <c r="B119" s="111">
        <v>43937</v>
      </c>
      <c r="C119" s="112">
        <v>15.072900000000001</v>
      </c>
      <c r="D119" s="112">
        <v>15.072900000000001</v>
      </c>
      <c r="E119" s="108">
        <v>120494</v>
      </c>
      <c r="F119" s="112">
        <v>484.60881724188999</v>
      </c>
      <c r="G119" s="112">
        <v>174.39552083123201</v>
      </c>
      <c r="H119" s="112">
        <v>-3.8370837595176401</v>
      </c>
      <c r="I119" s="112">
        <v>163.020328224731</v>
      </c>
      <c r="J119" s="112">
        <v>-112.178589808975</v>
      </c>
      <c r="K119" s="112">
        <v>-107.48746952604</v>
      </c>
      <c r="L119" s="112">
        <v>-43.356090796284803</v>
      </c>
      <c r="M119" s="112">
        <v>-23.666723163337799</v>
      </c>
      <c r="N119" s="112">
        <v>-18.488741588821298</v>
      </c>
      <c r="O119" s="112">
        <v>-8.0011462969972802E-2</v>
      </c>
      <c r="P119" s="112">
        <v>4.8649783871458698</v>
      </c>
      <c r="Q119" s="112">
        <v>15.2086446398951</v>
      </c>
      <c r="R119" s="112">
        <v>-7.6534766875307101</v>
      </c>
    </row>
    <row r="120" spans="1:18" x14ac:dyDescent="0.25">
      <c r="A120" s="108" t="s">
        <v>290</v>
      </c>
      <c r="B120" s="111">
        <v>43937</v>
      </c>
      <c r="C120" s="112">
        <v>36.701999999999998</v>
      </c>
      <c r="D120" s="112">
        <v>36.701999999999998</v>
      </c>
      <c r="E120" s="108">
        <v>103339</v>
      </c>
      <c r="F120" s="112">
        <v>528.66382884626205</v>
      </c>
      <c r="G120" s="112">
        <v>227.61000703156901</v>
      </c>
      <c r="H120" s="112">
        <v>78.742117490872999</v>
      </c>
      <c r="I120" s="112">
        <v>241.28557595359999</v>
      </c>
      <c r="J120" s="112">
        <v>-32.596053350106097</v>
      </c>
      <c r="K120" s="112">
        <v>-97.269712043096007</v>
      </c>
      <c r="L120" s="112">
        <v>-31.544194335324899</v>
      </c>
      <c r="M120" s="112">
        <v>-23.604350668260501</v>
      </c>
      <c r="N120" s="112">
        <v>-17.425781394470398</v>
      </c>
      <c r="O120" s="112">
        <v>-1.25136106585458</v>
      </c>
      <c r="P120" s="112">
        <v>2.9255126443210102</v>
      </c>
      <c r="Q120" s="112">
        <v>18.536002282236598</v>
      </c>
      <c r="R120" s="112">
        <v>-5.3853159198791198</v>
      </c>
    </row>
    <row r="121" spans="1:18" x14ac:dyDescent="0.25">
      <c r="A121" s="108" t="s">
        <v>187</v>
      </c>
      <c r="B121" s="111">
        <v>43937</v>
      </c>
      <c r="C121" s="112">
        <v>40.209000000000003</v>
      </c>
      <c r="D121" s="112">
        <v>40.209000000000003</v>
      </c>
      <c r="E121" s="108">
        <v>119773</v>
      </c>
      <c r="F121" s="112">
        <v>529.53272442852096</v>
      </c>
      <c r="G121" s="112">
        <v>228.73962213157199</v>
      </c>
      <c r="H121" s="112">
        <v>79.922009710909705</v>
      </c>
      <c r="I121" s="112">
        <v>242.574663603544</v>
      </c>
      <c r="J121" s="112">
        <v>-31.353005164070201</v>
      </c>
      <c r="K121" s="112">
        <v>-96.318008471232403</v>
      </c>
      <c r="L121" s="112">
        <v>-30.522602996267601</v>
      </c>
      <c r="M121" s="112">
        <v>-22.610055991671601</v>
      </c>
      <c r="N121" s="112">
        <v>-16.436772333273399</v>
      </c>
      <c r="O121" s="112">
        <v>-8.2393537222495095E-2</v>
      </c>
      <c r="P121" s="112">
        <v>4.4903577684780798</v>
      </c>
      <c r="Q121" s="112">
        <v>13.4179954424228</v>
      </c>
      <c r="R121" s="112">
        <v>-4.3507499466509998</v>
      </c>
    </row>
    <row r="122" spans="1:18" x14ac:dyDescent="0.25">
      <c r="A122" s="108" t="s">
        <v>188</v>
      </c>
      <c r="B122" s="111">
        <v>43937</v>
      </c>
      <c r="C122" s="112">
        <v>44.311</v>
      </c>
      <c r="D122" s="112">
        <v>44.311</v>
      </c>
      <c r="E122" s="108">
        <v>119417</v>
      </c>
      <c r="F122" s="112">
        <v>393.82499201605799</v>
      </c>
      <c r="G122" s="112">
        <v>180.282001954317</v>
      </c>
      <c r="H122" s="112">
        <v>56.7416682418731</v>
      </c>
      <c r="I122" s="112">
        <v>276.00237873876603</v>
      </c>
      <c r="J122" s="112">
        <v>-34.861287426186102</v>
      </c>
      <c r="K122" s="112">
        <v>-104.173004268231</v>
      </c>
      <c r="L122" s="112">
        <v>-36.499308627705602</v>
      </c>
      <c r="M122" s="112">
        <v>-27.055320344453602</v>
      </c>
      <c r="N122" s="112">
        <v>-21.353599711269499</v>
      </c>
      <c r="O122" s="112">
        <v>-3.1536486675349602</v>
      </c>
      <c r="P122" s="112">
        <v>2.67414210475305</v>
      </c>
      <c r="Q122" s="112">
        <v>11.9742265418359</v>
      </c>
      <c r="R122" s="112">
        <v>-12.072577740488301</v>
      </c>
    </row>
    <row r="123" spans="1:18" x14ac:dyDescent="0.25">
      <c r="A123" s="108" t="s">
        <v>291</v>
      </c>
      <c r="B123" s="111">
        <v>43937</v>
      </c>
      <c r="C123" s="112">
        <v>42.296999999999997</v>
      </c>
      <c r="D123" s="112">
        <v>42.296999999999997</v>
      </c>
      <c r="E123" s="108">
        <v>118047</v>
      </c>
      <c r="F123" s="112">
        <v>392.50125457021699</v>
      </c>
      <c r="G123" s="112">
        <v>179.513938870495</v>
      </c>
      <c r="H123" s="112">
        <v>56.071607795745301</v>
      </c>
      <c r="I123" s="112">
        <v>275.37261713644102</v>
      </c>
      <c r="J123" s="112">
        <v>-35.449475186957798</v>
      </c>
      <c r="K123" s="112">
        <v>-104.606761641015</v>
      </c>
      <c r="L123" s="112">
        <v>-36.9485073148509</v>
      </c>
      <c r="M123" s="112">
        <v>-27.486468615367802</v>
      </c>
      <c r="N123" s="112">
        <v>-21.764601617074302</v>
      </c>
      <c r="O123" s="112">
        <v>-3.7477320037819699</v>
      </c>
      <c r="P123" s="112">
        <v>1.9333149820414901</v>
      </c>
      <c r="Q123" s="112">
        <v>22.8368946144905</v>
      </c>
      <c r="R123" s="112">
        <v>-12.504137083228599</v>
      </c>
    </row>
    <row r="124" spans="1:18" x14ac:dyDescent="0.25">
      <c r="A124" s="108" t="s">
        <v>292</v>
      </c>
      <c r="B124" s="111">
        <v>43937</v>
      </c>
      <c r="C124" s="112">
        <v>54.1096</v>
      </c>
      <c r="D124" s="112">
        <v>54.1096</v>
      </c>
      <c r="E124" s="108">
        <v>100865</v>
      </c>
      <c r="F124" s="112">
        <v>40.5859443658156</v>
      </c>
      <c r="G124" s="112">
        <v>-31.823083232722201</v>
      </c>
      <c r="H124" s="112">
        <v>-126.33004930550101</v>
      </c>
      <c r="I124" s="112">
        <v>115.501558983254</v>
      </c>
      <c r="J124" s="112">
        <v>-125.354346077008</v>
      </c>
      <c r="K124" s="112">
        <v>-110.735867401829</v>
      </c>
      <c r="L124" s="112">
        <v>-41.922126752614503</v>
      </c>
      <c r="M124" s="112">
        <v>-25.238334901446901</v>
      </c>
      <c r="N124" s="112">
        <v>-18.901051023137601</v>
      </c>
      <c r="O124" s="112">
        <v>-0.25211975238899298</v>
      </c>
      <c r="P124" s="112">
        <v>0.78095465971870204</v>
      </c>
      <c r="Q124" s="112">
        <v>19.2114686291285</v>
      </c>
      <c r="R124" s="112">
        <v>-8.7458832981062802</v>
      </c>
    </row>
    <row r="125" spans="1:18" x14ac:dyDescent="0.25">
      <c r="A125" s="108" t="s">
        <v>189</v>
      </c>
      <c r="B125" s="111">
        <v>43937</v>
      </c>
      <c r="C125" s="112">
        <v>58.062899999999999</v>
      </c>
      <c r="D125" s="112">
        <v>58.062899999999999</v>
      </c>
      <c r="E125" s="108">
        <v>120270</v>
      </c>
      <c r="F125" s="112">
        <v>41.914742837043498</v>
      </c>
      <c r="G125" s="112">
        <v>-30.537373945611201</v>
      </c>
      <c r="H125" s="112">
        <v>-125.08500828470601</v>
      </c>
      <c r="I125" s="112">
        <v>116.86584684214699</v>
      </c>
      <c r="J125" s="112">
        <v>-124.154268922616</v>
      </c>
      <c r="K125" s="112">
        <v>-109.77598883345701</v>
      </c>
      <c r="L125" s="112">
        <v>-41.0565046192864</v>
      </c>
      <c r="M125" s="112">
        <v>-24.3686485925443</v>
      </c>
      <c r="N125" s="112">
        <v>-18.025110159643798</v>
      </c>
      <c r="O125" s="112">
        <v>0.93212480846870904</v>
      </c>
      <c r="P125" s="112">
        <v>1.8343157850423599</v>
      </c>
      <c r="Q125" s="112">
        <v>12.8270284942381</v>
      </c>
      <c r="R125" s="112">
        <v>-7.8116125560961596</v>
      </c>
    </row>
    <row r="126" spans="1:18" x14ac:dyDescent="0.25">
      <c r="A126" s="108" t="s">
        <v>190</v>
      </c>
      <c r="B126" s="111">
        <v>43937</v>
      </c>
      <c r="C126" s="112">
        <v>9.8954000000000004</v>
      </c>
      <c r="D126" s="112">
        <v>9.8954000000000004</v>
      </c>
      <c r="E126" s="108">
        <v>139781</v>
      </c>
      <c r="F126" s="112">
        <v>339.52795740601198</v>
      </c>
      <c r="G126" s="112">
        <v>92.793985370739193</v>
      </c>
      <c r="H126" s="112">
        <v>-23.6571888450564</v>
      </c>
      <c r="I126" s="112">
        <v>207.755475119739</v>
      </c>
      <c r="J126" s="112">
        <v>-41.752296601130901</v>
      </c>
      <c r="K126" s="112">
        <v>-93.533900290353301</v>
      </c>
      <c r="L126" s="112">
        <v>-38.023779980518398</v>
      </c>
      <c r="M126" s="112">
        <v>-23.862393036160501</v>
      </c>
      <c r="N126" s="112">
        <v>-20.0609645705138</v>
      </c>
      <c r="O126" s="112">
        <v>-3.77503868154428</v>
      </c>
      <c r="P126" s="112"/>
      <c r="Q126" s="112">
        <v>-0.29920846394984102</v>
      </c>
      <c r="R126" s="112">
        <v>-9.5819839551382895</v>
      </c>
    </row>
    <row r="127" spans="1:18" x14ac:dyDescent="0.25">
      <c r="A127" s="108" t="s">
        <v>293</v>
      </c>
      <c r="B127" s="111">
        <v>43937</v>
      </c>
      <c r="C127" s="112">
        <v>9.1984999999999992</v>
      </c>
      <c r="D127" s="112">
        <v>9.1984999999999992</v>
      </c>
      <c r="E127" s="108">
        <v>139783</v>
      </c>
      <c r="F127" s="112">
        <v>338.00375242755302</v>
      </c>
      <c r="G127" s="112">
        <v>91.014800698047196</v>
      </c>
      <c r="H127" s="112">
        <v>-25.440768284466198</v>
      </c>
      <c r="I127" s="112">
        <v>205.98660472136399</v>
      </c>
      <c r="J127" s="112">
        <v>-43.467041965441702</v>
      </c>
      <c r="K127" s="112">
        <v>-94.834312846564998</v>
      </c>
      <c r="L127" s="112">
        <v>-39.364069327665703</v>
      </c>
      <c r="M127" s="112">
        <v>-25.2203323076135</v>
      </c>
      <c r="N127" s="112">
        <v>-21.403595970126101</v>
      </c>
      <c r="O127" s="112">
        <v>-5.5215378309626404</v>
      </c>
      <c r="P127" s="112"/>
      <c r="Q127" s="112">
        <v>-2.2926920062695899</v>
      </c>
      <c r="R127" s="112">
        <v>-11.0546799494879</v>
      </c>
    </row>
    <row r="128" spans="1:18" x14ac:dyDescent="0.25">
      <c r="A128" s="108" t="s">
        <v>191</v>
      </c>
      <c r="B128" s="111">
        <v>43937</v>
      </c>
      <c r="C128" s="112">
        <v>15.632999999999999</v>
      </c>
      <c r="D128" s="112">
        <v>15.632999999999999</v>
      </c>
      <c r="E128" s="108">
        <v>135781</v>
      </c>
      <c r="F128" s="112">
        <v>622.14559885498102</v>
      </c>
      <c r="G128" s="112">
        <v>221.082454083626</v>
      </c>
      <c r="H128" s="112">
        <v>38.641761640858498</v>
      </c>
      <c r="I128" s="112">
        <v>262.45718470224102</v>
      </c>
      <c r="J128" s="112">
        <v>-3.0798898525192402</v>
      </c>
      <c r="K128" s="112">
        <v>-99.159327694985194</v>
      </c>
      <c r="L128" s="112">
        <v>-30.590439156046202</v>
      </c>
      <c r="M128" s="112">
        <v>-22.4703273770706</v>
      </c>
      <c r="N128" s="112">
        <v>-16.298259419408801</v>
      </c>
      <c r="O128" s="112">
        <v>4.3896234014489099</v>
      </c>
      <c r="P128" s="112"/>
      <c r="Q128" s="112">
        <v>13.087492043284501</v>
      </c>
      <c r="R128" s="112">
        <v>-3.58983425924092</v>
      </c>
    </row>
    <row r="129" spans="1:18" x14ac:dyDescent="0.25">
      <c r="A129" s="108" t="s">
        <v>294</v>
      </c>
      <c r="B129" s="111">
        <v>43937</v>
      </c>
      <c r="C129" s="112">
        <v>14.696999999999999</v>
      </c>
      <c r="D129" s="112">
        <v>14.696999999999999</v>
      </c>
      <c r="E129" s="108">
        <v>135784</v>
      </c>
      <c r="F129" s="112">
        <v>618.77248823691798</v>
      </c>
      <c r="G129" s="112">
        <v>219.11292743182901</v>
      </c>
      <c r="H129" s="112">
        <v>36.8008379177355</v>
      </c>
      <c r="I129" s="112">
        <v>260.45244551571699</v>
      </c>
      <c r="J129" s="112">
        <v>-4.5487937661520697</v>
      </c>
      <c r="K129" s="112">
        <v>-100.24401953053599</v>
      </c>
      <c r="L129" s="112">
        <v>-31.898887582244399</v>
      </c>
      <c r="M129" s="112">
        <v>-23.786541839708399</v>
      </c>
      <c r="N129" s="112">
        <v>-17.652387658070001</v>
      </c>
      <c r="O129" s="112">
        <v>2.8459727167067999</v>
      </c>
      <c r="P129" s="112"/>
      <c r="Q129" s="112">
        <v>10.9128262253342</v>
      </c>
      <c r="R129" s="112">
        <v>-4.9546004710658096</v>
      </c>
    </row>
    <row r="130" spans="1:18" x14ac:dyDescent="0.25">
      <c r="A130" s="108" t="s">
        <v>192</v>
      </c>
      <c r="B130" s="111">
        <v>43937</v>
      </c>
      <c r="C130" s="112">
        <v>15.2233</v>
      </c>
      <c r="D130" s="112">
        <v>15.2233</v>
      </c>
      <c r="E130" s="108">
        <v>133386</v>
      </c>
      <c r="F130" s="112">
        <v>614.62341028107198</v>
      </c>
      <c r="G130" s="112">
        <v>153.27803608289699</v>
      </c>
      <c r="H130" s="112">
        <v>-28.173358720202501</v>
      </c>
      <c r="I130" s="112">
        <v>210.298571017368</v>
      </c>
      <c r="J130" s="112">
        <v>-95.046176867795893</v>
      </c>
      <c r="K130" s="112">
        <v>-105.314788778429</v>
      </c>
      <c r="L130" s="112">
        <v>-37.254968756109101</v>
      </c>
      <c r="M130" s="112">
        <v>-20.161975183590801</v>
      </c>
      <c r="N130" s="112">
        <v>-16.5557506015431</v>
      </c>
      <c r="O130" s="112">
        <v>-1.36060948371112</v>
      </c>
      <c r="P130" s="112">
        <v>7.7184126692034001</v>
      </c>
      <c r="Q130" s="112">
        <v>9.9712578451882798</v>
      </c>
      <c r="R130" s="112">
        <v>-10.0610677007916</v>
      </c>
    </row>
    <row r="131" spans="1:18" x14ac:dyDescent="0.25">
      <c r="A131" s="108" t="s">
        <v>295</v>
      </c>
      <c r="B131" s="111">
        <v>43937</v>
      </c>
      <c r="C131" s="112">
        <v>14.187200000000001</v>
      </c>
      <c r="D131" s="112">
        <v>14.187200000000001</v>
      </c>
      <c r="E131" s="108">
        <v>133385</v>
      </c>
      <c r="F131" s="112">
        <v>613.44757645473601</v>
      </c>
      <c r="G131" s="112">
        <v>152.03883310376901</v>
      </c>
      <c r="H131" s="112">
        <v>-29.419598113220299</v>
      </c>
      <c r="I131" s="112">
        <v>208.805551303638</v>
      </c>
      <c r="J131" s="112">
        <v>-96.249928490329594</v>
      </c>
      <c r="K131" s="112">
        <v>-106.261989445758</v>
      </c>
      <c r="L131" s="112">
        <v>-38.294018717783501</v>
      </c>
      <c r="M131" s="112">
        <v>-21.255346675535598</v>
      </c>
      <c r="N131" s="112">
        <v>-17.6530861857681</v>
      </c>
      <c r="O131" s="112">
        <v>-2.5703871417428599</v>
      </c>
      <c r="P131" s="112">
        <v>5.8936990661424504</v>
      </c>
      <c r="Q131" s="112">
        <v>7.9933472803347296</v>
      </c>
      <c r="R131" s="112">
        <v>-11.0582205722643</v>
      </c>
    </row>
    <row r="132" spans="1:18" x14ac:dyDescent="0.25">
      <c r="A132" s="108" t="s">
        <v>296</v>
      </c>
      <c r="B132" s="111">
        <v>43937</v>
      </c>
      <c r="C132" s="112">
        <v>38.314500000000002</v>
      </c>
      <c r="D132" s="112">
        <v>38.314500000000002</v>
      </c>
      <c r="E132" s="108">
        <v>103196</v>
      </c>
      <c r="F132" s="112">
        <v>536.585591932081</v>
      </c>
      <c r="G132" s="112">
        <v>147.13115511917599</v>
      </c>
      <c r="H132" s="112">
        <v>36.412073817984897</v>
      </c>
      <c r="I132" s="112">
        <v>213.82762249807899</v>
      </c>
      <c r="J132" s="112">
        <v>-67.852021112638297</v>
      </c>
      <c r="K132" s="112">
        <v>-132.06521134819201</v>
      </c>
      <c r="L132" s="112">
        <v>-46.484878119457399</v>
      </c>
      <c r="M132" s="112">
        <v>-39.687295214208</v>
      </c>
      <c r="N132" s="112">
        <v>-33.024004358481498</v>
      </c>
      <c r="O132" s="112">
        <v>-10.315243410314</v>
      </c>
      <c r="P132" s="112">
        <v>-4.3941510601849503</v>
      </c>
      <c r="Q132" s="112">
        <v>19.4226508175155</v>
      </c>
      <c r="R132" s="112">
        <v>-18.258212537634101</v>
      </c>
    </row>
    <row r="133" spans="1:18" x14ac:dyDescent="0.25">
      <c r="A133" s="108" t="s">
        <v>193</v>
      </c>
      <c r="B133" s="111">
        <v>43937</v>
      </c>
      <c r="C133" s="112">
        <v>40.540799999999997</v>
      </c>
      <c r="D133" s="112">
        <v>40.540799999999997</v>
      </c>
      <c r="E133" s="108">
        <v>118803</v>
      </c>
      <c r="F133" s="112">
        <v>537.46198610849797</v>
      </c>
      <c r="G133" s="112">
        <v>147.80722121525099</v>
      </c>
      <c r="H133" s="112">
        <v>37.046158825423703</v>
      </c>
      <c r="I133" s="112">
        <v>214.507446127968</v>
      </c>
      <c r="J133" s="112">
        <v>-67.208340054545005</v>
      </c>
      <c r="K133" s="112">
        <v>-131.55163124331</v>
      </c>
      <c r="L133" s="112">
        <v>-45.953939033170599</v>
      </c>
      <c r="M133" s="112">
        <v>-39.214419948290299</v>
      </c>
      <c r="N133" s="112">
        <v>-32.583202441545602</v>
      </c>
      <c r="O133" s="112">
        <v>-9.7236196905080305</v>
      </c>
      <c r="P133" s="112">
        <v>-3.7527987338240201</v>
      </c>
      <c r="Q133" s="112">
        <v>8.7062536199304095</v>
      </c>
      <c r="R133" s="112">
        <v>-17.7647901003402</v>
      </c>
    </row>
    <row r="134" spans="1:18" x14ac:dyDescent="0.25">
      <c r="A134" s="108" t="s">
        <v>194</v>
      </c>
      <c r="B134" s="111">
        <v>43937</v>
      </c>
      <c r="C134" s="112">
        <v>8.9651999999999994</v>
      </c>
      <c r="D134" s="112">
        <v>8.9651999999999994</v>
      </c>
      <c r="E134" s="108">
        <v>147481</v>
      </c>
      <c r="F134" s="112">
        <v>111.07630342357901</v>
      </c>
      <c r="G134" s="112">
        <v>-127.971230432464</v>
      </c>
      <c r="H134" s="112">
        <v>-90.528174968527395</v>
      </c>
      <c r="I134" s="112">
        <v>211.172261080738</v>
      </c>
      <c r="J134" s="112">
        <v>-24.636723351727401</v>
      </c>
      <c r="K134" s="112">
        <v>-76.588530455926303</v>
      </c>
      <c r="L134" s="112">
        <v>-27.4011143481926</v>
      </c>
      <c r="M134" s="112"/>
      <c r="N134" s="112"/>
      <c r="O134" s="112"/>
      <c r="P134" s="112"/>
      <c r="Q134" s="112">
        <v>-14.146142322097401</v>
      </c>
      <c r="R134" s="112"/>
    </row>
    <row r="135" spans="1:18" x14ac:dyDescent="0.25">
      <c r="A135" s="108" t="s">
        <v>297</v>
      </c>
      <c r="B135" s="111">
        <v>43937</v>
      </c>
      <c r="C135" s="112">
        <v>8.8847000000000005</v>
      </c>
      <c r="D135" s="112">
        <v>8.8847000000000005</v>
      </c>
      <c r="E135" s="108">
        <v>147482</v>
      </c>
      <c r="F135" s="112">
        <v>110.432495286689</v>
      </c>
      <c r="G135" s="112">
        <v>-129.118411284335</v>
      </c>
      <c r="H135" s="112">
        <v>-90.144105424494995</v>
      </c>
      <c r="I135" s="112">
        <v>210.72858319268801</v>
      </c>
      <c r="J135" s="112">
        <v>-25.629327760461099</v>
      </c>
      <c r="K135" s="112">
        <v>-77.651774512280795</v>
      </c>
      <c r="L135" s="112">
        <v>-28.4952887461722</v>
      </c>
      <c r="M135" s="112"/>
      <c r="N135" s="112"/>
      <c r="O135" s="112"/>
      <c r="P135" s="112"/>
      <c r="Q135" s="112">
        <v>-15.246610486891401</v>
      </c>
      <c r="R135" s="112"/>
    </row>
    <row r="136" spans="1:18" x14ac:dyDescent="0.25">
      <c r="A136" s="108" t="s">
        <v>195</v>
      </c>
      <c r="B136" s="111">
        <v>43937</v>
      </c>
      <c r="C136" s="112">
        <v>12.23</v>
      </c>
      <c r="D136" s="112">
        <v>12.23</v>
      </c>
      <c r="E136" s="108">
        <v>135601</v>
      </c>
      <c r="F136" s="112">
        <v>575.99667774087095</v>
      </c>
      <c r="G136" s="112">
        <v>243.536280233529</v>
      </c>
      <c r="H136" s="112">
        <v>82.285239677267199</v>
      </c>
      <c r="I136" s="112">
        <v>286.928702010969</v>
      </c>
      <c r="J136" s="112">
        <v>5.8048612399608999</v>
      </c>
      <c r="K136" s="112">
        <v>-94.125211459379202</v>
      </c>
      <c r="L136" s="112">
        <v>-36.288539210848498</v>
      </c>
      <c r="M136" s="112">
        <v>-25.793508204575399</v>
      </c>
      <c r="N136" s="112">
        <v>-19.1680923403426</v>
      </c>
      <c r="O136" s="112">
        <v>-0.61306280187592199</v>
      </c>
      <c r="P136" s="112"/>
      <c r="Q136" s="112">
        <v>5.1256297229219197</v>
      </c>
      <c r="R136" s="112">
        <v>-7.78781347388973</v>
      </c>
    </row>
    <row r="137" spans="1:18" x14ac:dyDescent="0.25">
      <c r="A137" s="108" t="s">
        <v>298</v>
      </c>
      <c r="B137" s="111">
        <v>43937</v>
      </c>
      <c r="C137" s="112">
        <v>11.49</v>
      </c>
      <c r="D137" s="112">
        <v>11.49</v>
      </c>
      <c r="E137" s="108">
        <v>135598</v>
      </c>
      <c r="F137" s="112">
        <v>580.90185676392798</v>
      </c>
      <c r="G137" s="112">
        <v>237.503697131026</v>
      </c>
      <c r="H137" s="112">
        <v>82.985979537703997</v>
      </c>
      <c r="I137" s="112">
        <v>283.77065111758998</v>
      </c>
      <c r="J137" s="112">
        <v>3.08224961999646</v>
      </c>
      <c r="K137" s="112">
        <v>-95.4870726090885</v>
      </c>
      <c r="L137" s="112">
        <v>-37.723042986992503</v>
      </c>
      <c r="M137" s="112">
        <v>-27.115336187358299</v>
      </c>
      <c r="N137" s="112">
        <v>-20.483300455751301</v>
      </c>
      <c r="O137" s="112">
        <v>-2.2876992934493301</v>
      </c>
      <c r="P137" s="112"/>
      <c r="Q137" s="112">
        <v>3.4247481108312301</v>
      </c>
      <c r="R137" s="112">
        <v>-9.2137800867784705</v>
      </c>
    </row>
    <row r="138" spans="1:18" x14ac:dyDescent="0.25">
      <c r="A138" s="108" t="s">
        <v>299</v>
      </c>
      <c r="B138" s="111">
        <v>43937</v>
      </c>
      <c r="C138" s="112">
        <v>150.11000000000001</v>
      </c>
      <c r="D138" s="112">
        <v>444.674617137844</v>
      </c>
      <c r="E138" s="108">
        <v>101815</v>
      </c>
      <c r="F138" s="112">
        <v>428.05149288938497</v>
      </c>
      <c r="G138" s="112">
        <v>115.366509751168</v>
      </c>
      <c r="H138" s="112">
        <v>-2.7774342975081301</v>
      </c>
      <c r="I138" s="112">
        <v>242.228244945791</v>
      </c>
      <c r="J138" s="112">
        <v>-22.843842983217598</v>
      </c>
      <c r="K138" s="112">
        <v>-98.571737778853006</v>
      </c>
      <c r="L138" s="112">
        <v>-35.811375056449002</v>
      </c>
      <c r="M138" s="112">
        <v>-29.017466319012399</v>
      </c>
      <c r="N138" s="112">
        <v>-24.549824523562801</v>
      </c>
      <c r="O138" s="112">
        <v>-4.7643364023058199</v>
      </c>
      <c r="P138" s="112">
        <v>-0.91802280232344402</v>
      </c>
      <c r="Q138" s="112">
        <v>180.66070969632599</v>
      </c>
      <c r="R138" s="112">
        <v>-12.721490046577401</v>
      </c>
    </row>
    <row r="139" spans="1:18" x14ac:dyDescent="0.25">
      <c r="A139" s="108" t="s">
        <v>196</v>
      </c>
      <c r="B139" s="111">
        <v>43937</v>
      </c>
      <c r="C139" s="112">
        <v>156.13999999999999</v>
      </c>
      <c r="D139" s="112">
        <v>156.13999999999999</v>
      </c>
      <c r="E139" s="108">
        <v>119486</v>
      </c>
      <c r="F139" s="112">
        <v>430.469155002587</v>
      </c>
      <c r="G139" s="112">
        <v>115.633283765437</v>
      </c>
      <c r="H139" s="112">
        <v>-2.3365981691322601</v>
      </c>
      <c r="I139" s="112">
        <v>242.68206789688699</v>
      </c>
      <c r="J139" s="112">
        <v>-22.413649840807199</v>
      </c>
      <c r="K139" s="112">
        <v>-98.272236926073802</v>
      </c>
      <c r="L139" s="112">
        <v>-35.484312742198099</v>
      </c>
      <c r="M139" s="112">
        <v>-28.779655916135798</v>
      </c>
      <c r="N139" s="112">
        <v>-24.298860834146002</v>
      </c>
      <c r="O139" s="112">
        <v>-4.3800116701828697</v>
      </c>
      <c r="P139" s="112">
        <v>-0.40735833553710399</v>
      </c>
      <c r="Q139" s="112">
        <v>7.3087586634489599</v>
      </c>
      <c r="R139" s="112">
        <v>-12.4294594656663</v>
      </c>
    </row>
    <row r="140" spans="1:18" x14ac:dyDescent="0.25">
      <c r="A140" s="108" t="s">
        <v>300</v>
      </c>
      <c r="B140" s="111">
        <v>43937</v>
      </c>
      <c r="C140" s="112">
        <v>161.6</v>
      </c>
      <c r="D140" s="112">
        <v>243.77315713437201</v>
      </c>
      <c r="E140" s="108">
        <v>100156</v>
      </c>
      <c r="F140" s="112">
        <v>425.003130086319</v>
      </c>
      <c r="G140" s="112">
        <v>114.758365086292</v>
      </c>
      <c r="H140" s="112">
        <v>-2.5800523079183599</v>
      </c>
      <c r="I140" s="112">
        <v>235.324058364439</v>
      </c>
      <c r="J140" s="112">
        <v>-21.529872170978901</v>
      </c>
      <c r="K140" s="112">
        <v>-96.333138368121098</v>
      </c>
      <c r="L140" s="112">
        <v>-34.796111355372702</v>
      </c>
      <c r="M140" s="112">
        <v>-28.114643976713101</v>
      </c>
      <c r="N140" s="112">
        <v>-23.869647245832301</v>
      </c>
      <c r="O140" s="112">
        <v>-3.03455258607835</v>
      </c>
      <c r="P140" s="112">
        <v>2.4339865570759902</v>
      </c>
      <c r="Q140" s="112">
        <v>97.161469316836502</v>
      </c>
      <c r="R140" s="112">
        <v>-12.5632559520638</v>
      </c>
    </row>
    <row r="141" spans="1:18" x14ac:dyDescent="0.25">
      <c r="A141" s="108" t="s">
        <v>197</v>
      </c>
      <c r="B141" s="111">
        <v>43937</v>
      </c>
      <c r="C141" s="112">
        <v>167.84</v>
      </c>
      <c r="D141" s="112">
        <v>167.84</v>
      </c>
      <c r="E141" s="108">
        <v>119489</v>
      </c>
      <c r="F141" s="112">
        <v>426.82338758287699</v>
      </c>
      <c r="G141" s="112">
        <v>115.622117967842</v>
      </c>
      <c r="H141" s="112">
        <v>-1.86335403726687</v>
      </c>
      <c r="I141" s="112">
        <v>236.0174291939</v>
      </c>
      <c r="J141" s="112">
        <v>-21.014272527696399</v>
      </c>
      <c r="K141" s="112">
        <v>-95.943017138792499</v>
      </c>
      <c r="L141" s="112">
        <v>-34.3831172330542</v>
      </c>
      <c r="M141" s="112">
        <v>-27.751326944578899</v>
      </c>
      <c r="N141" s="112">
        <v>-23.519609335892898</v>
      </c>
      <c r="O141" s="112">
        <v>-2.5131238574033401</v>
      </c>
      <c r="P141" s="112">
        <v>3.0373742329453699</v>
      </c>
      <c r="Q141" s="112">
        <v>13.145049875325901</v>
      </c>
      <c r="R141" s="112">
        <v>-12.0672358616974</v>
      </c>
    </row>
    <row r="142" spans="1:18" x14ac:dyDescent="0.25">
      <c r="A142" s="108" t="s">
        <v>301</v>
      </c>
      <c r="B142" s="111">
        <v>43937</v>
      </c>
      <c r="C142" s="112">
        <v>78.246799999999993</v>
      </c>
      <c r="D142" s="112">
        <v>78.246799999999993</v>
      </c>
      <c r="E142" s="108">
        <v>100175</v>
      </c>
      <c r="F142" s="112">
        <v>338.64693173389497</v>
      </c>
      <c r="G142" s="112">
        <v>124.265225154509</v>
      </c>
      <c r="H142" s="112">
        <v>76.988654732554494</v>
      </c>
      <c r="I142" s="112">
        <v>380.374982697615</v>
      </c>
      <c r="J142" s="112">
        <v>95.464499656464994</v>
      </c>
      <c r="K142" s="112">
        <v>-73.033491292852005</v>
      </c>
      <c r="L142" s="112">
        <v>-26.622962922619799</v>
      </c>
      <c r="M142" s="112">
        <v>-23.4433111644286</v>
      </c>
      <c r="N142" s="112">
        <v>-17.420418972736599</v>
      </c>
      <c r="O142" s="112">
        <v>-0.52497731699773498</v>
      </c>
      <c r="P142" s="112">
        <v>6.0995999552575002</v>
      </c>
      <c r="Q142" s="112">
        <v>34.025518371807102</v>
      </c>
      <c r="R142" s="112">
        <v>-7.1471773042828799</v>
      </c>
    </row>
    <row r="143" spans="1:18" x14ac:dyDescent="0.25">
      <c r="A143" s="108" t="s">
        <v>198</v>
      </c>
      <c r="B143" s="111">
        <v>43937</v>
      </c>
      <c r="C143" s="112">
        <v>80.781099999999995</v>
      </c>
      <c r="D143" s="112">
        <v>80.781099999999995</v>
      </c>
      <c r="E143" s="108">
        <v>120847</v>
      </c>
      <c r="F143" s="112">
        <v>340.39735264828602</v>
      </c>
      <c r="G143" s="112">
        <v>126.10649169589099</v>
      </c>
      <c r="H143" s="112">
        <v>78.798921819335405</v>
      </c>
      <c r="I143" s="112">
        <v>382.43851592097002</v>
      </c>
      <c r="J143" s="112">
        <v>97.338202110785602</v>
      </c>
      <c r="K143" s="112">
        <v>-71.643535147040097</v>
      </c>
      <c r="L143" s="112">
        <v>-25.127398220171901</v>
      </c>
      <c r="M143" s="112">
        <v>-22.0122300555667</v>
      </c>
      <c r="N143" s="112">
        <v>-16.157303343908499</v>
      </c>
      <c r="O143" s="112">
        <v>0.24327017226827699</v>
      </c>
      <c r="P143" s="112">
        <v>6.7564586437798599</v>
      </c>
      <c r="Q143" s="112">
        <v>14.612011859154601</v>
      </c>
      <c r="R143" s="112">
        <v>-6.22906794293967</v>
      </c>
    </row>
    <row r="144" spans="1:18" x14ac:dyDescent="0.25">
      <c r="A144" s="108" t="s">
        <v>199</v>
      </c>
      <c r="B144" s="111">
        <v>43937</v>
      </c>
      <c r="C144" s="112">
        <v>39.76</v>
      </c>
      <c r="D144" s="112">
        <v>39.76</v>
      </c>
      <c r="E144" s="108">
        <v>111549</v>
      </c>
      <c r="F144" s="112">
        <v>389.67971530248599</v>
      </c>
      <c r="G144" s="112">
        <v>104.938271604938</v>
      </c>
      <c r="H144" s="112">
        <v>-18.295739348371001</v>
      </c>
      <c r="I144" s="112">
        <v>257.88595271209999</v>
      </c>
      <c r="J144" s="112">
        <v>-3.5428867246903302</v>
      </c>
      <c r="K144" s="112">
        <v>-105.22334808049099</v>
      </c>
      <c r="L144" s="112">
        <v>-42.976179693868303</v>
      </c>
      <c r="M144" s="112">
        <v>-36.480029181105202</v>
      </c>
      <c r="N144" s="112">
        <v>-29.4603110967793</v>
      </c>
      <c r="O144" s="112">
        <v>-5.5805073797804701</v>
      </c>
      <c r="P144" s="112">
        <v>0.611046275228179</v>
      </c>
      <c r="Q144" s="112">
        <v>26.288480154888699</v>
      </c>
      <c r="R144" s="112">
        <v>-11.884830946649499</v>
      </c>
    </row>
    <row r="145" spans="1:18" x14ac:dyDescent="0.25">
      <c r="A145" s="108" t="s">
        <v>302</v>
      </c>
      <c r="B145" s="111">
        <v>43937</v>
      </c>
      <c r="C145" s="112">
        <v>39.4</v>
      </c>
      <c r="D145" s="112">
        <v>39.4</v>
      </c>
      <c r="E145" s="108">
        <v>141070</v>
      </c>
      <c r="F145" s="112">
        <v>393.27860441251801</v>
      </c>
      <c r="G145" s="112">
        <v>105.905444615121</v>
      </c>
      <c r="H145" s="112">
        <v>-17.147916591377498</v>
      </c>
      <c r="I145" s="112">
        <v>258.22571588994998</v>
      </c>
      <c r="J145" s="112">
        <v>-3.8721101980529902</v>
      </c>
      <c r="K145" s="112">
        <v>-105.544446202759</v>
      </c>
      <c r="L145" s="112">
        <v>-43.345686490335702</v>
      </c>
      <c r="M145" s="112">
        <v>-36.826767584148897</v>
      </c>
      <c r="N145" s="112">
        <v>-29.799120275956799</v>
      </c>
      <c r="O145" s="112">
        <v>-5.8364203288649597</v>
      </c>
      <c r="P145" s="112">
        <v>0.32463778428041501</v>
      </c>
      <c r="Q145" s="112">
        <v>25.254623857368902</v>
      </c>
      <c r="R145" s="112">
        <v>-12.1641775953909</v>
      </c>
    </row>
    <row r="146" spans="1:18" x14ac:dyDescent="0.25">
      <c r="A146" s="108" t="s">
        <v>372</v>
      </c>
      <c r="B146" s="111">
        <v>43937</v>
      </c>
      <c r="C146" s="112">
        <v>118.32210000000001</v>
      </c>
      <c r="D146" s="112">
        <v>118.32210000000001</v>
      </c>
      <c r="E146" s="108">
        <v>119723</v>
      </c>
      <c r="F146" s="112">
        <v>409.295359370992</v>
      </c>
      <c r="G146" s="112">
        <v>135.55913904064599</v>
      </c>
      <c r="H146" s="112">
        <v>46.7849928120635</v>
      </c>
      <c r="I146" s="112">
        <v>278.51917853679203</v>
      </c>
      <c r="J146" s="112">
        <v>-1.1442432592288301</v>
      </c>
      <c r="K146" s="112">
        <v>-93.265672828456104</v>
      </c>
      <c r="L146" s="112">
        <v>-33.187666740364399</v>
      </c>
      <c r="M146" s="112">
        <v>-26.026514989379699</v>
      </c>
      <c r="N146" s="112">
        <v>-22.198242493010099</v>
      </c>
      <c r="O146" s="112">
        <v>-3.0188306383535699</v>
      </c>
      <c r="P146" s="112">
        <v>0.11783567450311599</v>
      </c>
      <c r="Q146" s="112">
        <v>10.302313295603</v>
      </c>
      <c r="R146" s="112">
        <v>-9.6179363501658095</v>
      </c>
    </row>
    <row r="147" spans="1:18" x14ac:dyDescent="0.25">
      <c r="A147" s="108" t="s">
        <v>375</v>
      </c>
      <c r="B147" s="111">
        <v>43937</v>
      </c>
      <c r="C147" s="112">
        <v>113.27760000000001</v>
      </c>
      <c r="D147" s="112">
        <v>351.74810434838798</v>
      </c>
      <c r="E147" s="108">
        <v>105628</v>
      </c>
      <c r="F147" s="112">
        <v>408.58354846660598</v>
      </c>
      <c r="G147" s="112">
        <v>134.865791290929</v>
      </c>
      <c r="H147" s="112">
        <v>46.066204647538797</v>
      </c>
      <c r="I147" s="112">
        <v>277.764139122161</v>
      </c>
      <c r="J147" s="112">
        <v>-1.72600588228856</v>
      </c>
      <c r="K147" s="112">
        <v>-93.744943261949103</v>
      </c>
      <c r="L147" s="112">
        <v>-33.728316331939702</v>
      </c>
      <c r="M147" s="112">
        <v>-26.540880034727401</v>
      </c>
      <c r="N147" s="112">
        <v>-22.661054195267798</v>
      </c>
      <c r="O147" s="112">
        <v>-3.62693826850913</v>
      </c>
      <c r="P147" s="112">
        <v>-0.51622831380247503</v>
      </c>
      <c r="Q147" s="112">
        <v>126.27865771123901</v>
      </c>
      <c r="R147" s="112">
        <v>-10.146503473786799</v>
      </c>
    </row>
    <row r="148" spans="1:18" x14ac:dyDescent="0.25">
      <c r="A148" s="108" t="s">
        <v>201</v>
      </c>
      <c r="B148" s="111">
        <v>43937</v>
      </c>
      <c r="C148" s="112">
        <v>10.551399999999999</v>
      </c>
      <c r="D148" s="112">
        <v>10.551399999999999</v>
      </c>
      <c r="E148" s="108">
        <v>132933</v>
      </c>
      <c r="F148" s="112">
        <v>130.53320397952999</v>
      </c>
      <c r="G148" s="112">
        <v>91.663881594651301</v>
      </c>
      <c r="H148" s="112">
        <v>46.216478693746403</v>
      </c>
      <c r="I148" s="112">
        <v>194.83205721382799</v>
      </c>
      <c r="J148" s="112">
        <v>-77.271240546466103</v>
      </c>
      <c r="K148" s="112">
        <v>-112.25995123745</v>
      </c>
      <c r="L148" s="112">
        <v>-43.194375959741002</v>
      </c>
      <c r="M148" s="112">
        <v>-31.263885723770102</v>
      </c>
      <c r="N148" s="112">
        <v>-23.074670809381399</v>
      </c>
      <c r="O148" s="112">
        <v>-4.8721907748311697</v>
      </c>
      <c r="P148" s="112">
        <v>-0.429819967257141</v>
      </c>
      <c r="Q148" s="112">
        <v>1.14076567037611</v>
      </c>
      <c r="R148" s="112">
        <v>-13.090350939581899</v>
      </c>
    </row>
    <row r="149" spans="1:18" x14ac:dyDescent="0.25">
      <c r="A149" s="108" t="s">
        <v>202</v>
      </c>
      <c r="B149" s="111">
        <v>43937</v>
      </c>
      <c r="C149" s="112">
        <v>11.346399999999999</v>
      </c>
      <c r="D149" s="112">
        <v>11.346399999999999</v>
      </c>
      <c r="E149" s="108">
        <v>133364</v>
      </c>
      <c r="F149" s="112">
        <v>123.299906262714</v>
      </c>
      <c r="G149" s="112">
        <v>74.658012036083306</v>
      </c>
      <c r="H149" s="112">
        <v>39.916824618694797</v>
      </c>
      <c r="I149" s="112">
        <v>188.75804082459601</v>
      </c>
      <c r="J149" s="112">
        <v>-63.220178199292903</v>
      </c>
      <c r="K149" s="112">
        <v>-101.15238025709399</v>
      </c>
      <c r="L149" s="112">
        <v>-37.134851748981099</v>
      </c>
      <c r="M149" s="112">
        <v>-27.6361555570499</v>
      </c>
      <c r="N149" s="112">
        <v>-19.931852560209101</v>
      </c>
      <c r="O149" s="112">
        <v>-3.3595348872714101</v>
      </c>
      <c r="P149" s="112">
        <v>1.98548000755349</v>
      </c>
      <c r="Q149" s="112">
        <v>2.6134457437807201</v>
      </c>
      <c r="R149" s="112">
        <v>-11.1032877208849</v>
      </c>
    </row>
    <row r="150" spans="1:18" x14ac:dyDescent="0.25">
      <c r="A150" s="108" t="s">
        <v>203</v>
      </c>
      <c r="B150" s="111">
        <v>43937</v>
      </c>
      <c r="C150" s="112">
        <v>11.215299999999999</v>
      </c>
      <c r="D150" s="112">
        <v>11.215299999999999</v>
      </c>
      <c r="E150" s="108">
        <v>136007</v>
      </c>
      <c r="F150" s="112">
        <v>130.645262319577</v>
      </c>
      <c r="G150" s="112">
        <v>96.770859546320906</v>
      </c>
      <c r="H150" s="112">
        <v>51.032076165779898</v>
      </c>
      <c r="I150" s="112">
        <v>195.84067926152099</v>
      </c>
      <c r="J150" s="112">
        <v>-64.829093791040194</v>
      </c>
      <c r="K150" s="112">
        <v>-102.049906218096</v>
      </c>
      <c r="L150" s="112">
        <v>-37.268928329822103</v>
      </c>
      <c r="M150" s="112">
        <v>-28.093967382483299</v>
      </c>
      <c r="N150" s="112">
        <v>-20.210661780688302</v>
      </c>
      <c r="O150" s="112">
        <v>-2.20099079129968</v>
      </c>
      <c r="P150" s="112"/>
      <c r="Q150" s="112">
        <v>3.0032802979011501</v>
      </c>
      <c r="R150" s="112">
        <v>-9.7610270658310405</v>
      </c>
    </row>
    <row r="151" spans="1:18" x14ac:dyDescent="0.25">
      <c r="A151" s="108" t="s">
        <v>304</v>
      </c>
      <c r="B151" s="111">
        <v>43937</v>
      </c>
      <c r="C151" s="112">
        <v>10.7608</v>
      </c>
      <c r="D151" s="112">
        <v>10.7608</v>
      </c>
      <c r="E151" s="108">
        <v>136004</v>
      </c>
      <c r="F151" s="112">
        <v>130.03376046854299</v>
      </c>
      <c r="G151" s="112">
        <v>96.1809848513237</v>
      </c>
      <c r="H151" s="112">
        <v>50.540531483529499</v>
      </c>
      <c r="I151" s="112">
        <v>195.30081415076401</v>
      </c>
      <c r="J151" s="112">
        <v>-65.159523253943604</v>
      </c>
      <c r="K151" s="112">
        <v>-102.381001816253</v>
      </c>
      <c r="L151" s="112">
        <v>-37.653342231394902</v>
      </c>
      <c r="M151" s="112">
        <v>-28.473045527871498</v>
      </c>
      <c r="N151" s="112">
        <v>-20.596586473374</v>
      </c>
      <c r="O151" s="112">
        <v>-2.98842937029247</v>
      </c>
      <c r="P151" s="112"/>
      <c r="Q151" s="112">
        <v>1.88010832769126</v>
      </c>
      <c r="R151" s="112">
        <v>-10.3937210534458</v>
      </c>
    </row>
    <row r="152" spans="1:18" x14ac:dyDescent="0.25">
      <c r="A152" s="108" t="s">
        <v>305</v>
      </c>
      <c r="B152" s="111">
        <v>43937</v>
      </c>
      <c r="C152" s="112">
        <v>11.117800000000001</v>
      </c>
      <c r="D152" s="112">
        <v>11.117800000000001</v>
      </c>
      <c r="E152" s="108">
        <v>133361</v>
      </c>
      <c r="F152" s="112">
        <v>123.5300488254</v>
      </c>
      <c r="G152" s="112">
        <v>74.430025399239895</v>
      </c>
      <c r="H152" s="112">
        <v>39.600973614024298</v>
      </c>
      <c r="I152" s="112">
        <v>188.41661175072099</v>
      </c>
      <c r="J152" s="112">
        <v>-63.444977915400401</v>
      </c>
      <c r="K152" s="112">
        <v>-101.38606579491901</v>
      </c>
      <c r="L152" s="112">
        <v>-37.4041000378568</v>
      </c>
      <c r="M152" s="112">
        <v>-27.9027854196212</v>
      </c>
      <c r="N152" s="112">
        <v>-20.203713232020299</v>
      </c>
      <c r="O152" s="112">
        <v>-3.8383537351557102</v>
      </c>
      <c r="P152" s="112">
        <v>1.5461000464515899</v>
      </c>
      <c r="Q152" s="112">
        <v>2.1620018448264999</v>
      </c>
      <c r="R152" s="112">
        <v>-11.660001197756699</v>
      </c>
    </row>
    <row r="153" spans="1:18" x14ac:dyDescent="0.25">
      <c r="A153" s="108" t="s">
        <v>306</v>
      </c>
      <c r="B153" s="111">
        <v>43937</v>
      </c>
      <c r="C153" s="112">
        <v>10.3362</v>
      </c>
      <c r="D153" s="112">
        <v>10.3362</v>
      </c>
      <c r="E153" s="108">
        <v>132924</v>
      </c>
      <c r="F153" s="112">
        <v>130.059711636488</v>
      </c>
      <c r="G153" s="112">
        <v>91.196930264897105</v>
      </c>
      <c r="H153" s="112">
        <v>45.800951990563703</v>
      </c>
      <c r="I153" s="112">
        <v>194.46226392095801</v>
      </c>
      <c r="J153" s="112">
        <v>-77.561067477197199</v>
      </c>
      <c r="K153" s="112">
        <v>-112.500013386866</v>
      </c>
      <c r="L153" s="112">
        <v>-43.4614360470501</v>
      </c>
      <c r="M153" s="112">
        <v>-31.529654123519801</v>
      </c>
      <c r="N153" s="112">
        <v>-23.341535703492699</v>
      </c>
      <c r="O153" s="112">
        <v>-5.3413281072233998</v>
      </c>
      <c r="P153" s="112">
        <v>-0.81820962645303397</v>
      </c>
      <c r="Q153" s="112">
        <v>0.72402922912269496</v>
      </c>
      <c r="R153" s="112">
        <v>-13.6213499033855</v>
      </c>
    </row>
    <row r="154" spans="1:18" x14ac:dyDescent="0.25">
      <c r="A154" s="108" t="s">
        <v>204</v>
      </c>
      <c r="B154" s="111">
        <v>43937</v>
      </c>
      <c r="C154" s="112">
        <v>11.9046</v>
      </c>
      <c r="D154" s="112">
        <v>11.9046</v>
      </c>
      <c r="E154" s="108">
        <v>140487</v>
      </c>
      <c r="F154" s="112">
        <v>325.42332660982902</v>
      </c>
      <c r="G154" s="112">
        <v>123.05621079188499</v>
      </c>
      <c r="H154" s="112">
        <v>-9.6183560875930993</v>
      </c>
      <c r="I154" s="112">
        <v>234.89244637670501</v>
      </c>
      <c r="J154" s="112">
        <v>-70.665428443856001</v>
      </c>
      <c r="K154" s="112">
        <v>-82.358531686329002</v>
      </c>
      <c r="L154" s="112">
        <v>-24.957894868308198</v>
      </c>
      <c r="M154" s="112">
        <v>-10.7879704607544</v>
      </c>
      <c r="N154" s="112">
        <v>-8.6818690521000104</v>
      </c>
      <c r="O154" s="112">
        <v>6.1802023327370597</v>
      </c>
      <c r="P154" s="112"/>
      <c r="Q154" s="112">
        <v>6.2516097122302199</v>
      </c>
      <c r="R154" s="112">
        <v>-5.3285651692995799</v>
      </c>
    </row>
    <row r="155" spans="1:18" x14ac:dyDescent="0.25">
      <c r="A155" s="108" t="s">
        <v>307</v>
      </c>
      <c r="B155" s="111">
        <v>43937</v>
      </c>
      <c r="C155" s="112">
        <v>11.6144</v>
      </c>
      <c r="D155" s="112">
        <v>11.6144</v>
      </c>
      <c r="E155" s="108">
        <v>140488</v>
      </c>
      <c r="F155" s="112">
        <v>324.66990965948202</v>
      </c>
      <c r="G155" s="112">
        <v>122.527959925557</v>
      </c>
      <c r="H155" s="112">
        <v>-10.081845557789</v>
      </c>
      <c r="I155" s="112">
        <v>234.35025155511099</v>
      </c>
      <c r="J155" s="112">
        <v>-71.106759895080302</v>
      </c>
      <c r="K155" s="112">
        <v>-82.745904015346099</v>
      </c>
      <c r="L155" s="112">
        <v>-25.389357350195901</v>
      </c>
      <c r="M155" s="112">
        <v>-11.242258986167201</v>
      </c>
      <c r="N155" s="112">
        <v>-9.1331515073727694</v>
      </c>
      <c r="O155" s="112">
        <v>5.2318069384080603</v>
      </c>
      <c r="P155" s="112"/>
      <c r="Q155" s="112">
        <v>5.2990647482014399</v>
      </c>
      <c r="R155" s="112">
        <v>-5.9898549725950199</v>
      </c>
    </row>
    <row r="156" spans="1:18" x14ac:dyDescent="0.25">
      <c r="A156" s="108" t="s">
        <v>205</v>
      </c>
      <c r="B156" s="111">
        <v>43937</v>
      </c>
      <c r="C156" s="112">
        <v>8.7721</v>
      </c>
      <c r="D156" s="112">
        <v>8.7721</v>
      </c>
      <c r="E156" s="108">
        <v>142138</v>
      </c>
      <c r="F156" s="112">
        <v>554.20152993322199</v>
      </c>
      <c r="G156" s="112">
        <v>174.73606309045999</v>
      </c>
      <c r="H156" s="112">
        <v>26.406286571962099</v>
      </c>
      <c r="I156" s="112">
        <v>247.110112096173</v>
      </c>
      <c r="J156" s="112">
        <v>-34.816934038585202</v>
      </c>
      <c r="K156" s="112">
        <v>-85.921790844082295</v>
      </c>
      <c r="L156" s="112">
        <v>-30.268568812221101</v>
      </c>
      <c r="M156" s="112">
        <v>-19.939499030839599</v>
      </c>
      <c r="N156" s="112">
        <v>-13.9229162764136</v>
      </c>
      <c r="O156" s="112"/>
      <c r="P156" s="112"/>
      <c r="Q156" s="112">
        <v>-5.9678229027962697</v>
      </c>
      <c r="R156" s="112">
        <v>-6.8539443029682801</v>
      </c>
    </row>
    <row r="157" spans="1:18" x14ac:dyDescent="0.25">
      <c r="A157" s="108" t="s">
        <v>206</v>
      </c>
      <c r="B157" s="111">
        <v>43937</v>
      </c>
      <c r="C157" s="112">
        <v>8.85</v>
      </c>
      <c r="D157" s="112">
        <v>8.85</v>
      </c>
      <c r="E157" s="108">
        <v>143178</v>
      </c>
      <c r="F157" s="112">
        <v>377.10485758319902</v>
      </c>
      <c r="G157" s="112">
        <v>112.52456598509001</v>
      </c>
      <c r="H157" s="112">
        <v>33.025449926169998</v>
      </c>
      <c r="I157" s="112">
        <v>217.878702073612</v>
      </c>
      <c r="J157" s="112">
        <v>-77.108771078854502</v>
      </c>
      <c r="K157" s="112">
        <v>-96.273242691049305</v>
      </c>
      <c r="L157" s="112">
        <v>-32.612283618328298</v>
      </c>
      <c r="M157" s="112">
        <v>-22.629197590299899</v>
      </c>
      <c r="N157" s="112">
        <v>-16.678215436385901</v>
      </c>
      <c r="O157" s="112"/>
      <c r="P157" s="112"/>
      <c r="Q157" s="112">
        <v>-6.5688575899843498</v>
      </c>
      <c r="R157" s="112"/>
    </row>
    <row r="158" spans="1:18" x14ac:dyDescent="0.25">
      <c r="A158" s="108" t="s">
        <v>308</v>
      </c>
      <c r="B158" s="111">
        <v>43937</v>
      </c>
      <c r="C158" s="112">
        <v>8.7050000000000001</v>
      </c>
      <c r="D158" s="112">
        <v>8.7050000000000001</v>
      </c>
      <c r="E158" s="108">
        <v>143176</v>
      </c>
      <c r="F158" s="112">
        <v>376.60310349229798</v>
      </c>
      <c r="G158" s="112">
        <v>111.853723948975</v>
      </c>
      <c r="H158" s="112">
        <v>32.3659037204974</v>
      </c>
      <c r="I158" s="112">
        <v>217.187415276683</v>
      </c>
      <c r="J158" s="112">
        <v>-77.576508624419901</v>
      </c>
      <c r="K158" s="112">
        <v>-96.727513642624203</v>
      </c>
      <c r="L158" s="112">
        <v>-33.133990126329202</v>
      </c>
      <c r="M158" s="112">
        <v>-23.156501715208901</v>
      </c>
      <c r="N158" s="112">
        <v>-17.271551544269599</v>
      </c>
      <c r="O158" s="112"/>
      <c r="P158" s="112"/>
      <c r="Q158" s="112">
        <v>-7.3971048513301998</v>
      </c>
      <c r="R158" s="112"/>
    </row>
    <row r="159" spans="1:18" x14ac:dyDescent="0.25">
      <c r="A159" s="108" t="s">
        <v>309</v>
      </c>
      <c r="B159" s="111">
        <v>43937</v>
      </c>
      <c r="C159" s="112">
        <v>8.6222999999999992</v>
      </c>
      <c r="D159" s="112">
        <v>8.6222999999999992</v>
      </c>
      <c r="E159" s="108">
        <v>142139</v>
      </c>
      <c r="F159" s="112">
        <v>553.50562194618999</v>
      </c>
      <c r="G159" s="112">
        <v>174.040569208026</v>
      </c>
      <c r="H159" s="112">
        <v>25.828940401539999</v>
      </c>
      <c r="I159" s="112">
        <v>246.428845122231</v>
      </c>
      <c r="J159" s="112">
        <v>-35.3650982351745</v>
      </c>
      <c r="K159" s="112">
        <v>-86.381772455901796</v>
      </c>
      <c r="L159" s="112">
        <v>-30.769737074485501</v>
      </c>
      <c r="M159" s="112">
        <v>-20.443922357738799</v>
      </c>
      <c r="N159" s="112">
        <v>-14.4201051564797</v>
      </c>
      <c r="O159" s="112"/>
      <c r="P159" s="112"/>
      <c r="Q159" s="112">
        <v>-6.6958788282290298</v>
      </c>
      <c r="R159" s="112">
        <v>-7.5612394215106704</v>
      </c>
    </row>
    <row r="160" spans="1:18" x14ac:dyDescent="0.25">
      <c r="A160" s="108" t="s">
        <v>310</v>
      </c>
      <c r="B160" s="111">
        <v>43937</v>
      </c>
      <c r="C160" s="112">
        <v>33.873600000000003</v>
      </c>
      <c r="D160" s="112">
        <v>33.873600000000003</v>
      </c>
      <c r="E160" s="108">
        <v>116352</v>
      </c>
      <c r="F160" s="112">
        <v>216.78703791694301</v>
      </c>
      <c r="G160" s="112">
        <v>51.797608459336601</v>
      </c>
      <c r="H160" s="112">
        <v>-27.820507066028501</v>
      </c>
      <c r="I160" s="112">
        <v>217.27685610677099</v>
      </c>
      <c r="J160" s="112">
        <v>-57.683254653286397</v>
      </c>
      <c r="K160" s="112">
        <v>-72.745716662078394</v>
      </c>
      <c r="L160" s="112">
        <v>-21.428529157756799</v>
      </c>
      <c r="M160" s="112">
        <v>-11.2482563113607</v>
      </c>
      <c r="N160" s="112">
        <v>-5.0542542917814099</v>
      </c>
      <c r="O160" s="112">
        <v>4.3936306462462502</v>
      </c>
      <c r="P160" s="112">
        <v>8.4881173057623993</v>
      </c>
      <c r="Q160" s="112">
        <v>29.6389931972789</v>
      </c>
      <c r="R160" s="112">
        <v>-1.5498511029804301</v>
      </c>
    </row>
    <row r="161" spans="1:18" x14ac:dyDescent="0.25">
      <c r="A161" s="108" t="s">
        <v>207</v>
      </c>
      <c r="B161" s="111">
        <v>43937</v>
      </c>
      <c r="C161" s="112">
        <v>25.354099999999999</v>
      </c>
      <c r="D161" s="112">
        <v>25.354099999999999</v>
      </c>
      <c r="E161" s="108">
        <v>126279</v>
      </c>
      <c r="F161" s="112">
        <v>207.031823284192</v>
      </c>
      <c r="G161" s="112">
        <v>46.6777790095489</v>
      </c>
      <c r="H161" s="112">
        <v>-0.26734231873980802</v>
      </c>
      <c r="I161" s="112">
        <v>249.476874641248</v>
      </c>
      <c r="J161" s="112">
        <v>-12.4018687117923</v>
      </c>
      <c r="K161" s="112">
        <v>-57.589199992264398</v>
      </c>
      <c r="L161" s="112">
        <v>-11.768573103025201</v>
      </c>
      <c r="M161" s="112">
        <v>-2.713188477468</v>
      </c>
      <c r="N161" s="112">
        <v>1.5876012985411401</v>
      </c>
      <c r="O161" s="112">
        <v>9.7759281079455498</v>
      </c>
      <c r="P161" s="112">
        <v>9.8177692039805997</v>
      </c>
      <c r="Q161" s="112">
        <v>25.3471121664405</v>
      </c>
      <c r="R161" s="112">
        <v>3.0307975180698001</v>
      </c>
    </row>
    <row r="162" spans="1:18" x14ac:dyDescent="0.25">
      <c r="A162" s="108" t="s">
        <v>311</v>
      </c>
      <c r="B162" s="111">
        <v>43937</v>
      </c>
      <c r="C162" s="112">
        <v>24.751899999999999</v>
      </c>
      <c r="D162" s="112">
        <v>24.751899999999999</v>
      </c>
      <c r="E162" s="108">
        <v>126379</v>
      </c>
      <c r="F162" s="112">
        <v>206.430013773376</v>
      </c>
      <c r="G162" s="112">
        <v>46.183232420726803</v>
      </c>
      <c r="H162" s="112">
        <v>-0.77933304556800298</v>
      </c>
      <c r="I162" s="112">
        <v>248.91523305232599</v>
      </c>
      <c r="J162" s="112">
        <v>-12.8446261072359</v>
      </c>
      <c r="K162" s="112">
        <v>-58.001826140807303</v>
      </c>
      <c r="L162" s="112">
        <v>-12.2295184340616</v>
      </c>
      <c r="M162" s="112">
        <v>-3.1959083632807999</v>
      </c>
      <c r="N162" s="112">
        <v>1.0858416466184</v>
      </c>
      <c r="O162" s="112">
        <v>8.9786838453287494</v>
      </c>
      <c r="P162" s="112">
        <v>9.20775738582706</v>
      </c>
      <c r="Q162" s="112">
        <v>24.352978290366401</v>
      </c>
      <c r="R162" s="112">
        <v>2.1803217840335898</v>
      </c>
    </row>
    <row r="163" spans="1:18" x14ac:dyDescent="0.25">
      <c r="A163" s="108" t="s">
        <v>208</v>
      </c>
      <c r="B163" s="111">
        <v>43937</v>
      </c>
      <c r="C163" s="112">
        <v>9.5053000000000001</v>
      </c>
      <c r="D163" s="112">
        <v>9.5053000000000001</v>
      </c>
      <c r="E163" s="108">
        <v>145819</v>
      </c>
      <c r="F163" s="112">
        <v>331.29684282043701</v>
      </c>
      <c r="G163" s="112">
        <v>91.043347076926594</v>
      </c>
      <c r="H163" s="112">
        <v>-40.442338779429697</v>
      </c>
      <c r="I163" s="112">
        <v>167.83213375318601</v>
      </c>
      <c r="J163" s="112">
        <v>-14.0626477485881</v>
      </c>
      <c r="K163" s="112">
        <v>-71.6199757551354</v>
      </c>
      <c r="L163" s="112">
        <v>-22.3509309637939</v>
      </c>
      <c r="M163" s="112">
        <v>-12.987653937513</v>
      </c>
      <c r="N163" s="112">
        <v>-11.262236741950799</v>
      </c>
      <c r="O163" s="112"/>
      <c r="P163" s="112"/>
      <c r="Q163" s="112">
        <v>-4.0394966442953004</v>
      </c>
      <c r="R163" s="112"/>
    </row>
    <row r="164" spans="1:18" x14ac:dyDescent="0.25">
      <c r="A164" s="108" t="s">
        <v>312</v>
      </c>
      <c r="B164" s="111">
        <v>43937</v>
      </c>
      <c r="C164" s="112">
        <v>9.2756000000000007</v>
      </c>
      <c r="D164" s="112">
        <v>9.2756000000000007</v>
      </c>
      <c r="E164" s="108">
        <v>145820</v>
      </c>
      <c r="F164" s="112">
        <v>329.55855797053903</v>
      </c>
      <c r="G164" s="112">
        <v>89.320880393860193</v>
      </c>
      <c r="H164" s="112">
        <v>-42.155017537855798</v>
      </c>
      <c r="I164" s="112">
        <v>165.951125135316</v>
      </c>
      <c r="J164" s="112">
        <v>-15.940346475126599</v>
      </c>
      <c r="K164" s="112">
        <v>-73.238122869763004</v>
      </c>
      <c r="L164" s="112">
        <v>-24.063308447311801</v>
      </c>
      <c r="M164" s="112">
        <v>-14.7254237169986</v>
      </c>
      <c r="N164" s="112">
        <v>-13.015644144014701</v>
      </c>
      <c r="O164" s="112"/>
      <c r="P164" s="112"/>
      <c r="Q164" s="112">
        <v>-5.9151230425055896</v>
      </c>
      <c r="R164" s="112"/>
    </row>
    <row r="165" spans="1:18" x14ac:dyDescent="0.25">
      <c r="A165" s="108" t="s">
        <v>313</v>
      </c>
      <c r="B165" s="111">
        <v>43937</v>
      </c>
      <c r="C165" s="112">
        <v>75.3857</v>
      </c>
      <c r="D165" s="112">
        <v>75.3857</v>
      </c>
      <c r="E165" s="108">
        <v>101853</v>
      </c>
      <c r="F165" s="112">
        <v>303.66340884680699</v>
      </c>
      <c r="G165" s="112">
        <v>134.52286910233499</v>
      </c>
      <c r="H165" s="112">
        <v>-16.4995513577332</v>
      </c>
      <c r="I165" s="112">
        <v>205.56127787352301</v>
      </c>
      <c r="J165" s="112">
        <v>-83.163270784410003</v>
      </c>
      <c r="K165" s="112">
        <v>-112.817168225635</v>
      </c>
      <c r="L165" s="112">
        <v>-46.260795600422099</v>
      </c>
      <c r="M165" s="112">
        <v>-32.212547089256098</v>
      </c>
      <c r="N165" s="112">
        <v>-26.309789655294399</v>
      </c>
      <c r="O165" s="112">
        <v>-6.1341835434824903</v>
      </c>
      <c r="P165" s="112">
        <v>6.3699303648847502E-2</v>
      </c>
      <c r="Q165" s="112">
        <v>31.462614902179801</v>
      </c>
      <c r="R165" s="112">
        <v>-13.738090547005999</v>
      </c>
    </row>
    <row r="166" spans="1:18" x14ac:dyDescent="0.25">
      <c r="A166" s="108" t="s">
        <v>209</v>
      </c>
      <c r="B166" s="111">
        <v>43937</v>
      </c>
      <c r="C166" s="112">
        <v>77.641499999999994</v>
      </c>
      <c r="D166" s="112">
        <v>77.641499999999994</v>
      </c>
      <c r="E166" s="108">
        <v>119549</v>
      </c>
      <c r="F166" s="112">
        <v>303.80087947366098</v>
      </c>
      <c r="G166" s="112">
        <v>134.67202316228401</v>
      </c>
      <c r="H166" s="112">
        <v>-16.342008572280001</v>
      </c>
      <c r="I166" s="112">
        <v>205.73012482847699</v>
      </c>
      <c r="J166" s="112">
        <v>-82.932163775122902</v>
      </c>
      <c r="K166" s="112">
        <v>-112.518793275653</v>
      </c>
      <c r="L166" s="112">
        <v>-45.950560821686302</v>
      </c>
      <c r="M166" s="112">
        <v>-31.920196028352098</v>
      </c>
      <c r="N166" s="112">
        <v>-26.032390067786601</v>
      </c>
      <c r="O166" s="112">
        <v>-5.7119299131221002</v>
      </c>
      <c r="P166" s="112">
        <v>0.50088686860507403</v>
      </c>
      <c r="Q166" s="112">
        <v>8.1532989182159099</v>
      </c>
      <c r="R166" s="112">
        <v>-13.421418005104799</v>
      </c>
    </row>
    <row r="167" spans="1:18" x14ac:dyDescent="0.25">
      <c r="A167" s="108" t="s">
        <v>210</v>
      </c>
      <c r="B167" s="111">
        <v>43937</v>
      </c>
      <c r="C167" s="112">
        <v>6.8624000000000001</v>
      </c>
      <c r="D167" s="112">
        <v>6.8624000000000001</v>
      </c>
      <c r="E167" s="108">
        <v>139711</v>
      </c>
      <c r="F167" s="112">
        <v>373.984218584389</v>
      </c>
      <c r="G167" s="112">
        <v>200.398941422761</v>
      </c>
      <c r="H167" s="112">
        <v>23.1250797182214</v>
      </c>
      <c r="I167" s="112">
        <v>183.74134093972299</v>
      </c>
      <c r="J167" s="112">
        <v>-103.846691257465</v>
      </c>
      <c r="K167" s="112">
        <v>-126.702165057879</v>
      </c>
      <c r="L167" s="112">
        <v>-47.760095784361603</v>
      </c>
      <c r="M167" s="112">
        <v>-39.772397912132199</v>
      </c>
      <c r="N167" s="112">
        <v>-37.746172844198597</v>
      </c>
      <c r="O167" s="112">
        <v>-13.7858026111267</v>
      </c>
      <c r="P167" s="112"/>
      <c r="Q167" s="112">
        <v>-9.1985863453815302</v>
      </c>
      <c r="R167" s="112">
        <v>-24.964708808873901</v>
      </c>
    </row>
    <row r="168" spans="1:18" x14ac:dyDescent="0.25">
      <c r="A168" s="108" t="s">
        <v>314</v>
      </c>
      <c r="B168" s="111">
        <v>43937</v>
      </c>
      <c r="C168" s="112">
        <v>6.7244000000000002</v>
      </c>
      <c r="D168" s="112">
        <v>6.7244000000000002</v>
      </c>
      <c r="E168" s="108">
        <v>139709</v>
      </c>
      <c r="F168" s="112">
        <v>373.98215197860497</v>
      </c>
      <c r="G168" s="112">
        <v>200.27964628523901</v>
      </c>
      <c r="H168" s="112">
        <v>22.975911301353101</v>
      </c>
      <c r="I168" s="112">
        <v>183.569231425358</v>
      </c>
      <c r="J168" s="112">
        <v>-103.98478371728299</v>
      </c>
      <c r="K168" s="112">
        <v>-126.80321813851801</v>
      </c>
      <c r="L168" s="112">
        <v>-47.8723690054047</v>
      </c>
      <c r="M168" s="112">
        <v>-39.874381816101099</v>
      </c>
      <c r="N168" s="112">
        <v>-37.836791992569196</v>
      </c>
      <c r="O168" s="112">
        <v>-14.018091772969401</v>
      </c>
      <c r="P168" s="112"/>
      <c r="Q168" s="112">
        <v>-9.6031646586345403</v>
      </c>
      <c r="R168" s="112">
        <v>-25.129380438640698</v>
      </c>
    </row>
    <row r="169" spans="1:18" x14ac:dyDescent="0.25">
      <c r="A169" s="108" t="s">
        <v>211</v>
      </c>
      <c r="B169" s="111">
        <v>43937</v>
      </c>
      <c r="C169" s="112">
        <v>5.8440000000000003</v>
      </c>
      <c r="D169" s="112">
        <v>5.8440000000000003</v>
      </c>
      <c r="E169" s="108">
        <v>139990</v>
      </c>
      <c r="F169" s="112">
        <v>416.92627206646</v>
      </c>
      <c r="G169" s="112">
        <v>241.40969931766401</v>
      </c>
      <c r="H169" s="112">
        <v>53.9990170096846</v>
      </c>
      <c r="I169" s="112">
        <v>199.97654407861501</v>
      </c>
      <c r="J169" s="112">
        <v>-107.03812316715501</v>
      </c>
      <c r="K169" s="112">
        <v>-125.962804142275</v>
      </c>
      <c r="L169" s="112">
        <v>-47.394774614668698</v>
      </c>
      <c r="M169" s="112">
        <v>-38.9411434946771</v>
      </c>
      <c r="N169" s="112">
        <v>-37.208322100551598</v>
      </c>
      <c r="O169" s="112">
        <v>-14.0032590202478</v>
      </c>
      <c r="P169" s="112"/>
      <c r="Q169" s="112">
        <v>-13.5562109025916</v>
      </c>
      <c r="R169" s="112">
        <v>-24.861125463185399</v>
      </c>
    </row>
    <row r="170" spans="1:18" x14ac:dyDescent="0.25">
      <c r="A170" s="108" t="s">
        <v>315</v>
      </c>
      <c r="B170" s="111">
        <v>43937</v>
      </c>
      <c r="C170" s="112">
        <v>5.7476000000000003</v>
      </c>
      <c r="D170" s="112">
        <v>5.7476000000000003</v>
      </c>
      <c r="E170" s="108">
        <v>139992</v>
      </c>
      <c r="F170" s="112">
        <v>416.852904429239</v>
      </c>
      <c r="G170" s="112">
        <v>241.35585601570901</v>
      </c>
      <c r="H170" s="112">
        <v>53.895373365209799</v>
      </c>
      <c r="I170" s="112">
        <v>199.838084120948</v>
      </c>
      <c r="J170" s="112">
        <v>-107.180317030168</v>
      </c>
      <c r="K170" s="112">
        <v>-126.06238905451499</v>
      </c>
      <c r="L170" s="112">
        <v>-47.506565329757102</v>
      </c>
      <c r="M170" s="112">
        <v>-39.045103439498703</v>
      </c>
      <c r="N170" s="112">
        <v>-37.301420098482097</v>
      </c>
      <c r="O170" s="112">
        <v>-14.3038376595633</v>
      </c>
      <c r="P170" s="112"/>
      <c r="Q170" s="112">
        <v>-13.870652368185899</v>
      </c>
      <c r="R170" s="112">
        <v>-25.0840375981604</v>
      </c>
    </row>
    <row r="171" spans="1:18" x14ac:dyDescent="0.25">
      <c r="A171" s="108" t="s">
        <v>212</v>
      </c>
      <c r="B171" s="111">
        <v>43937</v>
      </c>
      <c r="C171" s="112">
        <v>5.6726999999999999</v>
      </c>
      <c r="D171" s="112">
        <v>5.6726999999999999</v>
      </c>
      <c r="E171" s="108">
        <v>141141</v>
      </c>
      <c r="F171" s="112">
        <v>514.16721786231199</v>
      </c>
      <c r="G171" s="112">
        <v>293.22826400924203</v>
      </c>
      <c r="H171" s="112">
        <v>64.205027800509001</v>
      </c>
      <c r="I171" s="112">
        <v>218.853193969437</v>
      </c>
      <c r="J171" s="112">
        <v>-114.977530292286</v>
      </c>
      <c r="K171" s="112">
        <v>-128.88008694024199</v>
      </c>
      <c r="L171" s="112">
        <v>-47.429344464207396</v>
      </c>
      <c r="M171" s="112">
        <v>-39.210529881485797</v>
      </c>
      <c r="N171" s="112">
        <v>-37.325902136011102</v>
      </c>
      <c r="O171" s="112"/>
      <c r="P171" s="112"/>
      <c r="Q171" s="112">
        <v>-15.545910433070899</v>
      </c>
      <c r="R171" s="112">
        <v>-24.568545448645601</v>
      </c>
    </row>
    <row r="172" spans="1:18" x14ac:dyDescent="0.25">
      <c r="A172" s="108" t="s">
        <v>213</v>
      </c>
      <c r="B172" s="111">
        <v>43937</v>
      </c>
      <c r="C172" s="112">
        <v>5.3190999999999997</v>
      </c>
      <c r="D172" s="112">
        <v>5.3190999999999997</v>
      </c>
      <c r="E172" s="108">
        <v>141564</v>
      </c>
      <c r="F172" s="112">
        <v>532.60786632586098</v>
      </c>
      <c r="G172" s="112">
        <v>315.87102581412398</v>
      </c>
      <c r="H172" s="112">
        <v>80.530662114029994</v>
      </c>
      <c r="I172" s="112">
        <v>240.814583720722</v>
      </c>
      <c r="J172" s="112">
        <v>-113.74448089000499</v>
      </c>
      <c r="K172" s="112">
        <v>-134.32321870169599</v>
      </c>
      <c r="L172" s="112">
        <v>-50.687056136403498</v>
      </c>
      <c r="M172" s="112">
        <v>-41.103372767032901</v>
      </c>
      <c r="N172" s="112">
        <v>-38.593124465092401</v>
      </c>
      <c r="O172" s="112"/>
      <c r="P172" s="112"/>
      <c r="Q172" s="112">
        <v>-18.351541353383499</v>
      </c>
      <c r="R172" s="112">
        <v>-25.169008922507899</v>
      </c>
    </row>
    <row r="173" spans="1:18" x14ac:dyDescent="0.25">
      <c r="A173" s="108" t="s">
        <v>316</v>
      </c>
      <c r="B173" s="111">
        <v>43937</v>
      </c>
      <c r="C173" s="112">
        <v>5.1390000000000002</v>
      </c>
      <c r="D173" s="112">
        <v>5.1390000000000002</v>
      </c>
      <c r="E173" s="108">
        <v>141565</v>
      </c>
      <c r="F173" s="112">
        <v>532.53637637953796</v>
      </c>
      <c r="G173" s="112">
        <v>315.51576131440902</v>
      </c>
      <c r="H173" s="112">
        <v>80.153210418760196</v>
      </c>
      <c r="I173" s="112">
        <v>240.53926914277201</v>
      </c>
      <c r="J173" s="112">
        <v>-113.998545243439</v>
      </c>
      <c r="K173" s="112">
        <v>-134.50889699289201</v>
      </c>
      <c r="L173" s="112">
        <v>-50.897556249178798</v>
      </c>
      <c r="M173" s="112">
        <v>-41.297357370384901</v>
      </c>
      <c r="N173" s="112">
        <v>-38.764709338861998</v>
      </c>
      <c r="O173" s="112"/>
      <c r="P173" s="112"/>
      <c r="Q173" s="112">
        <v>-19.0576262083781</v>
      </c>
      <c r="R173" s="112">
        <v>-25.707055330104399</v>
      </c>
    </row>
    <row r="174" spans="1:18" x14ac:dyDescent="0.25">
      <c r="A174" s="108" t="s">
        <v>317</v>
      </c>
      <c r="B174" s="111">
        <v>43937</v>
      </c>
      <c r="C174" s="112">
        <v>5.5849000000000002</v>
      </c>
      <c r="D174" s="112">
        <v>5.5849000000000002</v>
      </c>
      <c r="E174" s="108">
        <v>141139</v>
      </c>
      <c r="F174" s="112">
        <v>514.29920287618802</v>
      </c>
      <c r="G174" s="112">
        <v>293.15118731090303</v>
      </c>
      <c r="H174" s="112">
        <v>63.887356911119198</v>
      </c>
      <c r="I174" s="112">
        <v>218.51425449294601</v>
      </c>
      <c r="J174" s="112">
        <v>-115.26956403937</v>
      </c>
      <c r="K174" s="112">
        <v>-129.09719475725601</v>
      </c>
      <c r="L174" s="112">
        <v>-47.673614035103398</v>
      </c>
      <c r="M174" s="112">
        <v>-39.435486546754298</v>
      </c>
      <c r="N174" s="112">
        <v>-37.526732286328397</v>
      </c>
      <c r="O174" s="112"/>
      <c r="P174" s="112"/>
      <c r="Q174" s="112">
        <v>-15.8613336614173</v>
      </c>
      <c r="R174" s="112">
        <v>-24.801110496546499</v>
      </c>
    </row>
    <row r="175" spans="1:18" x14ac:dyDescent="0.25">
      <c r="A175" s="108" t="s">
        <v>214</v>
      </c>
      <c r="B175" s="111">
        <v>43937</v>
      </c>
      <c r="C175" s="112">
        <v>10.768599999999999</v>
      </c>
      <c r="D175" s="112">
        <v>10.768599999999999</v>
      </c>
      <c r="E175" s="108">
        <v>133324</v>
      </c>
      <c r="F175" s="112">
        <v>364.931532545484</v>
      </c>
      <c r="G175" s="112">
        <v>143.23408466672299</v>
      </c>
      <c r="H175" s="112">
        <v>-6.3354705526167603</v>
      </c>
      <c r="I175" s="112">
        <v>231.58340791364901</v>
      </c>
      <c r="J175" s="112">
        <v>-48.094317027311597</v>
      </c>
      <c r="K175" s="112">
        <v>-107.232780554502</v>
      </c>
      <c r="L175" s="112">
        <v>-38.122277754162901</v>
      </c>
      <c r="M175" s="112">
        <v>-27.783118456491199</v>
      </c>
      <c r="N175" s="112">
        <v>-23.475328589940901</v>
      </c>
      <c r="O175" s="112">
        <v>-4.0841157540924504</v>
      </c>
      <c r="P175" s="112">
        <v>0.81463297471199902</v>
      </c>
      <c r="Q175" s="112">
        <v>1.51806818181818</v>
      </c>
      <c r="R175" s="112">
        <v>-10.2854171083592</v>
      </c>
    </row>
    <row r="176" spans="1:18" x14ac:dyDescent="0.25">
      <c r="A176" s="108" t="s">
        <v>215</v>
      </c>
      <c r="B176" s="111">
        <v>43937</v>
      </c>
      <c r="C176" s="112">
        <v>11.815</v>
      </c>
      <c r="D176" s="112">
        <v>11.815</v>
      </c>
      <c r="E176" s="108">
        <v>135682</v>
      </c>
      <c r="F176" s="112">
        <v>390.92200037639401</v>
      </c>
      <c r="G176" s="112">
        <v>146.10671417640299</v>
      </c>
      <c r="H176" s="112">
        <v>-6.7435797425736101</v>
      </c>
      <c r="I176" s="112">
        <v>230.785031429057</v>
      </c>
      <c r="J176" s="112">
        <v>-47.602442566979803</v>
      </c>
      <c r="K176" s="112">
        <v>-105.494402674954</v>
      </c>
      <c r="L176" s="112">
        <v>-36.225222411006698</v>
      </c>
      <c r="M176" s="112">
        <v>-26.705899923848602</v>
      </c>
      <c r="N176" s="112">
        <v>-21.850763377153999</v>
      </c>
      <c r="O176" s="112">
        <v>-3.2863743883641501</v>
      </c>
      <c r="P176" s="112"/>
      <c r="Q176" s="112">
        <v>4.4551109616677902</v>
      </c>
      <c r="R176" s="112">
        <v>-9.4678082041717708</v>
      </c>
    </row>
    <row r="177" spans="1:18" x14ac:dyDescent="0.25">
      <c r="A177" s="108" t="s">
        <v>216</v>
      </c>
      <c r="B177" s="111">
        <v>43937</v>
      </c>
      <c r="C177" s="112">
        <v>5.6711999999999998</v>
      </c>
      <c r="D177" s="112">
        <v>5.6711999999999998</v>
      </c>
      <c r="E177" s="108">
        <v>142153</v>
      </c>
      <c r="F177" s="112">
        <v>624.50231356934796</v>
      </c>
      <c r="G177" s="112">
        <v>-73.566784093100907</v>
      </c>
      <c r="H177" s="112">
        <v>-71.905548585837195</v>
      </c>
      <c r="I177" s="112">
        <v>125.904083676421</v>
      </c>
      <c r="J177" s="112">
        <v>-161.41548320344401</v>
      </c>
      <c r="K177" s="112">
        <v>-132.86404055008899</v>
      </c>
      <c r="L177" s="112">
        <v>-50.515347163656898</v>
      </c>
      <c r="M177" s="112">
        <v>-40.243809268505203</v>
      </c>
      <c r="N177" s="112">
        <v>-36.8311006150686</v>
      </c>
      <c r="O177" s="112"/>
      <c r="P177" s="112"/>
      <c r="Q177" s="112">
        <v>-21.066826666666699</v>
      </c>
      <c r="R177" s="112">
        <v>-21.875592678131</v>
      </c>
    </row>
    <row r="178" spans="1:18" x14ac:dyDescent="0.25">
      <c r="A178" s="108" t="s">
        <v>318</v>
      </c>
      <c r="B178" s="111">
        <v>43937</v>
      </c>
      <c r="C178" s="112">
        <v>5.5590000000000002</v>
      </c>
      <c r="D178" s="112">
        <v>5.5590000000000002</v>
      </c>
      <c r="E178" s="108">
        <v>142151</v>
      </c>
      <c r="F178" s="112">
        <v>624.41679626750101</v>
      </c>
      <c r="G178" s="112">
        <v>-73.745284199610197</v>
      </c>
      <c r="H178" s="112">
        <v>-72.242059620321498</v>
      </c>
      <c r="I178" s="112">
        <v>125.671585319713</v>
      </c>
      <c r="J178" s="112">
        <v>-161.60872791062999</v>
      </c>
      <c r="K178" s="112">
        <v>-133.00838874964199</v>
      </c>
      <c r="L178" s="112">
        <v>-50.674327088086599</v>
      </c>
      <c r="M178" s="112">
        <v>-40.391068253207997</v>
      </c>
      <c r="N178" s="112">
        <v>-36.964277649821597</v>
      </c>
      <c r="O178" s="112"/>
      <c r="P178" s="112"/>
      <c r="Q178" s="112">
        <v>-21.612866666666701</v>
      </c>
      <c r="R178" s="112">
        <v>-22.403929304461499</v>
      </c>
    </row>
    <row r="179" spans="1:18" x14ac:dyDescent="0.25">
      <c r="A179" s="108" t="s">
        <v>319</v>
      </c>
      <c r="B179" s="111">
        <v>43937</v>
      </c>
      <c r="C179" s="112">
        <v>11.5793</v>
      </c>
      <c r="D179" s="112">
        <v>11.5793</v>
      </c>
      <c r="E179" s="108">
        <v>135684</v>
      </c>
      <c r="F179" s="112">
        <v>390.592404444566</v>
      </c>
      <c r="G179" s="112">
        <v>145.78053171592899</v>
      </c>
      <c r="H179" s="112">
        <v>-7.0153996276692396</v>
      </c>
      <c r="I179" s="112">
        <v>230.487328328953</v>
      </c>
      <c r="J179" s="112">
        <v>-47.858054787850101</v>
      </c>
      <c r="K179" s="112">
        <v>-105.69211925574299</v>
      </c>
      <c r="L179" s="112">
        <v>-36.446521170616101</v>
      </c>
      <c r="M179" s="112">
        <v>-26.921007256830499</v>
      </c>
      <c r="N179" s="112">
        <v>-22.043206711036898</v>
      </c>
      <c r="O179" s="112">
        <v>-3.7776393701495201</v>
      </c>
      <c r="P179" s="112"/>
      <c r="Q179" s="112">
        <v>3.8765601882985901</v>
      </c>
      <c r="R179" s="112">
        <v>-9.8711132985455396</v>
      </c>
    </row>
    <row r="180" spans="1:18" x14ac:dyDescent="0.25">
      <c r="A180" s="108" t="s">
        <v>320</v>
      </c>
      <c r="B180" s="111">
        <v>43937</v>
      </c>
      <c r="C180" s="112">
        <v>10.5426</v>
      </c>
      <c r="D180" s="112">
        <v>10.5426</v>
      </c>
      <c r="E180" s="108">
        <v>133322</v>
      </c>
      <c r="F180" s="112">
        <v>364.356606376461</v>
      </c>
      <c r="G180" s="112">
        <v>142.67846403848799</v>
      </c>
      <c r="H180" s="112">
        <v>-6.7671167251511299</v>
      </c>
      <c r="I180" s="112">
        <v>231.123828515837</v>
      </c>
      <c r="J180" s="112">
        <v>-48.507672863866901</v>
      </c>
      <c r="K180" s="112">
        <v>-107.54222035878099</v>
      </c>
      <c r="L180" s="112">
        <v>-38.463228027422602</v>
      </c>
      <c r="M180" s="112">
        <v>-28.114458228469299</v>
      </c>
      <c r="N180" s="112">
        <v>-23.7962581254288</v>
      </c>
      <c r="O180" s="112">
        <v>-4.4104195465708198</v>
      </c>
      <c r="P180" s="112">
        <v>0.40110468533328902</v>
      </c>
      <c r="Q180" s="112">
        <v>1.07169372294372</v>
      </c>
      <c r="R180" s="112">
        <v>-10.5909862394663</v>
      </c>
    </row>
    <row r="181" spans="1:18" x14ac:dyDescent="0.25">
      <c r="A181" s="108" t="s">
        <v>217</v>
      </c>
      <c r="B181" s="111">
        <v>43937</v>
      </c>
      <c r="C181" s="112">
        <v>6.8226000000000004</v>
      </c>
      <c r="D181" s="112">
        <v>6.8226000000000004</v>
      </c>
      <c r="E181" s="108">
        <v>143079</v>
      </c>
      <c r="F181" s="112">
        <v>552.86573027020904</v>
      </c>
      <c r="G181" s="112">
        <v>273.32014526853197</v>
      </c>
      <c r="H181" s="112">
        <v>85.604893289179898</v>
      </c>
      <c r="I181" s="112">
        <v>205.49488976841101</v>
      </c>
      <c r="J181" s="112">
        <v>-124.262229357224</v>
      </c>
      <c r="K181" s="112">
        <v>-119.753172618511</v>
      </c>
      <c r="L181" s="112">
        <v>-42.289202462474897</v>
      </c>
      <c r="M181" s="112">
        <v>-35.970665086596298</v>
      </c>
      <c r="N181" s="112">
        <v>-33.421079748191303</v>
      </c>
      <c r="O181" s="112"/>
      <c r="P181" s="112"/>
      <c r="Q181" s="112">
        <v>-17.6522222222222</v>
      </c>
      <c r="R181" s="112"/>
    </row>
    <row r="182" spans="1:18" x14ac:dyDescent="0.25">
      <c r="A182" s="108" t="s">
        <v>321</v>
      </c>
      <c r="B182" s="111">
        <v>43937</v>
      </c>
      <c r="C182" s="112">
        <v>6.7723000000000004</v>
      </c>
      <c r="D182" s="112">
        <v>6.7723000000000004</v>
      </c>
      <c r="E182" s="108">
        <v>143077</v>
      </c>
      <c r="F182" s="112">
        <v>552.59094929024798</v>
      </c>
      <c r="G182" s="112">
        <v>272.95418975295701</v>
      </c>
      <c r="H182" s="112">
        <v>85.376181328577402</v>
      </c>
      <c r="I182" s="112">
        <v>205.16408622465599</v>
      </c>
      <c r="J182" s="112">
        <v>-124.51739836401001</v>
      </c>
      <c r="K182" s="112">
        <v>-119.957294591683</v>
      </c>
      <c r="L182" s="112">
        <v>-42.518081240973203</v>
      </c>
      <c r="M182" s="112">
        <v>-36.180591765434201</v>
      </c>
      <c r="N182" s="112">
        <v>-33.612257067094099</v>
      </c>
      <c r="O182" s="112"/>
      <c r="P182" s="112"/>
      <c r="Q182" s="112">
        <v>-17.9316666666667</v>
      </c>
      <c r="R182" s="112"/>
    </row>
    <row r="183" spans="1:18" x14ac:dyDescent="0.25">
      <c r="A183" s="108" t="s">
        <v>218</v>
      </c>
      <c r="B183" s="111">
        <v>43937</v>
      </c>
      <c r="C183" s="112">
        <v>15.6304</v>
      </c>
      <c r="D183" s="112">
        <v>15.6304</v>
      </c>
      <c r="E183" s="108">
        <v>132756</v>
      </c>
      <c r="F183" s="112">
        <v>402.30271668822098</v>
      </c>
      <c r="G183" s="112">
        <v>119.637080969796</v>
      </c>
      <c r="H183" s="112">
        <v>-5.1323677919954296</v>
      </c>
      <c r="I183" s="112">
        <v>213.44732160047499</v>
      </c>
      <c r="J183" s="112">
        <v>-46.8213290813258</v>
      </c>
      <c r="K183" s="112">
        <v>-101.725109167269</v>
      </c>
      <c r="L183" s="112">
        <v>-37.311440850416403</v>
      </c>
      <c r="M183" s="112">
        <v>-26.644815225784001</v>
      </c>
      <c r="N183" s="112">
        <v>-18.727758122062902</v>
      </c>
      <c r="O183" s="112">
        <v>-0.21260112131669401</v>
      </c>
      <c r="P183" s="112">
        <v>5.6495900991952102</v>
      </c>
      <c r="Q183" s="112">
        <v>10.2141948310139</v>
      </c>
      <c r="R183" s="112">
        <v>-7.7507661089907103</v>
      </c>
    </row>
    <row r="184" spans="1:18" x14ac:dyDescent="0.25">
      <c r="A184" s="108" t="s">
        <v>322</v>
      </c>
      <c r="B184" s="111">
        <v>43937</v>
      </c>
      <c r="C184" s="112">
        <v>14.5504</v>
      </c>
      <c r="D184" s="112">
        <v>14.5504</v>
      </c>
      <c r="E184" s="108">
        <v>132757</v>
      </c>
      <c r="F184" s="112">
        <v>400.69759039492999</v>
      </c>
      <c r="G184" s="112">
        <v>118.03117149875899</v>
      </c>
      <c r="H184" s="112">
        <v>-6.5497558856610603</v>
      </c>
      <c r="I184" s="112">
        <v>211.86452496575799</v>
      </c>
      <c r="J184" s="112">
        <v>-48.544177379075101</v>
      </c>
      <c r="K184" s="112">
        <v>-102.966550758967</v>
      </c>
      <c r="L184" s="112">
        <v>-38.611080649072498</v>
      </c>
      <c r="M184" s="112">
        <v>-27.8902140456971</v>
      </c>
      <c r="N184" s="112">
        <v>-19.957196947542499</v>
      </c>
      <c r="O184" s="112">
        <v>-1.54375769804511</v>
      </c>
      <c r="P184" s="112">
        <v>4.1268946221969998</v>
      </c>
      <c r="Q184" s="112">
        <v>8.2549502982107299</v>
      </c>
      <c r="R184" s="112">
        <v>-8.9269352274426499</v>
      </c>
    </row>
    <row r="185" spans="1:18" x14ac:dyDescent="0.25">
      <c r="A185" s="108" t="s">
        <v>219</v>
      </c>
      <c r="B185" s="111">
        <v>43937</v>
      </c>
      <c r="C185" s="112">
        <v>67.25</v>
      </c>
      <c r="D185" s="112">
        <v>67.25</v>
      </c>
      <c r="E185" s="108">
        <v>118866</v>
      </c>
      <c r="F185" s="112">
        <v>389.46498346858601</v>
      </c>
      <c r="G185" s="112">
        <v>118.743743743745</v>
      </c>
      <c r="H185" s="112">
        <v>-14.690306727673001</v>
      </c>
      <c r="I185" s="112">
        <v>205.62274901897601</v>
      </c>
      <c r="J185" s="112">
        <v>-40.081641352596201</v>
      </c>
      <c r="K185" s="112">
        <v>-91.6232115750243</v>
      </c>
      <c r="L185" s="112">
        <v>-32.539025206243998</v>
      </c>
      <c r="M185" s="112">
        <v>-23.448268186270099</v>
      </c>
      <c r="N185" s="112">
        <v>-19.695443222870001</v>
      </c>
      <c r="O185" s="112">
        <v>0.80425064516048905</v>
      </c>
      <c r="P185" s="112">
        <v>3.69638969061725</v>
      </c>
      <c r="Q185" s="112">
        <v>10.121486185730699</v>
      </c>
      <c r="R185" s="112">
        <v>-8.3270888782710095</v>
      </c>
    </row>
    <row r="186" spans="1:18" x14ac:dyDescent="0.25">
      <c r="A186" s="108" t="s">
        <v>323</v>
      </c>
      <c r="B186" s="111">
        <v>43937</v>
      </c>
      <c r="C186" s="112">
        <v>63.93</v>
      </c>
      <c r="D186" s="112">
        <v>97.084330963000795</v>
      </c>
      <c r="E186" s="108">
        <v>100480</v>
      </c>
      <c r="F186" s="112">
        <v>386.579196964907</v>
      </c>
      <c r="G186" s="112">
        <v>117.208886081274</v>
      </c>
      <c r="H186" s="112">
        <v>-15.450940201409001</v>
      </c>
      <c r="I186" s="112">
        <v>204.22177009155601</v>
      </c>
      <c r="J186" s="112">
        <v>-41.403366990257602</v>
      </c>
      <c r="K186" s="112">
        <v>-92.342094991101305</v>
      </c>
      <c r="L186" s="112">
        <v>-33.142536211896001</v>
      </c>
      <c r="M186" s="112">
        <v>-23.983782461291401</v>
      </c>
      <c r="N186" s="112">
        <v>-20.241265584943601</v>
      </c>
      <c r="O186" s="112">
        <v>0.17757640686376</v>
      </c>
      <c r="P186" s="112">
        <v>2.6392185610079801</v>
      </c>
      <c r="Q186" s="112">
        <v>36.194239127186599</v>
      </c>
      <c r="R186" s="112">
        <v>-8.8805817331239307</v>
      </c>
    </row>
    <row r="187" spans="1:18" x14ac:dyDescent="0.25">
      <c r="A187" s="108" t="s">
        <v>324</v>
      </c>
      <c r="B187" s="111">
        <v>43937</v>
      </c>
      <c r="C187" s="112">
        <v>20.440000000000001</v>
      </c>
      <c r="D187" s="112">
        <v>20.440000000000001</v>
      </c>
      <c r="E187" s="108">
        <v>116051</v>
      </c>
      <c r="F187" s="112">
        <v>360.67193675889899</v>
      </c>
      <c r="G187" s="112">
        <v>53.808353808352798</v>
      </c>
      <c r="H187" s="112">
        <v>-35.4713313896982</v>
      </c>
      <c r="I187" s="112">
        <v>230.69094804499201</v>
      </c>
      <c r="J187" s="112">
        <v>-25.363269970197202</v>
      </c>
      <c r="K187" s="112">
        <v>-89.3703254919985</v>
      </c>
      <c r="L187" s="112">
        <v>-33.526380520916</v>
      </c>
      <c r="M187" s="112">
        <v>-20.899347972719799</v>
      </c>
      <c r="N187" s="112">
        <v>-16.695602817935999</v>
      </c>
      <c r="O187" s="112">
        <v>-1.60803032382579</v>
      </c>
      <c r="P187" s="112">
        <v>-1.0553772498101499</v>
      </c>
      <c r="Q187" s="112">
        <v>12.547250576226499</v>
      </c>
      <c r="R187" s="112">
        <v>-7.3710536253991901</v>
      </c>
    </row>
    <row r="188" spans="1:18" x14ac:dyDescent="0.25">
      <c r="A188" s="108" t="s">
        <v>220</v>
      </c>
      <c r="B188" s="111">
        <v>43937</v>
      </c>
      <c r="C188" s="112">
        <v>21.3</v>
      </c>
      <c r="D188" s="112">
        <v>21.3</v>
      </c>
      <c r="E188" s="108">
        <v>119307</v>
      </c>
      <c r="F188" s="112">
        <v>363.44238975818303</v>
      </c>
      <c r="G188" s="112">
        <v>51.626591230552101</v>
      </c>
      <c r="H188" s="112">
        <v>-34.048507462686601</v>
      </c>
      <c r="I188" s="112">
        <v>231.44815766923799</v>
      </c>
      <c r="J188" s="112">
        <v>-24.890298861480201</v>
      </c>
      <c r="K188" s="112">
        <v>-89.181902434914505</v>
      </c>
      <c r="L188" s="112">
        <v>-33.177205308352903</v>
      </c>
      <c r="M188" s="112">
        <v>-20.585626194511601</v>
      </c>
      <c r="N188" s="112">
        <v>-16.3929066793578</v>
      </c>
      <c r="O188" s="112">
        <v>-1.0713551909360399</v>
      </c>
      <c r="P188" s="112">
        <v>-0.36826002184336698</v>
      </c>
      <c r="Q188" s="112">
        <v>8.5318290252420006</v>
      </c>
      <c r="R188" s="112">
        <v>-6.9775176855128</v>
      </c>
    </row>
    <row r="189" spans="1:18" x14ac:dyDescent="0.25">
      <c r="A189" s="108" t="s">
        <v>325</v>
      </c>
      <c r="B189" s="111">
        <v>43937</v>
      </c>
      <c r="C189" s="112">
        <v>9.8986999999999998</v>
      </c>
      <c r="D189" s="112">
        <v>9.8986999999999998</v>
      </c>
      <c r="E189" s="108">
        <v>135964</v>
      </c>
      <c r="F189" s="112">
        <v>609.19557938415301</v>
      </c>
      <c r="G189" s="112">
        <v>222.78916813260801</v>
      </c>
      <c r="H189" s="112">
        <v>60.050071530758302</v>
      </c>
      <c r="I189" s="112">
        <v>264.62547697454397</v>
      </c>
      <c r="J189" s="112">
        <v>-39.7545394489497</v>
      </c>
      <c r="K189" s="112">
        <v>-116.33438857557699</v>
      </c>
      <c r="L189" s="112">
        <v>-45.810321562848102</v>
      </c>
      <c r="M189" s="112">
        <v>-33.1277355737788</v>
      </c>
      <c r="N189" s="112">
        <v>-29.142862590598501</v>
      </c>
      <c r="O189" s="112">
        <v>-7.3934303088002604</v>
      </c>
      <c r="P189" s="112"/>
      <c r="Q189" s="112">
        <v>-0.25016576454668399</v>
      </c>
      <c r="R189" s="112">
        <v>-16.775948624867802</v>
      </c>
    </row>
    <row r="190" spans="1:18" x14ac:dyDescent="0.25">
      <c r="A190" s="108" t="s">
        <v>221</v>
      </c>
      <c r="B190" s="111">
        <v>43937</v>
      </c>
      <c r="C190" s="112">
        <v>10.4194</v>
      </c>
      <c r="D190" s="112">
        <v>10.4194</v>
      </c>
      <c r="E190" s="108">
        <v>135962</v>
      </c>
      <c r="F190" s="112">
        <v>609.38399539435397</v>
      </c>
      <c r="G190" s="112">
        <v>222.833593953611</v>
      </c>
      <c r="H190" s="112">
        <v>60.189172508962201</v>
      </c>
      <c r="I190" s="112">
        <v>264.80574947499798</v>
      </c>
      <c r="J190" s="112">
        <v>-39.617864808247298</v>
      </c>
      <c r="K190" s="112">
        <v>-116.229169110442</v>
      </c>
      <c r="L190" s="112">
        <v>-45.6903660298548</v>
      </c>
      <c r="M190" s="112">
        <v>-33.010749516406101</v>
      </c>
      <c r="N190" s="112">
        <v>-29.045935657607401</v>
      </c>
      <c r="O190" s="112">
        <v>-6.6740865206669504</v>
      </c>
      <c r="P190" s="112"/>
      <c r="Q190" s="112">
        <v>1.03573071718538</v>
      </c>
      <c r="R190" s="112">
        <v>-16.397550107185399</v>
      </c>
    </row>
    <row r="191" spans="1:18" x14ac:dyDescent="0.25">
      <c r="A191" s="108" t="s">
        <v>326</v>
      </c>
      <c r="B191" s="111">
        <v>43937</v>
      </c>
      <c r="C191" s="112">
        <v>7.4641999999999999</v>
      </c>
      <c r="D191" s="112">
        <v>7.4641999999999999</v>
      </c>
      <c r="E191" s="108">
        <v>140045</v>
      </c>
      <c r="F191" s="112">
        <v>724.11531630003799</v>
      </c>
      <c r="G191" s="112">
        <v>314.35822727980701</v>
      </c>
      <c r="H191" s="112">
        <v>139.50762361976001</v>
      </c>
      <c r="I191" s="112">
        <v>294.11349541243101</v>
      </c>
      <c r="J191" s="112">
        <v>-54.0164137556228</v>
      </c>
      <c r="K191" s="112">
        <v>-120.64941325477299</v>
      </c>
      <c r="L191" s="112">
        <v>-47.133474749328201</v>
      </c>
      <c r="M191" s="112">
        <v>-36.840425157498302</v>
      </c>
      <c r="N191" s="112">
        <v>-30.356880415224399</v>
      </c>
      <c r="O191" s="112">
        <v>-9.7888758891853893</v>
      </c>
      <c r="P191" s="112"/>
      <c r="Q191" s="112">
        <v>-7.8637807986406099</v>
      </c>
      <c r="R191" s="112">
        <v>-17.659617310608201</v>
      </c>
    </row>
    <row r="192" spans="1:18" x14ac:dyDescent="0.25">
      <c r="A192" s="108" t="s">
        <v>222</v>
      </c>
      <c r="B192" s="111">
        <v>43937</v>
      </c>
      <c r="C192" s="112">
        <v>7.8147000000000002</v>
      </c>
      <c r="D192" s="112">
        <v>7.8147000000000002</v>
      </c>
      <c r="E192" s="108">
        <v>140046</v>
      </c>
      <c r="F192" s="112">
        <v>724.51256753582697</v>
      </c>
      <c r="G192" s="112">
        <v>314.640026954767</v>
      </c>
      <c r="H192" s="112">
        <v>139.90633241667999</v>
      </c>
      <c r="I192" s="112">
        <v>294.50628795486</v>
      </c>
      <c r="J192" s="112">
        <v>-53.679854074412702</v>
      </c>
      <c r="K192" s="112">
        <v>-120.396122034952</v>
      </c>
      <c r="L192" s="112">
        <v>-46.858228434816603</v>
      </c>
      <c r="M192" s="112">
        <v>-36.577636275993598</v>
      </c>
      <c r="N192" s="112">
        <v>-30.109743095299901</v>
      </c>
      <c r="O192" s="112">
        <v>-8.8116365837995101</v>
      </c>
      <c r="P192" s="112"/>
      <c r="Q192" s="112">
        <v>-6.7768436703483399</v>
      </c>
      <c r="R192" s="112">
        <v>-17.064032694015498</v>
      </c>
    </row>
    <row r="193" spans="1:18" x14ac:dyDescent="0.25">
      <c r="A193" s="108" t="s">
        <v>327</v>
      </c>
      <c r="B193" s="111">
        <v>43937</v>
      </c>
      <c r="C193" s="112">
        <v>7.0442999999999998</v>
      </c>
      <c r="D193" s="112">
        <v>7.0442999999999998</v>
      </c>
      <c r="E193" s="108">
        <v>140455</v>
      </c>
      <c r="F193" s="112">
        <v>635.77278044976003</v>
      </c>
      <c r="G193" s="112">
        <v>271.38662332259503</v>
      </c>
      <c r="H193" s="112">
        <v>116.772755546341</v>
      </c>
      <c r="I193" s="112">
        <v>263.93338578547099</v>
      </c>
      <c r="J193" s="112">
        <v>-29.844790841432399</v>
      </c>
      <c r="K193" s="112">
        <v>-111.690939426551</v>
      </c>
      <c r="L193" s="112">
        <v>-43.495482033037497</v>
      </c>
      <c r="M193" s="112">
        <v>-34.587192819566397</v>
      </c>
      <c r="N193" s="112">
        <v>-28.701355835885401</v>
      </c>
      <c r="O193" s="112">
        <v>-9.8992344238916399</v>
      </c>
      <c r="P193" s="112"/>
      <c r="Q193" s="112">
        <v>-9.6842953321364398</v>
      </c>
      <c r="R193" s="112">
        <v>-15.8891726291714</v>
      </c>
    </row>
    <row r="194" spans="1:18" x14ac:dyDescent="0.25">
      <c r="A194" s="108" t="s">
        <v>223</v>
      </c>
      <c r="B194" s="111">
        <v>43937</v>
      </c>
      <c r="C194" s="112">
        <v>7.3794000000000004</v>
      </c>
      <c r="D194" s="112">
        <v>7.3794000000000004</v>
      </c>
      <c r="E194" s="108">
        <v>140454</v>
      </c>
      <c r="F194" s="112">
        <v>636.09540879636495</v>
      </c>
      <c r="G194" s="112">
        <v>271.71132230565399</v>
      </c>
      <c r="H194" s="112">
        <v>117.112454004366</v>
      </c>
      <c r="I194" s="112">
        <v>264.26149878564797</v>
      </c>
      <c r="J194" s="112">
        <v>-29.5544795385836</v>
      </c>
      <c r="K194" s="112">
        <v>-111.480682645763</v>
      </c>
      <c r="L194" s="112">
        <v>-43.267813722302598</v>
      </c>
      <c r="M194" s="112">
        <v>-34.372369142962498</v>
      </c>
      <c r="N194" s="112">
        <v>-28.370006494346299</v>
      </c>
      <c r="O194" s="112">
        <v>-8.8143051655583697</v>
      </c>
      <c r="P194" s="112"/>
      <c r="Q194" s="112">
        <v>-8.5863464991023299</v>
      </c>
      <c r="R194" s="112">
        <v>-15.109295813564099</v>
      </c>
    </row>
    <row r="195" spans="1:18" x14ac:dyDescent="0.25">
      <c r="A195" s="108" t="s">
        <v>328</v>
      </c>
      <c r="B195" s="111">
        <v>43937</v>
      </c>
      <c r="C195" s="112">
        <v>6.5572999999999997</v>
      </c>
      <c r="D195" s="112">
        <v>6.5572999999999997</v>
      </c>
      <c r="E195" s="108">
        <v>141893</v>
      </c>
      <c r="F195" s="112">
        <v>660.20525400571103</v>
      </c>
      <c r="G195" s="112">
        <v>411.25247652230399</v>
      </c>
      <c r="H195" s="112">
        <v>104.224072032994</v>
      </c>
      <c r="I195" s="112">
        <v>360.93258381054102</v>
      </c>
      <c r="J195" s="112">
        <v>-8.2552722952681599</v>
      </c>
      <c r="K195" s="112">
        <v>-90.587369727423805</v>
      </c>
      <c r="L195" s="112">
        <v>-29.418348714840299</v>
      </c>
      <c r="M195" s="112">
        <v>-27.458268596190901</v>
      </c>
      <c r="N195" s="112">
        <v>-27.466793638648198</v>
      </c>
      <c r="O195" s="112"/>
      <c r="P195" s="112"/>
      <c r="Q195" s="112">
        <v>-15.3429242979243</v>
      </c>
      <c r="R195" s="112">
        <v>-17.798552058754101</v>
      </c>
    </row>
    <row r="196" spans="1:18" x14ac:dyDescent="0.25">
      <c r="A196" s="108" t="s">
        <v>224</v>
      </c>
      <c r="B196" s="111">
        <v>43937</v>
      </c>
      <c r="C196" s="112">
        <v>6.7770999999999999</v>
      </c>
      <c r="D196" s="112">
        <v>6.7770999999999999</v>
      </c>
      <c r="E196" s="108">
        <v>141892</v>
      </c>
      <c r="F196" s="112">
        <v>660.73521016735401</v>
      </c>
      <c r="G196" s="112">
        <v>411.85369375966002</v>
      </c>
      <c r="H196" s="112">
        <v>104.69854362564701</v>
      </c>
      <c r="I196" s="112">
        <v>361.45759188331198</v>
      </c>
      <c r="J196" s="112">
        <v>-7.8179374962174499</v>
      </c>
      <c r="K196" s="112">
        <v>-90.245647360895603</v>
      </c>
      <c r="L196" s="112">
        <v>-29.038308822430199</v>
      </c>
      <c r="M196" s="112">
        <v>-27.0472595687596</v>
      </c>
      <c r="N196" s="112">
        <v>-27.000660803986399</v>
      </c>
      <c r="O196" s="112"/>
      <c r="P196" s="112"/>
      <c r="Q196" s="112">
        <v>-14.3633516483516</v>
      </c>
      <c r="R196" s="112">
        <v>-16.893303852241399</v>
      </c>
    </row>
    <row r="197" spans="1:18" x14ac:dyDescent="0.25">
      <c r="A197" s="108" t="s">
        <v>329</v>
      </c>
      <c r="B197" s="111">
        <v>43937</v>
      </c>
      <c r="C197" s="112">
        <v>6.9009</v>
      </c>
      <c r="D197" s="112">
        <v>6.9009</v>
      </c>
      <c r="E197" s="108">
        <v>142169</v>
      </c>
      <c r="F197" s="112">
        <v>680.47560003542299</v>
      </c>
      <c r="G197" s="112">
        <v>421.37063524190802</v>
      </c>
      <c r="H197" s="112">
        <v>110.80926236387801</v>
      </c>
      <c r="I197" s="112">
        <v>357.55052519611797</v>
      </c>
      <c r="J197" s="112">
        <v>-3.4703530895509802</v>
      </c>
      <c r="K197" s="112">
        <v>-89.144139229229793</v>
      </c>
      <c r="L197" s="112">
        <v>-27.6386703255701</v>
      </c>
      <c r="M197" s="112">
        <v>-25.078818649793899</v>
      </c>
      <c r="N197" s="112">
        <v>-25.5636107124459</v>
      </c>
      <c r="O197" s="112"/>
      <c r="P197" s="112"/>
      <c r="Q197" s="112">
        <v>-15.062203728362199</v>
      </c>
      <c r="R197" s="112">
        <v>-15.7467555402865</v>
      </c>
    </row>
    <row r="198" spans="1:18" x14ac:dyDescent="0.25">
      <c r="A198" s="108" t="s">
        <v>225</v>
      </c>
      <c r="B198" s="111">
        <v>43937</v>
      </c>
      <c r="C198" s="112">
        <v>7.1074000000000002</v>
      </c>
      <c r="D198" s="112">
        <v>7.1074000000000002</v>
      </c>
      <c r="E198" s="108">
        <v>142172</v>
      </c>
      <c r="F198" s="112">
        <v>680.58561334614296</v>
      </c>
      <c r="G198" s="112">
        <v>421.71448813319103</v>
      </c>
      <c r="H198" s="112">
        <v>111.194137088663</v>
      </c>
      <c r="I198" s="112">
        <v>357.93092317624303</v>
      </c>
      <c r="J198" s="112">
        <v>-3.1226900083424298</v>
      </c>
      <c r="K198" s="112">
        <v>-88.863645609390502</v>
      </c>
      <c r="L198" s="112">
        <v>-27.329536945972301</v>
      </c>
      <c r="M198" s="112">
        <v>-24.789263621488999</v>
      </c>
      <c r="N198" s="112">
        <v>-25.171386513589901</v>
      </c>
      <c r="O198" s="112"/>
      <c r="P198" s="112"/>
      <c r="Q198" s="112">
        <v>-14.0585752330226</v>
      </c>
      <c r="R198" s="112">
        <v>-14.7667315688823</v>
      </c>
    </row>
    <row r="199" spans="1:18" x14ac:dyDescent="0.25">
      <c r="A199" s="108" t="s">
        <v>226</v>
      </c>
      <c r="B199" s="111">
        <v>43937</v>
      </c>
      <c r="C199" s="112">
        <v>76.828599999999994</v>
      </c>
      <c r="D199" s="112">
        <v>76.828599999999994</v>
      </c>
      <c r="E199" s="108">
        <v>120715</v>
      </c>
      <c r="F199" s="112">
        <v>479.64186670288598</v>
      </c>
      <c r="G199" s="112">
        <v>187.67426850731999</v>
      </c>
      <c r="H199" s="112">
        <v>-0.76680772061702296</v>
      </c>
      <c r="I199" s="112">
        <v>234.02189628276901</v>
      </c>
      <c r="J199" s="112">
        <v>-48.069182549255601</v>
      </c>
      <c r="K199" s="112">
        <v>-93.878788214093902</v>
      </c>
      <c r="L199" s="112">
        <v>-28.131607161937001</v>
      </c>
      <c r="M199" s="112">
        <v>-20.1082117214841</v>
      </c>
      <c r="N199" s="112">
        <v>-17.7135909039308</v>
      </c>
      <c r="O199" s="112">
        <v>-1.20843505644164</v>
      </c>
      <c r="P199" s="112">
        <v>2.42430394489825</v>
      </c>
      <c r="Q199" s="112">
        <v>11.0910464044003</v>
      </c>
      <c r="R199" s="112">
        <v>-7.5155556541345403</v>
      </c>
    </row>
    <row r="200" spans="1:18" x14ac:dyDescent="0.25">
      <c r="A200" s="108" t="s">
        <v>330</v>
      </c>
      <c r="B200" s="111">
        <v>43937</v>
      </c>
      <c r="C200" s="112">
        <v>72.293199999999999</v>
      </c>
      <c r="D200" s="112">
        <v>72.293199999999999</v>
      </c>
      <c r="E200" s="108">
        <v>100821</v>
      </c>
      <c r="F200" s="112">
        <v>478.61892583120198</v>
      </c>
      <c r="G200" s="112">
        <v>186.92763365183001</v>
      </c>
      <c r="H200" s="112">
        <v>-1.66559959511199</v>
      </c>
      <c r="I200" s="112">
        <v>233.072422469457</v>
      </c>
      <c r="J200" s="112">
        <v>-48.980118194596102</v>
      </c>
      <c r="K200" s="112">
        <v>-94.6217459836096</v>
      </c>
      <c r="L200" s="112">
        <v>-28.927924003280101</v>
      </c>
      <c r="M200" s="112">
        <v>-20.9176375373677</v>
      </c>
      <c r="N200" s="112">
        <v>-18.469320227201699</v>
      </c>
      <c r="O200" s="112">
        <v>-2.0565002174065699</v>
      </c>
      <c r="P200" s="112">
        <v>1.4062339619584301</v>
      </c>
      <c r="Q200" s="112">
        <v>16.2446948879535</v>
      </c>
      <c r="R200" s="112">
        <v>-8.2793265727068004</v>
      </c>
    </row>
    <row r="201" spans="1:18" x14ac:dyDescent="0.25">
      <c r="A201" s="108" t="s">
        <v>331</v>
      </c>
      <c r="B201" s="111">
        <v>43937</v>
      </c>
      <c r="C201" s="112">
        <v>83.607299999999995</v>
      </c>
      <c r="D201" s="112">
        <v>120.135209133152</v>
      </c>
      <c r="E201" s="108">
        <v>101834</v>
      </c>
      <c r="F201" s="112">
        <v>365.981978151269</v>
      </c>
      <c r="G201" s="112">
        <v>118.595325454125</v>
      </c>
      <c r="H201" s="112">
        <v>9.4155867498295294</v>
      </c>
      <c r="I201" s="112">
        <v>237.37523443456899</v>
      </c>
      <c r="J201" s="112">
        <v>-45.165932349052099</v>
      </c>
      <c r="K201" s="112">
        <v>-104.842869430489</v>
      </c>
      <c r="L201" s="112">
        <v>-39.905390252464301</v>
      </c>
      <c r="M201" s="112">
        <v>-28.643669636822398</v>
      </c>
      <c r="N201" s="112">
        <v>-23.7629931576632</v>
      </c>
      <c r="O201" s="112">
        <v>-2.7755367729808</v>
      </c>
      <c r="P201" s="112">
        <v>1.67532677038213</v>
      </c>
      <c r="Q201" s="112">
        <v>64.535802429925297</v>
      </c>
      <c r="R201" s="112">
        <v>-9.2897338205708806</v>
      </c>
    </row>
    <row r="202" spans="1:18" x14ac:dyDescent="0.25">
      <c r="A202" s="110" t="s">
        <v>388</v>
      </c>
      <c r="B202" s="110"/>
      <c r="C202" s="110"/>
      <c r="D202" s="110"/>
      <c r="E202" s="110"/>
      <c r="F202" s="110"/>
      <c r="G202" s="110"/>
      <c r="H202" s="110"/>
      <c r="I202" s="110"/>
      <c r="J202" s="110"/>
      <c r="K202" s="110"/>
      <c r="L202" s="110"/>
      <c r="M202" s="110"/>
      <c r="N202" s="110"/>
      <c r="O202" s="110"/>
      <c r="P202" s="110"/>
      <c r="Q202" s="110"/>
      <c r="R202" s="110"/>
    </row>
    <row r="203" spans="1:18" x14ac:dyDescent="0.25">
      <c r="A203" s="108" t="s">
        <v>227</v>
      </c>
      <c r="B203" s="111">
        <v>43937</v>
      </c>
      <c r="C203" s="112">
        <v>318.43770000000001</v>
      </c>
      <c r="D203" s="112">
        <v>318.43770000000001</v>
      </c>
      <c r="E203" s="108">
        <v>100047</v>
      </c>
      <c r="F203" s="112">
        <v>7.7730338201009701</v>
      </c>
      <c r="G203" s="112">
        <v>5.4699325719006104</v>
      </c>
      <c r="H203" s="112">
        <v>5.1368510448813396</v>
      </c>
      <c r="I203" s="112">
        <v>4.9890406199370299</v>
      </c>
      <c r="J203" s="112">
        <v>6.3183441122295303</v>
      </c>
      <c r="K203" s="112">
        <v>5.6137324132028104</v>
      </c>
      <c r="L203" s="112">
        <v>5.4247725070764998</v>
      </c>
      <c r="M203" s="112">
        <v>5.6896802940499898</v>
      </c>
      <c r="N203" s="112">
        <v>6.15127172814588</v>
      </c>
      <c r="O203" s="112">
        <v>7.2849073373284998</v>
      </c>
      <c r="P203" s="112">
        <v>8.2732273125274993</v>
      </c>
      <c r="Q203" s="112">
        <v>13.601060331385</v>
      </c>
      <c r="R203" s="112">
        <v>7.03643713733649</v>
      </c>
    </row>
    <row r="204" spans="1:18" x14ac:dyDescent="0.25">
      <c r="A204" s="108" t="s">
        <v>118</v>
      </c>
      <c r="B204" s="111">
        <v>43937</v>
      </c>
      <c r="C204" s="112">
        <v>320.26769999999999</v>
      </c>
      <c r="D204" s="112">
        <v>320.26769999999999</v>
      </c>
      <c r="E204" s="108">
        <v>119568</v>
      </c>
      <c r="F204" s="112">
        <v>7.8540269357622003</v>
      </c>
      <c r="G204" s="112">
        <v>5.5565360860360498</v>
      </c>
      <c r="H204" s="112">
        <v>5.2200321499273397</v>
      </c>
      <c r="I204" s="112">
        <v>5.0765198621273901</v>
      </c>
      <c r="J204" s="112">
        <v>6.4072808161551498</v>
      </c>
      <c r="K204" s="112">
        <v>5.7105136923803403</v>
      </c>
      <c r="L204" s="112">
        <v>5.5199300049367901</v>
      </c>
      <c r="M204" s="112">
        <v>5.78537855988335</v>
      </c>
      <c r="N204" s="112">
        <v>6.2484363023982903</v>
      </c>
      <c r="O204" s="112">
        <v>7.3926054692013698</v>
      </c>
      <c r="P204" s="112">
        <v>8.39480927650742</v>
      </c>
      <c r="Q204" s="112">
        <v>10.154518472634001</v>
      </c>
      <c r="R204" s="112">
        <v>7.1399362895173697</v>
      </c>
    </row>
    <row r="205" spans="1:18" x14ac:dyDescent="0.25">
      <c r="A205" s="108" t="s">
        <v>119</v>
      </c>
      <c r="B205" s="111">
        <v>43937</v>
      </c>
      <c r="C205" s="112">
        <v>2209.3874000000001</v>
      </c>
      <c r="D205" s="112">
        <v>2209.3874000000001</v>
      </c>
      <c r="E205" s="108">
        <v>120389</v>
      </c>
      <c r="F205" s="112">
        <v>6.8985774772212203</v>
      </c>
      <c r="G205" s="112">
        <v>5.5390628372573598</v>
      </c>
      <c r="H205" s="112">
        <v>5.4508214064908902</v>
      </c>
      <c r="I205" s="112">
        <v>5.3131514323530897</v>
      </c>
      <c r="J205" s="112">
        <v>6.7508915618706</v>
      </c>
      <c r="K205" s="112">
        <v>5.89266132874</v>
      </c>
      <c r="L205" s="112">
        <v>5.6190720638428697</v>
      </c>
      <c r="M205" s="112">
        <v>5.8052898646790903</v>
      </c>
      <c r="N205" s="112">
        <v>6.1990807505515804</v>
      </c>
      <c r="O205" s="112">
        <v>7.3815408538169498</v>
      </c>
      <c r="P205" s="112">
        <v>8.3703731493490601</v>
      </c>
      <c r="Q205" s="112">
        <v>10.0826837032486</v>
      </c>
      <c r="R205" s="112">
        <v>7.1238385514957203</v>
      </c>
    </row>
    <row r="206" spans="1:18" x14ac:dyDescent="0.25">
      <c r="A206" s="108" t="s">
        <v>228</v>
      </c>
      <c r="B206" s="111">
        <v>43937</v>
      </c>
      <c r="C206" s="112">
        <v>2199.1722</v>
      </c>
      <c r="D206" s="112">
        <v>2199.1722</v>
      </c>
      <c r="E206" s="108">
        <v>112210</v>
      </c>
      <c r="F206" s="112">
        <v>6.8459501579063398</v>
      </c>
      <c r="G206" s="112">
        <v>5.4861724307494502</v>
      </c>
      <c r="H206" s="112">
        <v>5.3975225991854501</v>
      </c>
      <c r="I206" s="112">
        <v>5.2594386034966103</v>
      </c>
      <c r="J206" s="112">
        <v>6.6967587856884503</v>
      </c>
      <c r="K206" s="112">
        <v>5.8381925961753396</v>
      </c>
      <c r="L206" s="112">
        <v>5.56365102810007</v>
      </c>
      <c r="M206" s="112">
        <v>5.7490699141787696</v>
      </c>
      <c r="N206" s="112">
        <v>6.1419615596008796</v>
      </c>
      <c r="O206" s="112">
        <v>7.3122506949218096</v>
      </c>
      <c r="P206" s="112">
        <v>8.2812881146112503</v>
      </c>
      <c r="Q206" s="112">
        <v>11.392448021863601</v>
      </c>
      <c r="R206" s="112">
        <v>7.0623385759289397</v>
      </c>
    </row>
    <row r="207" spans="1:18" x14ac:dyDescent="0.25">
      <c r="A207" s="108" t="s">
        <v>229</v>
      </c>
      <c r="B207" s="111">
        <v>43937</v>
      </c>
      <c r="C207" s="112">
        <v>2278.1026999999999</v>
      </c>
      <c r="D207" s="112">
        <v>2278.1026999999999</v>
      </c>
      <c r="E207" s="108">
        <v>111704</v>
      </c>
      <c r="F207" s="112">
        <v>2.3586062150912102</v>
      </c>
      <c r="G207" s="112">
        <v>3.1390058987223299</v>
      </c>
      <c r="H207" s="112">
        <v>4.4357132363305798</v>
      </c>
      <c r="I207" s="112">
        <v>4.6612525276793804</v>
      </c>
      <c r="J207" s="112">
        <v>7.3776029697836796</v>
      </c>
      <c r="K207" s="112">
        <v>5.9699549455986398</v>
      </c>
      <c r="L207" s="112">
        <v>5.6383135960309998</v>
      </c>
      <c r="M207" s="112">
        <v>5.8002787052617002</v>
      </c>
      <c r="N207" s="112">
        <v>6.1621312039118203</v>
      </c>
      <c r="O207" s="112">
        <v>7.3114517836956097</v>
      </c>
      <c r="P207" s="112">
        <v>8.3189317467832407</v>
      </c>
      <c r="Q207" s="112">
        <v>11.411631249999999</v>
      </c>
      <c r="R207" s="112">
        <v>7.0775067423800202</v>
      </c>
    </row>
    <row r="208" spans="1:18" x14ac:dyDescent="0.25">
      <c r="A208" s="108" t="s">
        <v>120</v>
      </c>
      <c r="B208" s="111">
        <v>43937</v>
      </c>
      <c r="C208" s="112">
        <v>2293.9762000000001</v>
      </c>
      <c r="D208" s="112">
        <v>2293.9762000000001</v>
      </c>
      <c r="E208" s="108">
        <v>119415</v>
      </c>
      <c r="F208" s="112">
        <v>2.4584517619675701</v>
      </c>
      <c r="G208" s="112">
        <v>3.2393294233878902</v>
      </c>
      <c r="H208" s="112">
        <v>4.53568970468584</v>
      </c>
      <c r="I208" s="112">
        <v>4.7613663480004398</v>
      </c>
      <c r="J208" s="112">
        <v>7.4781028342629101</v>
      </c>
      <c r="K208" s="112">
        <v>6.0712287651457002</v>
      </c>
      <c r="L208" s="112">
        <v>5.74090676018906</v>
      </c>
      <c r="M208" s="112">
        <v>5.9044175813748696</v>
      </c>
      <c r="N208" s="112">
        <v>6.26625862939109</v>
      </c>
      <c r="O208" s="112">
        <v>7.43274264774037</v>
      </c>
      <c r="P208" s="112">
        <v>8.4632072872252095</v>
      </c>
      <c r="Q208" s="112">
        <v>10.1825514664264</v>
      </c>
      <c r="R208" s="112">
        <v>7.1906077201734302</v>
      </c>
    </row>
    <row r="209" spans="1:18" x14ac:dyDescent="0.25">
      <c r="A209" s="108" t="s">
        <v>230</v>
      </c>
      <c r="B209" s="111">
        <v>43937</v>
      </c>
      <c r="C209" s="112">
        <v>3042.0898999999999</v>
      </c>
      <c r="D209" s="112">
        <v>3042.0898999999999</v>
      </c>
      <c r="E209" s="108">
        <v>130472</v>
      </c>
      <c r="F209" s="112">
        <v>1.12307828908131</v>
      </c>
      <c r="G209" s="112">
        <v>3.07554941611795</v>
      </c>
      <c r="H209" s="112">
        <v>4.6035350275503202</v>
      </c>
      <c r="I209" s="112">
        <v>4.7270701166701103</v>
      </c>
      <c r="J209" s="112">
        <v>6.5330289895171498</v>
      </c>
      <c r="K209" s="112">
        <v>5.7732271832305599</v>
      </c>
      <c r="L209" s="112">
        <v>5.5548907051638601</v>
      </c>
      <c r="M209" s="112">
        <v>5.7854204358110399</v>
      </c>
      <c r="N209" s="112">
        <v>6.1717929877038404</v>
      </c>
      <c r="O209" s="112">
        <v>7.2522612127458501</v>
      </c>
      <c r="P209" s="112">
        <v>8.1911262551348099</v>
      </c>
      <c r="Q209" s="112">
        <v>13.0650799912358</v>
      </c>
      <c r="R209" s="112">
        <v>7.0582590388817499</v>
      </c>
    </row>
    <row r="210" spans="1:18" x14ac:dyDescent="0.25">
      <c r="A210" s="108" t="s">
        <v>121</v>
      </c>
      <c r="B210" s="111">
        <v>43937</v>
      </c>
      <c r="C210" s="112">
        <v>3063.9117000000001</v>
      </c>
      <c r="D210" s="112">
        <v>3063.9117000000001</v>
      </c>
      <c r="E210" s="108">
        <v>130479</v>
      </c>
      <c r="F210" s="112">
        <v>1.2234933705091999</v>
      </c>
      <c r="G210" s="112">
        <v>3.1771992999610799</v>
      </c>
      <c r="H210" s="112">
        <v>4.7045511181075899</v>
      </c>
      <c r="I210" s="112">
        <v>4.8279375026754403</v>
      </c>
      <c r="J210" s="112">
        <v>6.6339036618032896</v>
      </c>
      <c r="K210" s="112">
        <v>5.8771344392256504</v>
      </c>
      <c r="L210" s="112">
        <v>5.6723705499425501</v>
      </c>
      <c r="M210" s="112">
        <v>5.9088896790431997</v>
      </c>
      <c r="N210" s="112">
        <v>6.29956127503005</v>
      </c>
      <c r="O210" s="112">
        <v>7.4149236626862098</v>
      </c>
      <c r="P210" s="112">
        <v>8.3342096781302306</v>
      </c>
      <c r="Q210" s="112">
        <v>10.0551147768478</v>
      </c>
      <c r="R210" s="112">
        <v>7.2039486491153397</v>
      </c>
    </row>
    <row r="211" spans="1:18" x14ac:dyDescent="0.25">
      <c r="A211" s="108" t="s">
        <v>122</v>
      </c>
      <c r="B211" s="111">
        <v>43937</v>
      </c>
      <c r="C211" s="112">
        <v>2289.4425999999999</v>
      </c>
      <c r="D211" s="112">
        <v>2289.4425999999999</v>
      </c>
      <c r="E211" s="108">
        <v>119369</v>
      </c>
      <c r="F211" s="112">
        <v>6.0640332943283601</v>
      </c>
      <c r="G211" s="112">
        <v>4.8309749748509301</v>
      </c>
      <c r="H211" s="112">
        <v>5.4200120252661099</v>
      </c>
      <c r="I211" s="112">
        <v>4.99267545606945</v>
      </c>
      <c r="J211" s="112">
        <v>6.3049440902600304</v>
      </c>
      <c r="K211" s="112">
        <v>5.4305672642077001</v>
      </c>
      <c r="L211" s="112">
        <v>5.2701466551896203</v>
      </c>
      <c r="M211" s="112">
        <v>5.5123267522517398</v>
      </c>
      <c r="N211" s="112">
        <v>5.9236022831394299</v>
      </c>
      <c r="O211" s="112">
        <v>7.2720972994139901</v>
      </c>
      <c r="P211" s="112">
        <v>8.2896934709837407</v>
      </c>
      <c r="Q211" s="112">
        <v>10.0286188856095</v>
      </c>
      <c r="R211" s="112">
        <v>6.9578951916897802</v>
      </c>
    </row>
    <row r="212" spans="1:18" x14ac:dyDescent="0.25">
      <c r="A212" s="108" t="s">
        <v>231</v>
      </c>
      <c r="B212" s="111">
        <v>43937</v>
      </c>
      <c r="C212" s="112">
        <v>2273.5898000000002</v>
      </c>
      <c r="D212" s="112">
        <v>2273.5898000000002</v>
      </c>
      <c r="E212" s="108">
        <v>109254</v>
      </c>
      <c r="F212" s="112">
        <v>5.9810604116062898</v>
      </c>
      <c r="G212" s="112">
        <v>4.7479222500526097</v>
      </c>
      <c r="H212" s="112">
        <v>5.3369595649584696</v>
      </c>
      <c r="I212" s="112">
        <v>4.9094533845014299</v>
      </c>
      <c r="J212" s="112">
        <v>6.2215351334269604</v>
      </c>
      <c r="K212" s="112">
        <v>5.3465261232208103</v>
      </c>
      <c r="L212" s="112">
        <v>5.1850871821183402</v>
      </c>
      <c r="M212" s="112">
        <v>5.4260356328654398</v>
      </c>
      <c r="N212" s="112">
        <v>5.8354695987321898</v>
      </c>
      <c r="O212" s="112">
        <v>7.1647389013045304</v>
      </c>
      <c r="P212" s="112">
        <v>8.1573971273311692</v>
      </c>
      <c r="Q212" s="112">
        <v>10.8308545433364</v>
      </c>
      <c r="R212" s="112">
        <v>6.8601528616551599</v>
      </c>
    </row>
    <row r="213" spans="1:18" x14ac:dyDescent="0.25">
      <c r="A213" s="108" t="s">
        <v>123</v>
      </c>
      <c r="B213" s="111">
        <v>43937</v>
      </c>
      <c r="C213" s="112">
        <v>2393.924</v>
      </c>
      <c r="D213" s="112">
        <v>2393.924</v>
      </c>
      <c r="E213" s="108">
        <v>118305</v>
      </c>
      <c r="F213" s="112">
        <v>4.1567874085577401</v>
      </c>
      <c r="G213" s="112">
        <v>4.0677166777690603</v>
      </c>
      <c r="H213" s="112">
        <v>3.9554390184432799</v>
      </c>
      <c r="I213" s="112">
        <v>3.8936654973899598</v>
      </c>
      <c r="J213" s="112">
        <v>3.9395177188222399</v>
      </c>
      <c r="K213" s="112">
        <v>4.7858107326709503</v>
      </c>
      <c r="L213" s="112">
        <v>4.9432817587218798</v>
      </c>
      <c r="M213" s="112">
        <v>5.2141316591872098</v>
      </c>
      <c r="N213" s="112">
        <v>5.6439571166724898</v>
      </c>
      <c r="O213" s="112">
        <v>7.0512687148343396</v>
      </c>
      <c r="P213" s="112">
        <v>8.0363933573600903</v>
      </c>
      <c r="Q213" s="112">
        <v>9.7831518048469093</v>
      </c>
      <c r="R213" s="112">
        <v>6.7698009198119804</v>
      </c>
    </row>
    <row r="214" spans="1:18" x14ac:dyDescent="0.25">
      <c r="A214" s="108" t="s">
        <v>232</v>
      </c>
      <c r="B214" s="111">
        <v>43937</v>
      </c>
      <c r="C214" s="112">
        <v>2387.0762</v>
      </c>
      <c r="D214" s="112">
        <v>2387.0762</v>
      </c>
      <c r="E214" s="108">
        <v>109353</v>
      </c>
      <c r="F214" s="112">
        <v>4.1365956181524899</v>
      </c>
      <c r="G214" s="112">
        <v>4.0492978896312604</v>
      </c>
      <c r="H214" s="112">
        <v>3.9807959692171999</v>
      </c>
      <c r="I214" s="112">
        <v>3.8992651166437899</v>
      </c>
      <c r="J214" s="112">
        <v>3.9362581466824702</v>
      </c>
      <c r="K214" s="112">
        <v>4.7713137019759797</v>
      </c>
      <c r="L214" s="112">
        <v>4.9255679172613798</v>
      </c>
      <c r="M214" s="112">
        <v>5.1936039178343103</v>
      </c>
      <c r="N214" s="112">
        <v>5.62100515613042</v>
      </c>
      <c r="O214" s="112">
        <v>7.0101947258315702</v>
      </c>
      <c r="P214" s="112">
        <v>7.9901914994648404</v>
      </c>
      <c r="Q214" s="112">
        <v>11.705314423603699</v>
      </c>
      <c r="R214" s="112">
        <v>6.7321697754116299</v>
      </c>
    </row>
    <row r="215" spans="1:18" x14ac:dyDescent="0.25">
      <c r="A215" s="108" t="s">
        <v>124</v>
      </c>
      <c r="B215" s="111">
        <v>43937</v>
      </c>
      <c r="C215" s="112">
        <v>2846.9223999999999</v>
      </c>
      <c r="D215" s="112">
        <v>2846.9223999999999</v>
      </c>
      <c r="E215" s="108">
        <v>119125</v>
      </c>
      <c r="F215" s="112">
        <v>5.9447198041302496</v>
      </c>
      <c r="G215" s="112">
        <v>4.9102343185672597</v>
      </c>
      <c r="H215" s="112">
        <v>5.0227359063219899</v>
      </c>
      <c r="I215" s="112">
        <v>5.0410927389679401</v>
      </c>
      <c r="J215" s="112">
        <v>7.04557415882363</v>
      </c>
      <c r="K215" s="112">
        <v>5.97141387057773</v>
      </c>
      <c r="L215" s="112">
        <v>5.5681879193864798</v>
      </c>
      <c r="M215" s="112">
        <v>5.7572153841921203</v>
      </c>
      <c r="N215" s="112">
        <v>6.1373371156702099</v>
      </c>
      <c r="O215" s="112">
        <v>7.3446107186987497</v>
      </c>
      <c r="P215" s="112">
        <v>8.3289717232853402</v>
      </c>
      <c r="Q215" s="112">
        <v>10.0341045589578</v>
      </c>
      <c r="R215" s="112">
        <v>7.0896627266301797</v>
      </c>
    </row>
    <row r="216" spans="1:18" x14ac:dyDescent="0.25">
      <c r="A216" s="108" t="s">
        <v>233</v>
      </c>
      <c r="B216" s="111">
        <v>43937</v>
      </c>
      <c r="C216" s="112">
        <v>2828.2233000000001</v>
      </c>
      <c r="D216" s="112">
        <v>2828.2233000000001</v>
      </c>
      <c r="E216" s="108">
        <v>103347</v>
      </c>
      <c r="F216" s="112">
        <v>5.8652600642129498</v>
      </c>
      <c r="G216" s="112">
        <v>4.8303428670216597</v>
      </c>
      <c r="H216" s="112">
        <v>4.94274320579472</v>
      </c>
      <c r="I216" s="112">
        <v>4.9609429183503204</v>
      </c>
      <c r="J216" s="112">
        <v>6.9577077396661897</v>
      </c>
      <c r="K216" s="112">
        <v>5.8744731104004897</v>
      </c>
      <c r="L216" s="112">
        <v>5.4678464994121603</v>
      </c>
      <c r="M216" s="112">
        <v>5.6546420201279899</v>
      </c>
      <c r="N216" s="112">
        <v>6.0326303238510999</v>
      </c>
      <c r="O216" s="112">
        <v>7.2140167814637604</v>
      </c>
      <c r="P216" s="112">
        <v>8.1780423760406293</v>
      </c>
      <c r="Q216" s="112">
        <v>12.688752700133101</v>
      </c>
      <c r="R216" s="112">
        <v>6.9770836254830799</v>
      </c>
    </row>
    <row r="217" spans="1:18" x14ac:dyDescent="0.25">
      <c r="A217" s="108" t="s">
        <v>125</v>
      </c>
      <c r="B217" s="111">
        <v>43937</v>
      </c>
      <c r="C217" s="112">
        <v>2563.5484000000001</v>
      </c>
      <c r="D217" s="112">
        <v>2563.5484000000001</v>
      </c>
      <c r="E217" s="108">
        <v>140196</v>
      </c>
      <c r="F217" s="112">
        <v>3.0144498769978401</v>
      </c>
      <c r="G217" s="112">
        <v>4.1689131840329301</v>
      </c>
      <c r="H217" s="112">
        <v>5.1352350196859202</v>
      </c>
      <c r="I217" s="112">
        <v>5.1123217460946098</v>
      </c>
      <c r="J217" s="112">
        <v>6.6495518536718299</v>
      </c>
      <c r="K217" s="112">
        <v>5.8582950099337703</v>
      </c>
      <c r="L217" s="112">
        <v>5.6610727601410904</v>
      </c>
      <c r="M217" s="112">
        <v>5.9173048315040004</v>
      </c>
      <c r="N217" s="112">
        <v>6.3025345511035704</v>
      </c>
      <c r="O217" s="112">
        <v>7.4213986564117604</v>
      </c>
      <c r="P217" s="112">
        <v>8.1151463372233792</v>
      </c>
      <c r="Q217" s="112">
        <v>9.8908156428500007</v>
      </c>
      <c r="R217" s="112">
        <v>7.1880726854655403</v>
      </c>
    </row>
    <row r="218" spans="1:18" x14ac:dyDescent="0.25">
      <c r="A218" s="108" t="s">
        <v>234</v>
      </c>
      <c r="B218" s="111">
        <v>43937</v>
      </c>
      <c r="C218" s="112">
        <v>2540.4358000000002</v>
      </c>
      <c r="D218" s="112">
        <v>2540.4358000000002</v>
      </c>
      <c r="E218" s="108">
        <v>140182</v>
      </c>
      <c r="F218" s="112">
        <v>2.7659752119069099</v>
      </c>
      <c r="G218" s="112">
        <v>3.9001412428202298</v>
      </c>
      <c r="H218" s="112">
        <v>4.8611916935396202</v>
      </c>
      <c r="I218" s="112">
        <v>4.8359586020071399</v>
      </c>
      <c r="J218" s="112">
        <v>6.3719919204902098</v>
      </c>
      <c r="K218" s="112">
        <v>5.5846157685542703</v>
      </c>
      <c r="L218" s="112">
        <v>5.38924747239545</v>
      </c>
      <c r="M218" s="112">
        <v>5.6431390868021198</v>
      </c>
      <c r="N218" s="112">
        <v>6.0540736650473903</v>
      </c>
      <c r="O218" s="112">
        <v>7.2360071004706104</v>
      </c>
      <c r="P218" s="112">
        <v>7.9428815077269004</v>
      </c>
      <c r="Q218" s="112">
        <v>11.6018982128288</v>
      </c>
      <c r="R218" s="112">
        <v>6.9949470336803197</v>
      </c>
    </row>
    <row r="219" spans="1:18" x14ac:dyDescent="0.25">
      <c r="A219" s="108" t="s">
        <v>126</v>
      </c>
      <c r="B219" s="111">
        <v>43937</v>
      </c>
      <c r="C219" s="112">
        <v>2183.4358999999999</v>
      </c>
      <c r="D219" s="112">
        <v>2183.4358999999999</v>
      </c>
      <c r="E219" s="108">
        <v>119164</v>
      </c>
      <c r="F219" s="112">
        <v>3.9455846438921598</v>
      </c>
      <c r="G219" s="112">
        <v>3.8923521239268402</v>
      </c>
      <c r="H219" s="112">
        <v>4.4959085964655401</v>
      </c>
      <c r="I219" s="112">
        <v>4.7004990933461999</v>
      </c>
      <c r="J219" s="112">
        <v>5.5860516633605197</v>
      </c>
      <c r="K219" s="112">
        <v>5.1021540953524296</v>
      </c>
      <c r="L219" s="112">
        <v>4.9538346351649398</v>
      </c>
      <c r="M219" s="112">
        <v>5.1608029759448399</v>
      </c>
      <c r="N219" s="112">
        <v>5.5771941249896804</v>
      </c>
      <c r="O219" s="112">
        <v>7.1905808842019798</v>
      </c>
      <c r="P219" s="112">
        <v>8.2987469656202908</v>
      </c>
      <c r="Q219" s="112">
        <v>10.1132467902308</v>
      </c>
      <c r="R219" s="112">
        <v>6.8333693174402796</v>
      </c>
    </row>
    <row r="220" spans="1:18" x14ac:dyDescent="0.25">
      <c r="A220" s="108" t="s">
        <v>235</v>
      </c>
      <c r="B220" s="111">
        <v>43937</v>
      </c>
      <c r="C220" s="112">
        <v>2169.4182999999998</v>
      </c>
      <c r="D220" s="112">
        <v>2169.4182999999998</v>
      </c>
      <c r="E220" s="108">
        <v>112636</v>
      </c>
      <c r="F220" s="112">
        <v>3.8953537795822801</v>
      </c>
      <c r="G220" s="112">
        <v>3.8417506500143501</v>
      </c>
      <c r="H220" s="112">
        <v>4.4455305555715601</v>
      </c>
      <c r="I220" s="112">
        <v>4.6487910008601299</v>
      </c>
      <c r="J220" s="112">
        <v>5.5347651991357196</v>
      </c>
      <c r="K220" s="112">
        <v>5.0506917457101697</v>
      </c>
      <c r="L220" s="112">
        <v>4.90175422761686</v>
      </c>
      <c r="M220" s="112">
        <v>5.0862505958839099</v>
      </c>
      <c r="N220" s="112">
        <v>5.4904099361805798</v>
      </c>
      <c r="O220" s="112">
        <v>7.0684060739654102</v>
      </c>
      <c r="P220" s="112">
        <v>8.1538817019256307</v>
      </c>
      <c r="Q220" s="112">
        <v>11.508160676732301</v>
      </c>
      <c r="R220" s="112">
        <v>6.7241421384771503</v>
      </c>
    </row>
    <row r="221" spans="1:18" x14ac:dyDescent="0.25">
      <c r="A221" s="108" t="s">
        <v>127</v>
      </c>
      <c r="B221" s="111">
        <v>43937</v>
      </c>
      <c r="C221" s="112">
        <v>2990.3555999999999</v>
      </c>
      <c r="D221" s="112">
        <v>2990.3555999999999</v>
      </c>
      <c r="E221" s="108">
        <v>118577</v>
      </c>
      <c r="F221" s="112">
        <v>4.9184222880882498</v>
      </c>
      <c r="G221" s="112">
        <v>4.3399334640073697</v>
      </c>
      <c r="H221" s="112">
        <v>5.1975682486491896</v>
      </c>
      <c r="I221" s="112">
        <v>5.3661893308459598</v>
      </c>
      <c r="J221" s="112">
        <v>7.42292681081355</v>
      </c>
      <c r="K221" s="112">
        <v>6.2246899306234402</v>
      </c>
      <c r="L221" s="112">
        <v>5.9562373435480902</v>
      </c>
      <c r="M221" s="112">
        <v>6.1379390668653597</v>
      </c>
      <c r="N221" s="112">
        <v>6.4930609977807503</v>
      </c>
      <c r="O221" s="112">
        <v>7.51998603190615</v>
      </c>
      <c r="P221" s="112">
        <v>8.5032081775747308</v>
      </c>
      <c r="Q221" s="112">
        <v>10.269325278970699</v>
      </c>
      <c r="R221" s="112">
        <v>7.3386706455932602</v>
      </c>
    </row>
    <row r="222" spans="1:18" x14ac:dyDescent="0.25">
      <c r="A222" s="108" t="s">
        <v>236</v>
      </c>
      <c r="B222" s="111">
        <v>43937</v>
      </c>
      <c r="C222" s="112">
        <v>3892.0929999999998</v>
      </c>
      <c r="D222" s="112">
        <v>3892.0929999999998</v>
      </c>
      <c r="E222" s="108">
        <v>100868</v>
      </c>
      <c r="F222" s="112">
        <v>7.9767835600881298</v>
      </c>
      <c r="G222" s="112">
        <v>5.1632093902601603</v>
      </c>
      <c r="H222" s="112">
        <v>5.23817398700153</v>
      </c>
      <c r="I222" s="112">
        <v>5.0452550068725799</v>
      </c>
      <c r="J222" s="112">
        <v>6.3035387553481703</v>
      </c>
      <c r="K222" s="112">
        <v>5.5710148531170001</v>
      </c>
      <c r="L222" s="112">
        <v>5.3327996128103798</v>
      </c>
      <c r="M222" s="112">
        <v>5.5628761198863499</v>
      </c>
      <c r="N222" s="112">
        <v>5.9879064781076599</v>
      </c>
      <c r="O222" s="112">
        <v>7.0920936724138102</v>
      </c>
      <c r="P222" s="112">
        <v>8.1085005334999192</v>
      </c>
      <c r="Q222" s="112">
        <v>14.8239565370032</v>
      </c>
      <c r="R222" s="112">
        <v>6.8781158484669396</v>
      </c>
    </row>
    <row r="223" spans="1:18" x14ac:dyDescent="0.25">
      <c r="A223" s="108" t="s">
        <v>128</v>
      </c>
      <c r="B223" s="111">
        <v>43937</v>
      </c>
      <c r="C223" s="112">
        <v>3915.3117000000002</v>
      </c>
      <c r="D223" s="112">
        <v>3915.3117000000002</v>
      </c>
      <c r="E223" s="108">
        <v>119091</v>
      </c>
      <c r="F223" s="112">
        <v>8.0768272287879999</v>
      </c>
      <c r="G223" s="112">
        <v>5.2635132440694496</v>
      </c>
      <c r="H223" s="112">
        <v>5.3385239448482897</v>
      </c>
      <c r="I223" s="112">
        <v>5.1460997919623797</v>
      </c>
      <c r="J223" s="112">
        <v>6.4061175637397003</v>
      </c>
      <c r="K223" s="112">
        <v>5.6728874689299298</v>
      </c>
      <c r="L223" s="112">
        <v>5.43564662567334</v>
      </c>
      <c r="M223" s="112">
        <v>5.6671632884777097</v>
      </c>
      <c r="N223" s="112">
        <v>6.0939823082308102</v>
      </c>
      <c r="O223" s="112">
        <v>7.2138058740086697</v>
      </c>
      <c r="P223" s="112">
        <v>8.2378344868740605</v>
      </c>
      <c r="Q223" s="112">
        <v>9.9836979653881599</v>
      </c>
      <c r="R223" s="112">
        <v>6.9922364221790696</v>
      </c>
    </row>
    <row r="224" spans="1:18" x14ac:dyDescent="0.25">
      <c r="A224" s="108" t="s">
        <v>237</v>
      </c>
      <c r="B224" s="111">
        <v>43937</v>
      </c>
      <c r="C224" s="112">
        <v>1973.8420000000001</v>
      </c>
      <c r="D224" s="112">
        <v>1973.8420000000001</v>
      </c>
      <c r="E224" s="108">
        <v>118902</v>
      </c>
      <c r="F224" s="112">
        <v>5.1155639433090299</v>
      </c>
      <c r="G224" s="112">
        <v>4.7684519719622998</v>
      </c>
      <c r="H224" s="112">
        <v>5.0235245231837098</v>
      </c>
      <c r="I224" s="112">
        <v>5.1628268489839604</v>
      </c>
      <c r="J224" s="112">
        <v>5.0393907993557798</v>
      </c>
      <c r="K224" s="112">
        <v>5.0520456499875603</v>
      </c>
      <c r="L224" s="112">
        <v>5.1901549480273399</v>
      </c>
      <c r="M224" s="112">
        <v>5.5155309708643099</v>
      </c>
      <c r="N224" s="112">
        <v>5.9820507887709802</v>
      </c>
      <c r="O224" s="112">
        <v>7.2349575815207103</v>
      </c>
      <c r="P224" s="112">
        <v>8.1916824248607494</v>
      </c>
      <c r="Q224" s="112">
        <v>6.1306024491203903</v>
      </c>
      <c r="R224" s="112">
        <v>6.9764932209403003</v>
      </c>
    </row>
    <row r="225" spans="1:18" x14ac:dyDescent="0.25">
      <c r="A225" s="108" t="s">
        <v>129</v>
      </c>
      <c r="B225" s="111">
        <v>43937</v>
      </c>
      <c r="C225" s="112">
        <v>1982.0228</v>
      </c>
      <c r="D225" s="112">
        <v>1982.0228</v>
      </c>
      <c r="E225" s="108">
        <v>120038</v>
      </c>
      <c r="F225" s="112">
        <v>5.2141812570034602</v>
      </c>
      <c r="G225" s="112">
        <v>4.8679437419542397</v>
      </c>
      <c r="H225" s="112">
        <v>5.1224399343879696</v>
      </c>
      <c r="I225" s="112">
        <v>5.2619184527707299</v>
      </c>
      <c r="J225" s="112">
        <v>5.1438521172053102</v>
      </c>
      <c r="K225" s="112">
        <v>5.1585286303155096</v>
      </c>
      <c r="L225" s="112">
        <v>5.2949290179544004</v>
      </c>
      <c r="M225" s="112">
        <v>5.6206513173339303</v>
      </c>
      <c r="N225" s="112">
        <v>6.0804956491180997</v>
      </c>
      <c r="O225" s="112">
        <v>7.3213399675345601</v>
      </c>
      <c r="P225" s="112">
        <v>8.2833948757718101</v>
      </c>
      <c r="Q225" s="112">
        <v>10.0097297636959</v>
      </c>
      <c r="R225" s="112">
        <v>7.0635470896483499</v>
      </c>
    </row>
    <row r="226" spans="1:18" x14ac:dyDescent="0.25">
      <c r="A226" s="108" t="s">
        <v>238</v>
      </c>
      <c r="B226" s="111">
        <v>43937</v>
      </c>
      <c r="C226" s="112">
        <v>293.1438</v>
      </c>
      <c r="D226" s="112">
        <v>293.1438</v>
      </c>
      <c r="E226" s="108">
        <v>103340</v>
      </c>
      <c r="F226" s="112">
        <v>6.05229973060439</v>
      </c>
      <c r="G226" s="112">
        <v>4.8579174328100496</v>
      </c>
      <c r="H226" s="112">
        <v>4.90862122378112</v>
      </c>
      <c r="I226" s="112">
        <v>5.0650191369471997</v>
      </c>
      <c r="J226" s="112">
        <v>6.6330958887229396</v>
      </c>
      <c r="K226" s="112">
        <v>5.7019940316040696</v>
      </c>
      <c r="L226" s="112">
        <v>5.4573940447401297</v>
      </c>
      <c r="M226" s="112">
        <v>5.6766397974598801</v>
      </c>
      <c r="N226" s="112">
        <v>6.0893859725444504</v>
      </c>
      <c r="O226" s="112">
        <v>7.2311452944332304</v>
      </c>
      <c r="P226" s="112">
        <v>8.2229006310328501</v>
      </c>
      <c r="Q226" s="112">
        <v>13.392379749240099</v>
      </c>
      <c r="R226" s="112">
        <v>6.9870782010603403</v>
      </c>
    </row>
    <row r="227" spans="1:18" x14ac:dyDescent="0.25">
      <c r="A227" s="108" t="s">
        <v>130</v>
      </c>
      <c r="B227" s="111">
        <v>43937</v>
      </c>
      <c r="C227" s="112">
        <v>294.44349999999997</v>
      </c>
      <c r="D227" s="112">
        <v>294.44349999999997</v>
      </c>
      <c r="E227" s="108">
        <v>120197</v>
      </c>
      <c r="F227" s="112">
        <v>6.1619843896104598</v>
      </c>
      <c r="G227" s="112">
        <v>4.9770699841971098</v>
      </c>
      <c r="H227" s="112">
        <v>5.02887497592332</v>
      </c>
      <c r="I227" s="112">
        <v>5.1857353356542797</v>
      </c>
      <c r="J227" s="112">
        <v>6.7504598811221603</v>
      </c>
      <c r="K227" s="112">
        <v>5.8040048935627198</v>
      </c>
      <c r="L227" s="112">
        <v>5.5448612801764998</v>
      </c>
      <c r="M227" s="112">
        <v>5.7601602441830897</v>
      </c>
      <c r="N227" s="112">
        <v>6.1716650488245302</v>
      </c>
      <c r="O227" s="112">
        <v>7.3152874718641998</v>
      </c>
      <c r="P227" s="112">
        <v>8.3138071931646795</v>
      </c>
      <c r="Q227" s="112">
        <v>10.052138756832299</v>
      </c>
      <c r="R227" s="112">
        <v>7.0712818706567404</v>
      </c>
    </row>
    <row r="228" spans="1:18" x14ac:dyDescent="0.25">
      <c r="A228" s="108" t="s">
        <v>239</v>
      </c>
      <c r="B228" s="111">
        <v>43937</v>
      </c>
      <c r="C228" s="112">
        <v>2119.8339999999998</v>
      </c>
      <c r="D228" s="112">
        <v>2119.8339999999998</v>
      </c>
      <c r="E228" s="108">
        <v>113096</v>
      </c>
      <c r="F228" s="112">
        <v>0.60609525771804196</v>
      </c>
      <c r="G228" s="112">
        <v>2.93011726319796</v>
      </c>
      <c r="H228" s="112">
        <v>4.6218029723769298</v>
      </c>
      <c r="I228" s="112">
        <v>4.7263749776699502</v>
      </c>
      <c r="J228" s="112">
        <v>6.9446599438186496</v>
      </c>
      <c r="K228" s="112">
        <v>5.9505302002015901</v>
      </c>
      <c r="L228" s="112">
        <v>5.66169177361847</v>
      </c>
      <c r="M228" s="112">
        <v>5.8165308548010497</v>
      </c>
      <c r="N228" s="112">
        <v>6.1752086407010101</v>
      </c>
      <c r="O228" s="112">
        <v>7.2982484050603897</v>
      </c>
      <c r="P228" s="112">
        <v>8.21040804782964</v>
      </c>
      <c r="Q228" s="112">
        <v>11.4524911739983</v>
      </c>
      <c r="R228" s="112">
        <v>7.0917844094129299</v>
      </c>
    </row>
    <row r="229" spans="1:18" x14ac:dyDescent="0.25">
      <c r="A229" s="108" t="s">
        <v>131</v>
      </c>
      <c r="B229" s="111">
        <v>43937</v>
      </c>
      <c r="C229" s="112">
        <v>2135.4373000000001</v>
      </c>
      <c r="D229" s="112">
        <v>2135.4373000000001</v>
      </c>
      <c r="E229" s="108">
        <v>118345</v>
      </c>
      <c r="F229" s="112">
        <v>0.64610860871960896</v>
      </c>
      <c r="G229" s="112">
        <v>2.9696950165992702</v>
      </c>
      <c r="H229" s="112">
        <v>4.6618753579166503</v>
      </c>
      <c r="I229" s="112">
        <v>4.7665229291160696</v>
      </c>
      <c r="J229" s="112">
        <v>6.9851690677492204</v>
      </c>
      <c r="K229" s="112">
        <v>5.99119629304281</v>
      </c>
      <c r="L229" s="112">
        <v>5.70369257354153</v>
      </c>
      <c r="M229" s="112">
        <v>5.8847615449602699</v>
      </c>
      <c r="N229" s="112">
        <v>6.2566079180546197</v>
      </c>
      <c r="O229" s="112">
        <v>7.4268482888310698</v>
      </c>
      <c r="P229" s="112">
        <v>8.3565030964765299</v>
      </c>
      <c r="Q229" s="112">
        <v>10.0376474932524</v>
      </c>
      <c r="R229" s="112">
        <v>7.2010802079574203</v>
      </c>
    </row>
    <row r="230" spans="1:18" x14ac:dyDescent="0.25">
      <c r="A230" s="108" t="s">
        <v>132</v>
      </c>
      <c r="B230" s="111">
        <v>43937</v>
      </c>
      <c r="C230" s="112">
        <v>2407.1491000000001</v>
      </c>
      <c r="D230" s="112">
        <v>2407.1491000000001</v>
      </c>
      <c r="E230" s="108">
        <v>118364</v>
      </c>
      <c r="F230" s="112">
        <v>7.5634375478920202</v>
      </c>
      <c r="G230" s="112">
        <v>5.0615476800194701</v>
      </c>
      <c r="H230" s="112">
        <v>5.3615706134041003</v>
      </c>
      <c r="I230" s="112">
        <v>5.0910990024922098</v>
      </c>
      <c r="J230" s="112">
        <v>5.9412625255142704</v>
      </c>
      <c r="K230" s="112">
        <v>5.4423499947477803</v>
      </c>
      <c r="L230" s="112">
        <v>5.2461967710003803</v>
      </c>
      <c r="M230" s="112">
        <v>5.4635379057056497</v>
      </c>
      <c r="N230" s="112">
        <v>5.8628808830636103</v>
      </c>
      <c r="O230" s="112">
        <v>7.1556672063949502</v>
      </c>
      <c r="P230" s="112">
        <v>8.1914796629550093</v>
      </c>
      <c r="Q230" s="112">
        <v>9.9191523170209397</v>
      </c>
      <c r="R230" s="112">
        <v>6.8523751891665201</v>
      </c>
    </row>
    <row r="231" spans="1:18" x14ac:dyDescent="0.25">
      <c r="A231" s="108" t="s">
        <v>240</v>
      </c>
      <c r="B231" s="111">
        <v>43937</v>
      </c>
      <c r="C231" s="112">
        <v>2396.1916999999999</v>
      </c>
      <c r="D231" s="112">
        <v>2396.1916999999999</v>
      </c>
      <c r="E231" s="108">
        <v>108690</v>
      </c>
      <c r="F231" s="112">
        <v>7.5111699146458397</v>
      </c>
      <c r="G231" s="112">
        <v>5.0094936182575003</v>
      </c>
      <c r="H231" s="112">
        <v>5.3091405582080302</v>
      </c>
      <c r="I231" s="112">
        <v>5.0382937329267596</v>
      </c>
      <c r="J231" s="112">
        <v>5.8885599882389998</v>
      </c>
      <c r="K231" s="112">
        <v>5.3890803248638397</v>
      </c>
      <c r="L231" s="112">
        <v>5.1922321978845902</v>
      </c>
      <c r="M231" s="112">
        <v>5.40878741912928</v>
      </c>
      <c r="N231" s="112">
        <v>5.8071986100481201</v>
      </c>
      <c r="O231" s="112">
        <v>7.0709351683984902</v>
      </c>
      <c r="P231" s="112">
        <v>8.0900800343187296</v>
      </c>
      <c r="Q231" s="112">
        <v>8.6974442810314496</v>
      </c>
      <c r="R231" s="112">
        <v>6.7781040719967596</v>
      </c>
    </row>
    <row r="232" spans="1:18" x14ac:dyDescent="0.25">
      <c r="A232" s="108" t="s">
        <v>133</v>
      </c>
      <c r="B232" s="111">
        <v>43937</v>
      </c>
      <c r="C232" s="112">
        <v>1545.8657000000001</v>
      </c>
      <c r="D232" s="112">
        <v>1545.8657000000001</v>
      </c>
      <c r="E232" s="108">
        <v>125345</v>
      </c>
      <c r="F232" s="112">
        <v>3.8466967906127798</v>
      </c>
      <c r="G232" s="112">
        <v>3.4631987292223698</v>
      </c>
      <c r="H232" s="112">
        <v>3.9129763485817599</v>
      </c>
      <c r="I232" s="112">
        <v>3.5150682273794498</v>
      </c>
      <c r="J232" s="112">
        <v>3.7112575325730601</v>
      </c>
      <c r="K232" s="112">
        <v>4.4583162954950897</v>
      </c>
      <c r="L232" s="112">
        <v>4.5986350002872598</v>
      </c>
      <c r="M232" s="112">
        <v>4.9241921687616204</v>
      </c>
      <c r="N232" s="112">
        <v>5.3122353537736204</v>
      </c>
      <c r="O232" s="112">
        <v>6.5892306580668798</v>
      </c>
      <c r="P232" s="112">
        <v>7.55837765509352</v>
      </c>
      <c r="Q232" s="112">
        <v>8.4872072192485604</v>
      </c>
      <c r="R232" s="112">
        <v>6.2769416107762597</v>
      </c>
    </row>
    <row r="233" spans="1:18" x14ac:dyDescent="0.25">
      <c r="A233" s="108" t="s">
        <v>241</v>
      </c>
      <c r="B233" s="111">
        <v>43937</v>
      </c>
      <c r="C233" s="112">
        <v>1540.8982000000001</v>
      </c>
      <c r="D233" s="112">
        <v>1540.8982000000001</v>
      </c>
      <c r="E233" s="108">
        <v>125259</v>
      </c>
      <c r="F233" s="112">
        <v>3.7974985881796801</v>
      </c>
      <c r="G233" s="112">
        <v>3.4135341729953499</v>
      </c>
      <c r="H233" s="112">
        <v>3.86290420036089</v>
      </c>
      <c r="I233" s="112">
        <v>3.46500190169475</v>
      </c>
      <c r="J233" s="112">
        <v>3.6609008415872499</v>
      </c>
      <c r="K233" s="112">
        <v>4.4077617833203</v>
      </c>
      <c r="L233" s="112">
        <v>4.5475390083324996</v>
      </c>
      <c r="M233" s="112">
        <v>4.8724318590251103</v>
      </c>
      <c r="N233" s="112">
        <v>5.2596854627824801</v>
      </c>
      <c r="O233" s="112">
        <v>6.5294350688126697</v>
      </c>
      <c r="P233" s="112">
        <v>7.48957006703594</v>
      </c>
      <c r="Q233" s="112">
        <v>8.4099723858929298</v>
      </c>
      <c r="R233" s="112">
        <v>6.2207340999866503</v>
      </c>
    </row>
    <row r="234" spans="1:18" x14ac:dyDescent="0.25">
      <c r="A234" s="108" t="s">
        <v>242</v>
      </c>
      <c r="B234" s="111">
        <v>43937</v>
      </c>
      <c r="C234" s="112">
        <v>1928.5083</v>
      </c>
      <c r="D234" s="112">
        <v>1928.5083</v>
      </c>
      <c r="E234" s="108">
        <v>115991</v>
      </c>
      <c r="F234" s="112">
        <v>-12.9392758274694</v>
      </c>
      <c r="G234" s="112">
        <v>-1.4029261143959599</v>
      </c>
      <c r="H234" s="112">
        <v>2.5049143538145202</v>
      </c>
      <c r="I234" s="112">
        <v>3.1793411579243802</v>
      </c>
      <c r="J234" s="112">
        <v>5.0927206499297597</v>
      </c>
      <c r="K234" s="112">
        <v>5.2437465988552896</v>
      </c>
      <c r="L234" s="112">
        <v>5.2401794258163203</v>
      </c>
      <c r="M234" s="112">
        <v>5.5087965485047903</v>
      </c>
      <c r="N234" s="112">
        <v>5.9458036081772097</v>
      </c>
      <c r="O234" s="112">
        <v>7.1665459863916201</v>
      </c>
      <c r="P234" s="112">
        <v>8.2669463937433392</v>
      </c>
      <c r="Q234" s="112">
        <v>10.946561030361799</v>
      </c>
      <c r="R234" s="112">
        <v>6.8832827744531704</v>
      </c>
    </row>
    <row r="235" spans="1:18" x14ac:dyDescent="0.25">
      <c r="A235" s="108" t="s">
        <v>134</v>
      </c>
      <c r="B235" s="111">
        <v>43937</v>
      </c>
      <c r="C235" s="112">
        <v>1942.2828</v>
      </c>
      <c r="D235" s="112">
        <v>1942.2828</v>
      </c>
      <c r="E235" s="108">
        <v>119135</v>
      </c>
      <c r="F235" s="112">
        <v>-12.840032274366401</v>
      </c>
      <c r="G235" s="112">
        <v>-1.3027946730386599</v>
      </c>
      <c r="H235" s="112">
        <v>2.6048423338807898</v>
      </c>
      <c r="I235" s="112">
        <v>3.27935262147437</v>
      </c>
      <c r="J235" s="112">
        <v>5.1922607837448398</v>
      </c>
      <c r="K235" s="112">
        <v>5.3444753492177899</v>
      </c>
      <c r="L235" s="112">
        <v>5.3426198628438</v>
      </c>
      <c r="M235" s="112">
        <v>5.6127382055446704</v>
      </c>
      <c r="N235" s="112">
        <v>6.0515104685098198</v>
      </c>
      <c r="O235" s="112">
        <v>7.2882901470940098</v>
      </c>
      <c r="P235" s="112">
        <v>8.41139591700761</v>
      </c>
      <c r="Q235" s="112">
        <v>10.1241417572947</v>
      </c>
      <c r="R235" s="112">
        <v>6.9971750456345303</v>
      </c>
    </row>
    <row r="236" spans="1:18" x14ac:dyDescent="0.25">
      <c r="A236" s="108" t="s">
        <v>135</v>
      </c>
      <c r="B236" s="111">
        <v>43937</v>
      </c>
      <c r="C236" s="112">
        <v>1941.5789</v>
      </c>
      <c r="D236" s="112">
        <v>1941.5789</v>
      </c>
      <c r="E236" s="108">
        <v>147938</v>
      </c>
      <c r="F236" s="112">
        <v>-12.716941065840601</v>
      </c>
      <c r="G236" s="112">
        <v>-1.41353055881754</v>
      </c>
      <c r="H236" s="112">
        <v>2.2219296993681201</v>
      </c>
      <c r="I236" s="112">
        <v>3.1335488076167199</v>
      </c>
      <c r="J236" s="112">
        <v>5.1289387106438404</v>
      </c>
      <c r="K236" s="112"/>
      <c r="L236" s="112"/>
      <c r="M236" s="112"/>
      <c r="N236" s="112"/>
      <c r="O236" s="112"/>
      <c r="P236" s="112"/>
      <c r="Q236" s="112">
        <v>5.1592713100603396</v>
      </c>
      <c r="R236" s="112"/>
    </row>
    <row r="237" spans="1:18" x14ac:dyDescent="0.25">
      <c r="A237" s="108" t="s">
        <v>136</v>
      </c>
      <c r="B237" s="111">
        <v>43937</v>
      </c>
      <c r="C237" s="112">
        <v>1942.7792999999999</v>
      </c>
      <c r="D237" s="112">
        <v>1942.7792999999999</v>
      </c>
      <c r="E237" s="108">
        <v>147940</v>
      </c>
      <c r="F237" s="112">
        <v>-12.5119536410989</v>
      </c>
      <c r="G237" s="112">
        <v>-1.0952136699869199</v>
      </c>
      <c r="H237" s="112">
        <v>2.5840267866928799</v>
      </c>
      <c r="I237" s="112">
        <v>3.2279295841954498</v>
      </c>
      <c r="J237" s="112">
        <v>5.16543297062662</v>
      </c>
      <c r="K237" s="112"/>
      <c r="L237" s="112"/>
      <c r="M237" s="112"/>
      <c r="N237" s="112"/>
      <c r="O237" s="112"/>
      <c r="P237" s="112"/>
      <c r="Q237" s="112">
        <v>5.3518868502613604</v>
      </c>
      <c r="R237" s="112"/>
    </row>
    <row r="238" spans="1:18" x14ac:dyDescent="0.25">
      <c r="A238" s="108" t="s">
        <v>137</v>
      </c>
      <c r="B238" s="111">
        <v>43937</v>
      </c>
      <c r="C238" s="112">
        <v>1942.6385</v>
      </c>
      <c r="D238" s="112">
        <v>1942.6385</v>
      </c>
      <c r="E238" s="108">
        <v>147937</v>
      </c>
      <c r="F238" s="112">
        <v>-12.920294809967601</v>
      </c>
      <c r="G238" s="112">
        <v>-1.3288548969129199</v>
      </c>
      <c r="H238" s="112">
        <v>2.59227453929973</v>
      </c>
      <c r="I238" s="112">
        <v>3.2792895883008599</v>
      </c>
      <c r="J238" s="112">
        <v>5.1896549706618096</v>
      </c>
      <c r="K238" s="112"/>
      <c r="L238" s="112"/>
      <c r="M238" s="112"/>
      <c r="N238" s="112"/>
      <c r="O238" s="112"/>
      <c r="P238" s="112"/>
      <c r="Q238" s="112">
        <v>5.3288895711675801</v>
      </c>
      <c r="R238" s="112"/>
    </row>
    <row r="239" spans="1:18" x14ac:dyDescent="0.25">
      <c r="A239" s="108" t="s">
        <v>138</v>
      </c>
      <c r="B239" s="111">
        <v>43937</v>
      </c>
      <c r="C239" s="112">
        <v>1942.7787000000001</v>
      </c>
      <c r="D239" s="112">
        <v>1942.7787000000001</v>
      </c>
      <c r="E239" s="108">
        <v>147939</v>
      </c>
      <c r="F239" s="112">
        <v>-12.9681756726585</v>
      </c>
      <c r="G239" s="112">
        <v>-1.4063966506562799</v>
      </c>
      <c r="H239" s="112">
        <v>2.5915500555039199</v>
      </c>
      <c r="I239" s="112">
        <v>3.2416526227414102</v>
      </c>
      <c r="J239" s="112">
        <v>5.1602990168466398</v>
      </c>
      <c r="K239" s="112"/>
      <c r="L239" s="112"/>
      <c r="M239" s="112"/>
      <c r="N239" s="112"/>
      <c r="O239" s="112"/>
      <c r="P239" s="112"/>
      <c r="Q239" s="112">
        <v>5.3455982103389603</v>
      </c>
      <c r="R239" s="112"/>
    </row>
    <row r="240" spans="1:18" x14ac:dyDescent="0.25">
      <c r="A240" s="108" t="s">
        <v>243</v>
      </c>
      <c r="B240" s="111">
        <v>43937</v>
      </c>
      <c r="C240" s="112">
        <v>2720.8008</v>
      </c>
      <c r="D240" s="112">
        <v>2720.8008</v>
      </c>
      <c r="E240" s="108">
        <v>104486</v>
      </c>
      <c r="F240" s="112">
        <v>7.7824564829435099</v>
      </c>
      <c r="G240" s="112">
        <v>5.2932441678575497</v>
      </c>
      <c r="H240" s="112">
        <v>5.27000783160143</v>
      </c>
      <c r="I240" s="112">
        <v>5.08408647823489</v>
      </c>
      <c r="J240" s="112">
        <v>5.6917419604305799</v>
      </c>
      <c r="K240" s="112">
        <v>5.33717573695123</v>
      </c>
      <c r="L240" s="112">
        <v>5.22164580992178</v>
      </c>
      <c r="M240" s="112">
        <v>5.4393440870512402</v>
      </c>
      <c r="N240" s="112">
        <v>5.86790411594587</v>
      </c>
      <c r="O240" s="112">
        <v>7.1699077280220003</v>
      </c>
      <c r="P240" s="112">
        <v>8.1917674364776207</v>
      </c>
      <c r="Q240" s="112">
        <v>12.8208265360278</v>
      </c>
      <c r="R240" s="112">
        <v>6.8878768952643696</v>
      </c>
    </row>
    <row r="241" spans="1:18" x14ac:dyDescent="0.25">
      <c r="A241" s="108" t="s">
        <v>139</v>
      </c>
      <c r="B241" s="111">
        <v>43937</v>
      </c>
      <c r="C241" s="112">
        <v>2734.2856000000002</v>
      </c>
      <c r="D241" s="112">
        <v>2734.2856000000002</v>
      </c>
      <c r="E241" s="108">
        <v>120537</v>
      </c>
      <c r="F241" s="112">
        <v>7.8522404179657297</v>
      </c>
      <c r="G241" s="112">
        <v>5.3633247871790504</v>
      </c>
      <c r="H241" s="112">
        <v>5.3425925010190198</v>
      </c>
      <c r="I241" s="112">
        <v>5.1553584604390901</v>
      </c>
      <c r="J241" s="112">
        <v>5.7626716100272004</v>
      </c>
      <c r="K241" s="112">
        <v>5.4083153824297199</v>
      </c>
      <c r="L241" s="112">
        <v>5.29346037206827</v>
      </c>
      <c r="M241" s="112">
        <v>5.51211150179725</v>
      </c>
      <c r="N241" s="112">
        <v>5.9419135222223201</v>
      </c>
      <c r="O241" s="112">
        <v>7.2551289362359404</v>
      </c>
      <c r="P241" s="112">
        <v>8.2906436393968104</v>
      </c>
      <c r="Q241" s="112">
        <v>10.0266402592832</v>
      </c>
      <c r="R241" s="112">
        <v>6.9675941507535599</v>
      </c>
    </row>
    <row r="242" spans="1:18" x14ac:dyDescent="0.25">
      <c r="A242" s="108" t="s">
        <v>140</v>
      </c>
      <c r="B242" s="111">
        <v>43937</v>
      </c>
      <c r="C242" s="112">
        <v>1050.2995000000001</v>
      </c>
      <c r="D242" s="112">
        <v>1050.2995000000001</v>
      </c>
      <c r="E242" s="108">
        <v>147157</v>
      </c>
      <c r="F242" s="112">
        <v>3.3156412167922902</v>
      </c>
      <c r="G242" s="112">
        <v>3.1945466378962402</v>
      </c>
      <c r="H242" s="112">
        <v>3.0758753063059099</v>
      </c>
      <c r="I242" s="112">
        <v>2.6866123638360202</v>
      </c>
      <c r="J242" s="112">
        <v>2.4952008638210601</v>
      </c>
      <c r="K242" s="112">
        <v>4.1777120095771201</v>
      </c>
      <c r="L242" s="112">
        <v>4.4124004523909504</v>
      </c>
      <c r="M242" s="112">
        <v>4.7366642603741704</v>
      </c>
      <c r="N242" s="112"/>
      <c r="O242" s="112"/>
      <c r="P242" s="112"/>
      <c r="Q242" s="112">
        <v>5.1189641011907199</v>
      </c>
      <c r="R242" s="112"/>
    </row>
    <row r="243" spans="1:18" x14ac:dyDescent="0.25">
      <c r="A243" s="108" t="s">
        <v>244</v>
      </c>
      <c r="B243" s="111">
        <v>43937</v>
      </c>
      <c r="C243" s="112">
        <v>1049.1673000000001</v>
      </c>
      <c r="D243" s="112">
        <v>1049.1673000000001</v>
      </c>
      <c r="E243" s="108">
        <v>147153</v>
      </c>
      <c r="F243" s="112">
        <v>3.2043937365020501</v>
      </c>
      <c r="G243" s="112">
        <v>3.0831303034666702</v>
      </c>
      <c r="H243" s="112">
        <v>2.9652532555542201</v>
      </c>
      <c r="I243" s="112">
        <v>2.5764692421025299</v>
      </c>
      <c r="J243" s="112">
        <v>2.3850964867676598</v>
      </c>
      <c r="K243" s="112">
        <v>4.0672347900881496</v>
      </c>
      <c r="L243" s="112">
        <v>4.3004861268015198</v>
      </c>
      <c r="M243" s="112">
        <v>4.62319429197946</v>
      </c>
      <c r="N243" s="112"/>
      <c r="O243" s="112"/>
      <c r="P243" s="112"/>
      <c r="Q243" s="112">
        <v>5.0038612167849896</v>
      </c>
      <c r="R243" s="112"/>
    </row>
    <row r="244" spans="1:18" x14ac:dyDescent="0.25">
      <c r="A244" s="108" t="s">
        <v>245</v>
      </c>
      <c r="B244" s="111">
        <v>43937</v>
      </c>
      <c r="C244" s="112">
        <v>54.134999999999998</v>
      </c>
      <c r="D244" s="112">
        <v>54.134999999999998</v>
      </c>
      <c r="E244" s="108">
        <v>100234</v>
      </c>
      <c r="F244" s="112">
        <v>4.6528512916532696</v>
      </c>
      <c r="G244" s="112">
        <v>4.2716879789097604</v>
      </c>
      <c r="H244" s="112">
        <v>4.5020298818255897</v>
      </c>
      <c r="I244" s="112">
        <v>4.6847411063081497</v>
      </c>
      <c r="J244" s="112">
        <v>5.2190322466925299</v>
      </c>
      <c r="K244" s="112">
        <v>5.2353961827646298</v>
      </c>
      <c r="L244" s="112">
        <v>5.1654631189066897</v>
      </c>
      <c r="M244" s="112">
        <v>5.4545244747578998</v>
      </c>
      <c r="N244" s="112">
        <v>5.9175249591947399</v>
      </c>
      <c r="O244" s="112">
        <v>7.2172905375652601</v>
      </c>
      <c r="P244" s="112">
        <v>8.2579607745541406</v>
      </c>
      <c r="Q244" s="112">
        <v>19.785402849422699</v>
      </c>
      <c r="R244" s="112">
        <v>6.9529801835666598</v>
      </c>
    </row>
    <row r="245" spans="1:18" x14ac:dyDescent="0.25">
      <c r="A245" s="108" t="s">
        <v>141</v>
      </c>
      <c r="B245" s="111">
        <v>43937</v>
      </c>
      <c r="C245" s="112">
        <v>54.448700000000002</v>
      </c>
      <c r="D245" s="112">
        <v>54.448700000000002</v>
      </c>
      <c r="E245" s="108">
        <v>120406</v>
      </c>
      <c r="F245" s="112">
        <v>4.7601466525596399</v>
      </c>
      <c r="G245" s="112">
        <v>4.3588735458161398</v>
      </c>
      <c r="H245" s="112">
        <v>4.59118773463487</v>
      </c>
      <c r="I245" s="112">
        <v>4.7682306855840197</v>
      </c>
      <c r="J245" s="112">
        <v>5.3000998544526796</v>
      </c>
      <c r="K245" s="112">
        <v>5.3167452090714002</v>
      </c>
      <c r="L245" s="112">
        <v>5.24754099699663</v>
      </c>
      <c r="M245" s="112">
        <v>5.5378470603111403</v>
      </c>
      <c r="N245" s="112">
        <v>6.0021275189674501</v>
      </c>
      <c r="O245" s="112">
        <v>7.3138848485991002</v>
      </c>
      <c r="P245" s="112">
        <v>8.3671158597895694</v>
      </c>
      <c r="Q245" s="112">
        <v>10.126744944748999</v>
      </c>
      <c r="R245" s="112">
        <v>7.0441258965055802</v>
      </c>
    </row>
    <row r="246" spans="1:18" x14ac:dyDescent="0.25">
      <c r="A246" s="108" t="s">
        <v>142</v>
      </c>
      <c r="B246" s="111">
        <v>43937</v>
      </c>
      <c r="C246" s="112">
        <v>4023.3906999999999</v>
      </c>
      <c r="D246" s="112">
        <v>4023.3906999999999</v>
      </c>
      <c r="E246" s="108">
        <v>119766</v>
      </c>
      <c r="F246" s="112">
        <v>5.6254759934490899</v>
      </c>
      <c r="G246" s="112">
        <v>4.6242178881925202</v>
      </c>
      <c r="H246" s="112">
        <v>4.8451610061886097</v>
      </c>
      <c r="I246" s="112">
        <v>4.9093763102282297</v>
      </c>
      <c r="J246" s="112">
        <v>5.8862191602364202</v>
      </c>
      <c r="K246" s="112">
        <v>5.4654812507442498</v>
      </c>
      <c r="L246" s="112">
        <v>5.3435240688505399</v>
      </c>
      <c r="M246" s="112">
        <v>5.5590551777981503</v>
      </c>
      <c r="N246" s="112">
        <v>5.9720583668933198</v>
      </c>
      <c r="O246" s="112">
        <v>7.2153613999882102</v>
      </c>
      <c r="P246" s="112">
        <v>8.2265922075143401</v>
      </c>
      <c r="Q246" s="112">
        <v>9.9618652183044105</v>
      </c>
      <c r="R246" s="112">
        <v>6.9390221534854204</v>
      </c>
    </row>
    <row r="247" spans="1:18" x14ac:dyDescent="0.25">
      <c r="A247" s="108" t="s">
        <v>246</v>
      </c>
      <c r="B247" s="111">
        <v>43937</v>
      </c>
      <c r="C247" s="112">
        <v>4008.8757999999998</v>
      </c>
      <c r="D247" s="112">
        <v>4008.8757999999998</v>
      </c>
      <c r="E247" s="108">
        <v>100835</v>
      </c>
      <c r="F247" s="112">
        <v>5.5729864885610798</v>
      </c>
      <c r="G247" s="112">
        <v>4.5720219971033096</v>
      </c>
      <c r="H247" s="112">
        <v>4.7930046152856001</v>
      </c>
      <c r="I247" s="112">
        <v>4.8571413433946899</v>
      </c>
      <c r="J247" s="112">
        <v>5.8331225263757398</v>
      </c>
      <c r="K247" s="112">
        <v>5.4127450279064204</v>
      </c>
      <c r="L247" s="112">
        <v>5.2905020501441404</v>
      </c>
      <c r="M247" s="112">
        <v>5.5055109877181199</v>
      </c>
      <c r="N247" s="112">
        <v>5.9178140542185096</v>
      </c>
      <c r="O247" s="112">
        <v>7.1539865892291497</v>
      </c>
      <c r="P247" s="112">
        <v>8.1564460473462592</v>
      </c>
      <c r="Q247" s="112">
        <v>13.4420643054358</v>
      </c>
      <c r="R247" s="112">
        <v>6.8813111379957901</v>
      </c>
    </row>
    <row r="248" spans="1:18" x14ac:dyDescent="0.25">
      <c r="A248" s="108" t="s">
        <v>247</v>
      </c>
      <c r="B248" s="111">
        <v>43937</v>
      </c>
      <c r="C248" s="112">
        <v>2716.6801</v>
      </c>
      <c r="D248" s="112">
        <v>2716.6801</v>
      </c>
      <c r="E248" s="108">
        <v>112457</v>
      </c>
      <c r="F248" s="112">
        <v>6.56846224343965</v>
      </c>
      <c r="G248" s="112">
        <v>4.7678932306546704</v>
      </c>
      <c r="H248" s="112">
        <v>4.9408861098136896</v>
      </c>
      <c r="I248" s="112">
        <v>4.9972075638548903</v>
      </c>
      <c r="J248" s="112">
        <v>6.63387603537298</v>
      </c>
      <c r="K248" s="112">
        <v>5.7843383557206502</v>
      </c>
      <c r="L248" s="112">
        <v>5.5137723178696403</v>
      </c>
      <c r="M248" s="112">
        <v>5.6655376083643896</v>
      </c>
      <c r="N248" s="112">
        <v>6.0349854189033003</v>
      </c>
      <c r="O248" s="112">
        <v>7.2500444844630003</v>
      </c>
      <c r="P248" s="112">
        <v>8.2287616776980208</v>
      </c>
      <c r="Q248" s="112">
        <v>12.673710285194201</v>
      </c>
      <c r="R248" s="112">
        <v>6.9837634616210504</v>
      </c>
    </row>
    <row r="249" spans="1:18" x14ac:dyDescent="0.25">
      <c r="A249" s="108" t="s">
        <v>143</v>
      </c>
      <c r="B249" s="111">
        <v>43937</v>
      </c>
      <c r="C249" s="112">
        <v>2727.6718999999998</v>
      </c>
      <c r="D249" s="112">
        <v>2727.6718999999998</v>
      </c>
      <c r="E249" s="108">
        <v>119790</v>
      </c>
      <c r="F249" s="112">
        <v>6.6182896646155296</v>
      </c>
      <c r="G249" s="112">
        <v>4.8183102513447897</v>
      </c>
      <c r="H249" s="112">
        <v>4.9912469140034998</v>
      </c>
      <c r="I249" s="112">
        <v>5.0473623869613</v>
      </c>
      <c r="J249" s="112">
        <v>6.6840868665206896</v>
      </c>
      <c r="K249" s="112">
        <v>5.83495180681635</v>
      </c>
      <c r="L249" s="112">
        <v>5.5650222179455699</v>
      </c>
      <c r="M249" s="112">
        <v>5.7175398479629802</v>
      </c>
      <c r="N249" s="112">
        <v>6.0878298777820099</v>
      </c>
      <c r="O249" s="112">
        <v>7.3168105829614802</v>
      </c>
      <c r="P249" s="112">
        <v>8.3148866532144208</v>
      </c>
      <c r="Q249" s="112">
        <v>10.021986394739001</v>
      </c>
      <c r="R249" s="112">
        <v>7.0433379783929899</v>
      </c>
    </row>
    <row r="250" spans="1:18" x14ac:dyDescent="0.25">
      <c r="A250" s="108" t="s">
        <v>248</v>
      </c>
      <c r="B250" s="111">
        <v>43937</v>
      </c>
      <c r="C250" s="112">
        <v>3583.7527</v>
      </c>
      <c r="D250" s="112">
        <v>3583.7527</v>
      </c>
      <c r="E250" s="108">
        <v>101185</v>
      </c>
      <c r="F250" s="112">
        <v>6.1924234822978699</v>
      </c>
      <c r="G250" s="112">
        <v>4.6185471341937001</v>
      </c>
      <c r="H250" s="112">
        <v>4.7966735150835804</v>
      </c>
      <c r="I250" s="112">
        <v>4.9529015517890702</v>
      </c>
      <c r="J250" s="112">
        <v>7.1960767505399303</v>
      </c>
      <c r="K250" s="112">
        <v>5.9731380299839696</v>
      </c>
      <c r="L250" s="112">
        <v>5.6064550980062897</v>
      </c>
      <c r="M250" s="112">
        <v>5.7535527582308701</v>
      </c>
      <c r="N250" s="112">
        <v>6.0864989984023001</v>
      </c>
      <c r="O250" s="112">
        <v>7.1997214676087298</v>
      </c>
      <c r="P250" s="112">
        <v>8.1804519705326602</v>
      </c>
      <c r="Q250" s="112">
        <v>14.2694770086246</v>
      </c>
      <c r="R250" s="112">
        <v>6.96211188157696</v>
      </c>
    </row>
    <row r="251" spans="1:18" x14ac:dyDescent="0.25">
      <c r="A251" s="108" t="s">
        <v>144</v>
      </c>
      <c r="B251" s="111">
        <v>43937</v>
      </c>
      <c r="C251" s="112">
        <v>3611.8647999999998</v>
      </c>
      <c r="D251" s="112">
        <v>3611.8647999999998</v>
      </c>
      <c r="E251" s="108">
        <v>120249</v>
      </c>
      <c r="F251" s="112">
        <v>6.3332571083232203</v>
      </c>
      <c r="G251" s="112">
        <v>4.7588955098499097</v>
      </c>
      <c r="H251" s="112">
        <v>4.9367716368853101</v>
      </c>
      <c r="I251" s="112">
        <v>5.0931830677524603</v>
      </c>
      <c r="J251" s="112">
        <v>7.3367752752703703</v>
      </c>
      <c r="K251" s="112">
        <v>6.1149644691274503</v>
      </c>
      <c r="L251" s="112">
        <v>5.7391104620937599</v>
      </c>
      <c r="M251" s="112">
        <v>5.8919480621323403</v>
      </c>
      <c r="N251" s="112">
        <v>6.2291415992171002</v>
      </c>
      <c r="O251" s="112">
        <v>7.3680657761589998</v>
      </c>
      <c r="P251" s="112">
        <v>8.3669029276845208</v>
      </c>
      <c r="Q251" s="112">
        <v>10.038878619023199</v>
      </c>
      <c r="R251" s="112">
        <v>7.1186155614610902</v>
      </c>
    </row>
    <row r="252" spans="1:18" x14ac:dyDescent="0.25">
      <c r="A252" s="108" t="s">
        <v>145</v>
      </c>
      <c r="B252" s="111">
        <v>43937</v>
      </c>
      <c r="C252" s="112">
        <v>1291.3892000000001</v>
      </c>
      <c r="D252" s="112">
        <v>1291.3892000000001</v>
      </c>
      <c r="E252" s="108">
        <v>139538</v>
      </c>
      <c r="F252" s="112">
        <v>5.2748499731920502</v>
      </c>
      <c r="G252" s="112">
        <v>4.5493999759094903</v>
      </c>
      <c r="H252" s="112">
        <v>4.7284324134338904</v>
      </c>
      <c r="I252" s="112">
        <v>4.8287697171120598</v>
      </c>
      <c r="J252" s="112">
        <v>6.0809549946969303</v>
      </c>
      <c r="K252" s="112">
        <v>5.6585237523358902</v>
      </c>
      <c r="L252" s="112">
        <v>5.59342797985322</v>
      </c>
      <c r="M252" s="112">
        <v>5.8477451141590198</v>
      </c>
      <c r="N252" s="112">
        <v>6.24329267396313</v>
      </c>
      <c r="O252" s="112">
        <v>7.4337467222292002</v>
      </c>
      <c r="P252" s="112"/>
      <c r="Q252" s="112">
        <v>7.6904439695698903</v>
      </c>
      <c r="R252" s="112">
        <v>7.2024096622839799</v>
      </c>
    </row>
    <row r="253" spans="1:18" x14ac:dyDescent="0.25">
      <c r="A253" s="108" t="s">
        <v>249</v>
      </c>
      <c r="B253" s="111">
        <v>43937</v>
      </c>
      <c r="C253" s="112">
        <v>1285.0687</v>
      </c>
      <c r="D253" s="112">
        <v>1285.0687</v>
      </c>
      <c r="E253" s="108">
        <v>139537</v>
      </c>
      <c r="F253" s="112">
        <v>5.1672645403444397</v>
      </c>
      <c r="G253" s="112">
        <v>4.4400854564402898</v>
      </c>
      <c r="H253" s="112">
        <v>4.6183816771269797</v>
      </c>
      <c r="I253" s="112">
        <v>4.7185784767260399</v>
      </c>
      <c r="J253" s="112">
        <v>5.9748543467264597</v>
      </c>
      <c r="K253" s="112">
        <v>5.5487186662139996</v>
      </c>
      <c r="L253" s="112">
        <v>5.4814224686459596</v>
      </c>
      <c r="M253" s="112">
        <v>5.7337467936246398</v>
      </c>
      <c r="N253" s="112">
        <v>6.1271658238830096</v>
      </c>
      <c r="O253" s="112">
        <v>7.2782416721201102</v>
      </c>
      <c r="P253" s="112"/>
      <c r="Q253" s="112">
        <v>7.5235398577322004</v>
      </c>
      <c r="R253" s="112">
        <v>7.0675374366480499</v>
      </c>
    </row>
    <row r="254" spans="1:18" x14ac:dyDescent="0.25">
      <c r="A254" s="108" t="s">
        <v>146</v>
      </c>
      <c r="B254" s="111">
        <v>43937</v>
      </c>
      <c r="C254" s="112">
        <v>2099.2175000000002</v>
      </c>
      <c r="D254" s="112">
        <v>2099.2175000000002</v>
      </c>
      <c r="E254" s="108">
        <v>118859</v>
      </c>
      <c r="F254" s="112">
        <v>5.0778362547935201</v>
      </c>
      <c r="G254" s="112">
        <v>4.2886721667176904</v>
      </c>
      <c r="H254" s="112">
        <v>4.9850183789885696</v>
      </c>
      <c r="I254" s="112">
        <v>5.0816751110187299</v>
      </c>
      <c r="J254" s="112">
        <v>6.3131686991812002</v>
      </c>
      <c r="K254" s="112">
        <v>5.7090618714383501</v>
      </c>
      <c r="L254" s="112">
        <v>5.5034579527785601</v>
      </c>
      <c r="M254" s="112">
        <v>5.7142529591309401</v>
      </c>
      <c r="N254" s="112">
        <v>6.1210085629738797</v>
      </c>
      <c r="O254" s="112">
        <v>7.3240187151647502</v>
      </c>
      <c r="P254" s="112">
        <v>8.17791458439509</v>
      </c>
      <c r="Q254" s="112">
        <v>9.6452737703233993</v>
      </c>
      <c r="R254" s="112">
        <v>7.0623284102167796</v>
      </c>
    </row>
    <row r="255" spans="1:18" x14ac:dyDescent="0.25">
      <c r="A255" s="108" t="s">
        <v>250</v>
      </c>
      <c r="B255" s="111">
        <v>43937</v>
      </c>
      <c r="C255" s="112">
        <v>2074.4148</v>
      </c>
      <c r="D255" s="112">
        <v>2074.4148</v>
      </c>
      <c r="E255" s="108">
        <v>111646</v>
      </c>
      <c r="F255" s="112">
        <v>4.9731159855688203</v>
      </c>
      <c r="G255" s="112">
        <v>4.1838466930907998</v>
      </c>
      <c r="H255" s="112">
        <v>4.8829976705544604</v>
      </c>
      <c r="I255" s="112">
        <v>4.9604929241997198</v>
      </c>
      <c r="J255" s="112">
        <v>6.1811646871106003</v>
      </c>
      <c r="K255" s="112">
        <v>5.5881428161551501</v>
      </c>
      <c r="L255" s="112">
        <v>5.3953562646851898</v>
      </c>
      <c r="M255" s="112">
        <v>5.6094041945126101</v>
      </c>
      <c r="N255" s="112">
        <v>6.01546949039066</v>
      </c>
      <c r="O255" s="112">
        <v>7.21773268622165</v>
      </c>
      <c r="P255" s="112">
        <v>7.9634212946599598</v>
      </c>
      <c r="Q255" s="112">
        <v>9.5369990758754906</v>
      </c>
      <c r="R255" s="112">
        <v>6.9716801972417599</v>
      </c>
    </row>
    <row r="256" spans="1:18" x14ac:dyDescent="0.25">
      <c r="A256" s="108" t="s">
        <v>147</v>
      </c>
      <c r="B256" s="111">
        <v>43937</v>
      </c>
      <c r="C256" s="112">
        <v>10.719900000000001</v>
      </c>
      <c r="D256" s="112">
        <v>10.719900000000001</v>
      </c>
      <c r="E256" s="108">
        <v>145834</v>
      </c>
      <c r="F256" s="112">
        <v>5.7892183389067799</v>
      </c>
      <c r="G256" s="112">
        <v>4.9958782449109496</v>
      </c>
      <c r="H256" s="112">
        <v>4.1864999713259801</v>
      </c>
      <c r="I256" s="112">
        <v>4.1898639729095599</v>
      </c>
      <c r="J256" s="112">
        <v>3.5252406323822898</v>
      </c>
      <c r="K256" s="112">
        <v>4.3380647188213901</v>
      </c>
      <c r="L256" s="112">
        <v>4.5112410003501404</v>
      </c>
      <c r="M256" s="112">
        <v>4.8432460940075304</v>
      </c>
      <c r="N256" s="112">
        <v>5.1006036632377798</v>
      </c>
      <c r="O256" s="112"/>
      <c r="P256" s="112"/>
      <c r="Q256" s="112">
        <v>5.4289979338843004</v>
      </c>
      <c r="R256" s="112"/>
    </row>
    <row r="257" spans="1:18" x14ac:dyDescent="0.25">
      <c r="A257" s="108" t="s">
        <v>251</v>
      </c>
      <c r="B257" s="111">
        <v>43937</v>
      </c>
      <c r="C257" s="112">
        <v>10.698600000000001</v>
      </c>
      <c r="D257" s="112">
        <v>10.698600000000001</v>
      </c>
      <c r="E257" s="108">
        <v>145946</v>
      </c>
      <c r="F257" s="112">
        <v>5.4594746190557197</v>
      </c>
      <c r="G257" s="112">
        <v>4.77820167564506</v>
      </c>
      <c r="H257" s="112">
        <v>3.9995830705259001</v>
      </c>
      <c r="I257" s="112">
        <v>4.0270974005915203</v>
      </c>
      <c r="J257" s="112">
        <v>3.37729961174225</v>
      </c>
      <c r="K257" s="112">
        <v>4.1859661857583799</v>
      </c>
      <c r="L257" s="112">
        <v>4.3587243956518602</v>
      </c>
      <c r="M257" s="112">
        <v>4.6881488102359903</v>
      </c>
      <c r="N257" s="112">
        <v>4.9426067075867497</v>
      </c>
      <c r="O257" s="112"/>
      <c r="P257" s="112"/>
      <c r="Q257" s="112">
        <v>5.2683677685950396</v>
      </c>
      <c r="R257" s="112"/>
    </row>
    <row r="258" spans="1:18" x14ac:dyDescent="0.25">
      <c r="A258" s="108" t="s">
        <v>252</v>
      </c>
      <c r="B258" s="111">
        <v>43937</v>
      </c>
      <c r="C258" s="112">
        <v>4833.7406000000001</v>
      </c>
      <c r="D258" s="112">
        <v>4833.7406000000001</v>
      </c>
      <c r="E258" s="108">
        <v>100851</v>
      </c>
      <c r="F258" s="112">
        <v>5.5705324412179698</v>
      </c>
      <c r="G258" s="112">
        <v>4.7451916735126201</v>
      </c>
      <c r="H258" s="112">
        <v>5.1137526774992796</v>
      </c>
      <c r="I258" s="112">
        <v>5.3366838683592999</v>
      </c>
      <c r="J258" s="112">
        <v>6.1067740968573601</v>
      </c>
      <c r="K258" s="112">
        <v>5.5776656701151603</v>
      </c>
      <c r="L258" s="112">
        <v>5.4059666044140799</v>
      </c>
      <c r="M258" s="112">
        <v>5.6697225567335297</v>
      </c>
      <c r="N258" s="112">
        <v>6.13334183782964</v>
      </c>
      <c r="O258" s="112">
        <v>7.2917693242286301</v>
      </c>
      <c r="P258" s="112">
        <v>8.2675399201337303</v>
      </c>
      <c r="Q258" s="112">
        <v>13.3168110167767</v>
      </c>
      <c r="R258" s="112">
        <v>7.0566674270697698</v>
      </c>
    </row>
    <row r="259" spans="1:18" x14ac:dyDescent="0.25">
      <c r="A259" s="108" t="s">
        <v>148</v>
      </c>
      <c r="B259" s="111">
        <v>43937</v>
      </c>
      <c r="C259" s="112">
        <v>4862.3382000000001</v>
      </c>
      <c r="D259" s="112">
        <v>4862.3382000000001</v>
      </c>
      <c r="E259" s="108">
        <v>118701</v>
      </c>
      <c r="F259" s="112">
        <v>5.7299949090568996</v>
      </c>
      <c r="G259" s="112">
        <v>4.9048371840201304</v>
      </c>
      <c r="H259" s="112">
        <v>5.2737285182280296</v>
      </c>
      <c r="I259" s="112">
        <v>5.4985236893503098</v>
      </c>
      <c r="J259" s="112">
        <v>6.2842939908242403</v>
      </c>
      <c r="K259" s="112">
        <v>5.6918805260274299</v>
      </c>
      <c r="L259" s="112">
        <v>5.5047022152070602</v>
      </c>
      <c r="M259" s="112">
        <v>5.7642948713271904</v>
      </c>
      <c r="N259" s="112">
        <v>6.2265636339048704</v>
      </c>
      <c r="O259" s="112">
        <v>7.3927834696079797</v>
      </c>
      <c r="P259" s="112">
        <v>8.3866042174501896</v>
      </c>
      <c r="Q259" s="112">
        <v>10.1158101340441</v>
      </c>
      <c r="R259" s="112">
        <v>7.1525316890132098</v>
      </c>
    </row>
    <row r="260" spans="1:18" x14ac:dyDescent="0.25">
      <c r="A260" s="108" t="s">
        <v>149</v>
      </c>
      <c r="B260" s="111">
        <v>43937</v>
      </c>
      <c r="C260" s="112">
        <v>1118.9573</v>
      </c>
      <c r="D260" s="112">
        <v>1118.9573</v>
      </c>
      <c r="E260" s="108">
        <v>143269</v>
      </c>
      <c r="F260" s="112">
        <v>6.3129947536768602</v>
      </c>
      <c r="G260" s="112">
        <v>4.8894756627238696</v>
      </c>
      <c r="H260" s="112">
        <v>4.30655226873911</v>
      </c>
      <c r="I260" s="112">
        <v>4.1153973720331098</v>
      </c>
      <c r="J260" s="112">
        <v>4.6026672801311204</v>
      </c>
      <c r="K260" s="112">
        <v>4.8875522920660499</v>
      </c>
      <c r="L260" s="112">
        <v>4.8806511611765897</v>
      </c>
      <c r="M260" s="112">
        <v>5.2390871398561796</v>
      </c>
      <c r="N260" s="112">
        <v>5.4972382786589797</v>
      </c>
      <c r="O260" s="112"/>
      <c r="P260" s="112"/>
      <c r="Q260" s="112">
        <v>6.1500587110481604</v>
      </c>
      <c r="R260" s="112"/>
    </row>
    <row r="261" spans="1:18" x14ac:dyDescent="0.25">
      <c r="A261" s="108" t="s">
        <v>253</v>
      </c>
      <c r="B261" s="111">
        <v>43937</v>
      </c>
      <c r="C261" s="112">
        <v>1116.6695</v>
      </c>
      <c r="D261" s="112">
        <v>1116.6695</v>
      </c>
      <c r="E261" s="108">
        <v>143260</v>
      </c>
      <c r="F261" s="112">
        <v>6.2114888808998403</v>
      </c>
      <c r="G261" s="112">
        <v>4.7871841500802104</v>
      </c>
      <c r="H261" s="112">
        <v>4.2050024173567699</v>
      </c>
      <c r="I261" s="112">
        <v>4.0144688264735002</v>
      </c>
      <c r="J261" s="112">
        <v>4.5032194256808999</v>
      </c>
      <c r="K261" s="112">
        <v>4.7879748322041902</v>
      </c>
      <c r="L261" s="112">
        <v>4.77927375775824</v>
      </c>
      <c r="M261" s="112">
        <v>5.1358662733086904</v>
      </c>
      <c r="N261" s="112">
        <v>5.3920551935593704</v>
      </c>
      <c r="O261" s="112"/>
      <c r="P261" s="112"/>
      <c r="Q261" s="112">
        <v>6.03178009915014</v>
      </c>
      <c r="R261" s="112"/>
    </row>
    <row r="262" spans="1:18" x14ac:dyDescent="0.25">
      <c r="A262" s="108" t="s">
        <v>254</v>
      </c>
      <c r="B262" s="111">
        <v>43937</v>
      </c>
      <c r="C262" s="112">
        <v>257.56950000000001</v>
      </c>
      <c r="D262" s="112">
        <v>257.56950000000001</v>
      </c>
      <c r="E262" s="108">
        <v>138288</v>
      </c>
      <c r="F262" s="112">
        <v>1.87065895883143</v>
      </c>
      <c r="G262" s="112">
        <v>4.1156858358739203</v>
      </c>
      <c r="H262" s="112">
        <v>5.0172843541766401</v>
      </c>
      <c r="I262" s="112">
        <v>5.1420235490260398</v>
      </c>
      <c r="J262" s="112">
        <v>5.7230265734155097</v>
      </c>
      <c r="K262" s="112">
        <v>5.3521871023242502</v>
      </c>
      <c r="L262" s="112">
        <v>5.3250326760650797</v>
      </c>
      <c r="M262" s="112">
        <v>5.6075750917464804</v>
      </c>
      <c r="N262" s="112">
        <v>6.0719038744653604</v>
      </c>
      <c r="O262" s="112">
        <v>7.2857198560818199</v>
      </c>
      <c r="P262" s="112">
        <v>8.2900622995614306</v>
      </c>
      <c r="Q262" s="112">
        <v>12.481091037326401</v>
      </c>
      <c r="R262" s="112">
        <v>7.0509677027847797</v>
      </c>
    </row>
    <row r="263" spans="1:18" x14ac:dyDescent="0.25">
      <c r="A263" s="108" t="s">
        <v>150</v>
      </c>
      <c r="B263" s="111">
        <v>43937</v>
      </c>
      <c r="C263" s="112">
        <v>258.92689999999999</v>
      </c>
      <c r="D263" s="112">
        <v>258.92689999999999</v>
      </c>
      <c r="E263" s="108">
        <v>138299</v>
      </c>
      <c r="F263" s="112">
        <v>2.07232413150094</v>
      </c>
      <c r="G263" s="112">
        <v>4.31980476622984</v>
      </c>
      <c r="H263" s="112">
        <v>5.2189624206645204</v>
      </c>
      <c r="I263" s="112">
        <v>5.3434879433451599</v>
      </c>
      <c r="J263" s="112">
        <v>5.9238707488738802</v>
      </c>
      <c r="K263" s="112">
        <v>5.5545063339019203</v>
      </c>
      <c r="L263" s="112">
        <v>5.5147283835035301</v>
      </c>
      <c r="M263" s="112">
        <v>5.7518207115865501</v>
      </c>
      <c r="N263" s="112">
        <v>6.1973276550996097</v>
      </c>
      <c r="O263" s="112">
        <v>7.3774870900534797</v>
      </c>
      <c r="P263" s="112">
        <v>8.3823882439274904</v>
      </c>
      <c r="Q263" s="112">
        <v>10.0699435442093</v>
      </c>
      <c r="R263" s="112">
        <v>7.1483880520409597</v>
      </c>
    </row>
    <row r="264" spans="1:18" x14ac:dyDescent="0.25">
      <c r="A264" s="108" t="s">
        <v>255</v>
      </c>
      <c r="B264" s="111">
        <v>43937</v>
      </c>
      <c r="C264" s="112">
        <v>1752.4031</v>
      </c>
      <c r="D264" s="112">
        <v>2803.8449599999999</v>
      </c>
      <c r="E264" s="108">
        <v>100898</v>
      </c>
      <c r="F264" s="112">
        <v>4.8036937002458</v>
      </c>
      <c r="G264" s="112">
        <v>3.9802473223234198</v>
      </c>
      <c r="H264" s="112">
        <v>4.2381819623235701</v>
      </c>
      <c r="I264" s="112">
        <v>4.1762554202680802</v>
      </c>
      <c r="J264" s="112">
        <v>4.2171076964776697</v>
      </c>
      <c r="K264" s="112">
        <v>4.8822834653417901</v>
      </c>
      <c r="L264" s="112">
        <v>4.9430795473261204</v>
      </c>
      <c r="M264" s="112">
        <v>5.2288456832962504</v>
      </c>
      <c r="N264" s="112">
        <v>5.5622348415285403</v>
      </c>
      <c r="O264" s="112">
        <v>3.5591176482347602</v>
      </c>
      <c r="P264" s="112">
        <v>5.6937211265894296</v>
      </c>
      <c r="Q264" s="112">
        <v>11.5347479046952</v>
      </c>
      <c r="R264" s="112">
        <v>1.7923020743801501</v>
      </c>
    </row>
    <row r="265" spans="1:18" x14ac:dyDescent="0.25">
      <c r="A265" s="108" t="s">
        <v>151</v>
      </c>
      <c r="B265" s="111">
        <v>43937</v>
      </c>
      <c r="C265" s="112">
        <v>1761.462</v>
      </c>
      <c r="D265" s="112">
        <v>2818.3391999999999</v>
      </c>
      <c r="E265" s="108">
        <v>119468</v>
      </c>
      <c r="F265" s="112">
        <v>4.9054201072389301</v>
      </c>
      <c r="G265" s="112">
        <v>4.0800346116473003</v>
      </c>
      <c r="H265" s="112">
        <v>4.3379356172247903</v>
      </c>
      <c r="I265" s="112">
        <v>4.2762075765904299</v>
      </c>
      <c r="J265" s="112">
        <v>4.3054891512130098</v>
      </c>
      <c r="K265" s="112">
        <v>4.9537183056864302</v>
      </c>
      <c r="L265" s="112">
        <v>4.9996889016628003</v>
      </c>
      <c r="M265" s="112">
        <v>5.2383989538246896</v>
      </c>
      <c r="N265" s="112">
        <v>5.58789644909473</v>
      </c>
      <c r="O265" s="112">
        <v>3.6216871728164999</v>
      </c>
      <c r="P265" s="112">
        <v>5.7733249545082801</v>
      </c>
      <c r="Q265" s="112">
        <v>7.9119708560760804</v>
      </c>
      <c r="R265" s="112">
        <v>1.84452799639923</v>
      </c>
    </row>
    <row r="266" spans="1:18" x14ac:dyDescent="0.25">
      <c r="A266" s="108" t="s">
        <v>256</v>
      </c>
      <c r="B266" s="111">
        <v>43937</v>
      </c>
      <c r="C266" s="112">
        <v>31.113499999999998</v>
      </c>
      <c r="D266" s="112">
        <v>31.113499999999998</v>
      </c>
      <c r="E266" s="108">
        <v>103225</v>
      </c>
      <c r="F266" s="112">
        <v>3.6370474182260102</v>
      </c>
      <c r="G266" s="112">
        <v>3.7551561058246299</v>
      </c>
      <c r="H266" s="112">
        <v>4.3106023217185898</v>
      </c>
      <c r="I266" s="112">
        <v>4.7345971498580104</v>
      </c>
      <c r="J266" s="112">
        <v>5.0432380179689797</v>
      </c>
      <c r="K266" s="112">
        <v>5.7642266772861204</v>
      </c>
      <c r="L266" s="112">
        <v>5.9685201982476404</v>
      </c>
      <c r="M266" s="112">
        <v>6.2625494297298996</v>
      </c>
      <c r="N266" s="112">
        <v>6.5635702223473702</v>
      </c>
      <c r="O266" s="112">
        <v>7.3465166419600703</v>
      </c>
      <c r="P266" s="112">
        <v>8.5184099333810792</v>
      </c>
      <c r="Q266" s="112">
        <v>14.504851308112199</v>
      </c>
      <c r="R266" s="112">
        <v>7.2572607026818297</v>
      </c>
    </row>
    <row r="267" spans="1:18" x14ac:dyDescent="0.25">
      <c r="A267" s="108" t="s">
        <v>152</v>
      </c>
      <c r="B267" s="111">
        <v>43937</v>
      </c>
      <c r="C267" s="112">
        <v>31.463999999999999</v>
      </c>
      <c r="D267" s="112">
        <v>31.463999999999999</v>
      </c>
      <c r="E267" s="108">
        <v>120837</v>
      </c>
      <c r="F267" s="112">
        <v>3.94461644087807</v>
      </c>
      <c r="G267" s="112">
        <v>4.1002456544182397</v>
      </c>
      <c r="H267" s="112">
        <v>4.6609586037438699</v>
      </c>
      <c r="I267" s="112">
        <v>5.08098458918119</v>
      </c>
      <c r="J267" s="112">
        <v>5.3907631234353603</v>
      </c>
      <c r="K267" s="112">
        <v>6.1165142800693397</v>
      </c>
      <c r="L267" s="112">
        <v>6.3269796016676603</v>
      </c>
      <c r="M267" s="112">
        <v>6.6275941653349202</v>
      </c>
      <c r="N267" s="112">
        <v>6.9152601808612202</v>
      </c>
      <c r="O267" s="112">
        <v>7.6164619455266198</v>
      </c>
      <c r="P267" s="112">
        <v>8.7115849608177101</v>
      </c>
      <c r="Q267" s="112">
        <v>10.649823995159601</v>
      </c>
      <c r="R267" s="112">
        <v>7.5904457113111503</v>
      </c>
    </row>
    <row r="268" spans="1:18" x14ac:dyDescent="0.25">
      <c r="A268" s="108" t="s">
        <v>153</v>
      </c>
      <c r="B268" s="111">
        <v>43937</v>
      </c>
      <c r="C268" s="112">
        <v>26.9739</v>
      </c>
      <c r="D268" s="112">
        <v>26.9739</v>
      </c>
      <c r="E268" s="108">
        <v>103734</v>
      </c>
      <c r="F268" s="112">
        <v>5.2780867630756196</v>
      </c>
      <c r="G268" s="112">
        <v>3.92542981324118</v>
      </c>
      <c r="H268" s="112">
        <v>3.9464792539540499</v>
      </c>
      <c r="I268" s="112">
        <v>3.88160707257919</v>
      </c>
      <c r="J268" s="112">
        <v>4.3988651729699004</v>
      </c>
      <c r="K268" s="112">
        <v>4.8200610057169797</v>
      </c>
      <c r="L268" s="112">
        <v>4.8341865074572903</v>
      </c>
      <c r="M268" s="112">
        <v>5.1254161109769303</v>
      </c>
      <c r="N268" s="112">
        <v>5.5145175226076102</v>
      </c>
      <c r="O268" s="112">
        <v>6.4965400349322602</v>
      </c>
      <c r="P268" s="112">
        <v>7.3599335077552404</v>
      </c>
      <c r="Q268" s="112">
        <v>12.0934481748975</v>
      </c>
      <c r="R268" s="112">
        <v>6.2986728283325002</v>
      </c>
    </row>
    <row r="269" spans="1:18" x14ac:dyDescent="0.25">
      <c r="A269" s="108" t="s">
        <v>257</v>
      </c>
      <c r="B269" s="111">
        <v>43937</v>
      </c>
      <c r="C269" s="112">
        <v>26.9254</v>
      </c>
      <c r="D269" s="112">
        <v>26.9254</v>
      </c>
      <c r="E269" s="108">
        <v>141066</v>
      </c>
      <c r="F269" s="112">
        <v>5.1519969095462601</v>
      </c>
      <c r="G269" s="112">
        <v>3.8420719572705599</v>
      </c>
      <c r="H269" s="112">
        <v>3.87601426798031</v>
      </c>
      <c r="I269" s="112">
        <v>3.7914955093967602</v>
      </c>
      <c r="J269" s="112">
        <v>4.3010913012140604</v>
      </c>
      <c r="K269" s="112">
        <v>4.7266481555030504</v>
      </c>
      <c r="L269" s="112">
        <v>4.75687567056156</v>
      </c>
      <c r="M269" s="112">
        <v>5.0526219866955699</v>
      </c>
      <c r="N269" s="112">
        <v>5.4429659482875099</v>
      </c>
      <c r="O269" s="112">
        <v>6.4258593258634003</v>
      </c>
      <c r="P269" s="112">
        <v>7.2840863858705802</v>
      </c>
      <c r="Q269" s="112">
        <v>11.9537706790532</v>
      </c>
      <c r="R269" s="112">
        <v>6.2282837173175798</v>
      </c>
    </row>
    <row r="270" spans="1:18" x14ac:dyDescent="0.25">
      <c r="A270" s="108" t="s">
        <v>260</v>
      </c>
      <c r="B270" s="111">
        <v>43937</v>
      </c>
      <c r="C270" s="112">
        <v>3100.0695999999998</v>
      </c>
      <c r="D270" s="112">
        <v>3100.0695999999998</v>
      </c>
      <c r="E270" s="108">
        <v>105280</v>
      </c>
      <c r="F270" s="112">
        <v>6.1540928400157799</v>
      </c>
      <c r="G270" s="112">
        <v>4.7290700069512903</v>
      </c>
      <c r="H270" s="112">
        <v>4.6701872649856302</v>
      </c>
      <c r="I270" s="112">
        <v>4.7575962424118803</v>
      </c>
      <c r="J270" s="112">
        <v>6.1605477989821198</v>
      </c>
      <c r="K270" s="112">
        <v>5.5851819686159896</v>
      </c>
      <c r="L270" s="112">
        <v>5.3643579367874796</v>
      </c>
      <c r="M270" s="112">
        <v>5.5949967996349903</v>
      </c>
      <c r="N270" s="112">
        <v>5.9637217798915101</v>
      </c>
      <c r="O270" s="112">
        <v>7.1394732206871696</v>
      </c>
      <c r="P270" s="112">
        <v>8.1224834218359394</v>
      </c>
      <c r="Q270" s="112">
        <v>11.430138845939601</v>
      </c>
      <c r="R270" s="112">
        <v>6.9012465051714802</v>
      </c>
    </row>
    <row r="271" spans="1:18" x14ac:dyDescent="0.25">
      <c r="A271" s="108" t="s">
        <v>156</v>
      </c>
      <c r="B271" s="111">
        <v>43937</v>
      </c>
      <c r="C271" s="112">
        <v>3115.6156000000001</v>
      </c>
      <c r="D271" s="112">
        <v>3115.6156000000001</v>
      </c>
      <c r="E271" s="108">
        <v>119800</v>
      </c>
      <c r="F271" s="112">
        <v>6.2335405701466904</v>
      </c>
      <c r="G271" s="112">
        <v>4.80902925947857</v>
      </c>
      <c r="H271" s="112">
        <v>4.7503107764238299</v>
      </c>
      <c r="I271" s="112">
        <v>4.8366146223265902</v>
      </c>
      <c r="J271" s="112">
        <v>6.2480732611978302</v>
      </c>
      <c r="K271" s="112">
        <v>5.6633884352426502</v>
      </c>
      <c r="L271" s="112">
        <v>5.4398140270558004</v>
      </c>
      <c r="M271" s="112">
        <v>5.6703286951220297</v>
      </c>
      <c r="N271" s="112">
        <v>6.0443431015227702</v>
      </c>
      <c r="O271" s="112">
        <v>7.2356605603416702</v>
      </c>
      <c r="P271" s="112">
        <v>8.2216007768402495</v>
      </c>
      <c r="Q271" s="112">
        <v>9.9458260490071506</v>
      </c>
      <c r="R271" s="112">
        <v>6.9991551452555703</v>
      </c>
    </row>
    <row r="272" spans="1:18" x14ac:dyDescent="0.25">
      <c r="A272" s="108" t="s">
        <v>157</v>
      </c>
      <c r="B272" s="111">
        <v>43937</v>
      </c>
      <c r="C272" s="112">
        <v>41.953400000000002</v>
      </c>
      <c r="D272" s="112">
        <v>41.953400000000002</v>
      </c>
      <c r="E272" s="108">
        <v>119686</v>
      </c>
      <c r="F272" s="112">
        <v>9.5726520180056092</v>
      </c>
      <c r="G272" s="112">
        <v>6.2673197907077496</v>
      </c>
      <c r="H272" s="112">
        <v>5.2253086272469202</v>
      </c>
      <c r="I272" s="112">
        <v>4.7252616048511902</v>
      </c>
      <c r="J272" s="112">
        <v>5.7078795099365598</v>
      </c>
      <c r="K272" s="112">
        <v>5.5324521114490999</v>
      </c>
      <c r="L272" s="112">
        <v>5.4386034067217999</v>
      </c>
      <c r="M272" s="112">
        <v>5.6831084641618004</v>
      </c>
      <c r="N272" s="112">
        <v>6.0974536061757698</v>
      </c>
      <c r="O272" s="112">
        <v>7.3199476100794101</v>
      </c>
      <c r="P272" s="112">
        <v>8.3092761132879591</v>
      </c>
      <c r="Q272" s="112">
        <v>10.0364392439503</v>
      </c>
      <c r="R272" s="112">
        <v>7.0759760705782</v>
      </c>
    </row>
    <row r="273" spans="1:18" x14ac:dyDescent="0.25">
      <c r="A273" s="108" t="s">
        <v>261</v>
      </c>
      <c r="B273" s="111">
        <v>43937</v>
      </c>
      <c r="C273" s="112">
        <v>41.723300000000002</v>
      </c>
      <c r="D273" s="112">
        <v>41.723300000000002</v>
      </c>
      <c r="E273" s="108">
        <v>103397</v>
      </c>
      <c r="F273" s="112">
        <v>9.4504045549925806</v>
      </c>
      <c r="G273" s="112">
        <v>6.1559502056667297</v>
      </c>
      <c r="H273" s="112">
        <v>5.1289327672837999</v>
      </c>
      <c r="I273" s="112">
        <v>4.6322164220905799</v>
      </c>
      <c r="J273" s="112">
        <v>5.6226913441184099</v>
      </c>
      <c r="K273" s="112">
        <v>5.4636041903610604</v>
      </c>
      <c r="L273" s="112">
        <v>5.3640088055520501</v>
      </c>
      <c r="M273" s="112">
        <v>5.6047904354792797</v>
      </c>
      <c r="N273" s="112">
        <v>6.0166601723593196</v>
      </c>
      <c r="O273" s="112">
        <v>7.2205050011782603</v>
      </c>
      <c r="P273" s="112">
        <v>8.1906360099838</v>
      </c>
      <c r="Q273" s="112">
        <v>13.0954817249199</v>
      </c>
      <c r="R273" s="112">
        <v>6.9905577757998296</v>
      </c>
    </row>
    <row r="274" spans="1:18" x14ac:dyDescent="0.25">
      <c r="A274" s="108" t="s">
        <v>158</v>
      </c>
      <c r="B274" s="111">
        <v>43937</v>
      </c>
      <c r="C274" s="112">
        <v>3139.3344000000002</v>
      </c>
      <c r="D274" s="112">
        <v>3139.3344000000002</v>
      </c>
      <c r="E274" s="108">
        <v>119861</v>
      </c>
      <c r="F274" s="112">
        <v>4.9233954068782504</v>
      </c>
      <c r="G274" s="112">
        <v>4.7885833313186001</v>
      </c>
      <c r="H274" s="112">
        <v>5.14638712164541</v>
      </c>
      <c r="I274" s="112">
        <v>5.3014738089690603</v>
      </c>
      <c r="J274" s="112">
        <v>7.27932814209246</v>
      </c>
      <c r="K274" s="112">
        <v>6.0603590405146504</v>
      </c>
      <c r="L274" s="112">
        <v>5.68809140783498</v>
      </c>
      <c r="M274" s="112">
        <v>5.8522534865337903</v>
      </c>
      <c r="N274" s="112">
        <v>6.2619174665157997</v>
      </c>
      <c r="O274" s="112">
        <v>7.3715529241517599</v>
      </c>
      <c r="P274" s="112">
        <v>8.3542917361806897</v>
      </c>
      <c r="Q274" s="112">
        <v>10.126648797719101</v>
      </c>
      <c r="R274" s="112">
        <v>7.1335968394044604</v>
      </c>
    </row>
    <row r="275" spans="1:18" x14ac:dyDescent="0.25">
      <c r="A275" s="108" t="s">
        <v>262</v>
      </c>
      <c r="B275" s="111">
        <v>43937</v>
      </c>
      <c r="C275" s="112">
        <v>3120.6687000000002</v>
      </c>
      <c r="D275" s="112">
        <v>3120.6687000000002</v>
      </c>
      <c r="E275" s="108">
        <v>102672</v>
      </c>
      <c r="F275" s="112">
        <v>4.79841654145552</v>
      </c>
      <c r="G275" s="112">
        <v>4.6638969038644102</v>
      </c>
      <c r="H275" s="112">
        <v>5.02133582990158</v>
      </c>
      <c r="I275" s="112">
        <v>5.1757190774250397</v>
      </c>
      <c r="J275" s="112">
        <v>7.1488174459063201</v>
      </c>
      <c r="K275" s="112">
        <v>5.9312718140009997</v>
      </c>
      <c r="L275" s="112">
        <v>5.5588770753569303</v>
      </c>
      <c r="M275" s="112">
        <v>5.7204824224084199</v>
      </c>
      <c r="N275" s="112">
        <v>6.1352379515145703</v>
      </c>
      <c r="O275" s="112">
        <v>7.2770512076076903</v>
      </c>
      <c r="P275" s="112">
        <v>8.2528469852134307</v>
      </c>
      <c r="Q275" s="112">
        <v>13.565441211006</v>
      </c>
      <c r="R275" s="112">
        <v>7.0334082183815196</v>
      </c>
    </row>
    <row r="276" spans="1:18" x14ac:dyDescent="0.25">
      <c r="A276" s="108" t="s">
        <v>159</v>
      </c>
      <c r="B276" s="111">
        <v>43937</v>
      </c>
      <c r="C276" s="112">
        <v>1962.2822000000001</v>
      </c>
      <c r="D276" s="112">
        <v>1962.2822000000001</v>
      </c>
      <c r="E276" s="108">
        <v>118893</v>
      </c>
      <c r="F276" s="112">
        <v>3.1196191659594898</v>
      </c>
      <c r="G276" s="112">
        <v>2.9749936601669602</v>
      </c>
      <c r="H276" s="112">
        <v>2.8030507971924501</v>
      </c>
      <c r="I276" s="112">
        <v>2.07351012158815</v>
      </c>
      <c r="J276" s="112">
        <v>2.0639191028349702</v>
      </c>
      <c r="K276" s="112">
        <v>3.6908546126500101</v>
      </c>
      <c r="L276" s="112">
        <v>4.0282461245632497</v>
      </c>
      <c r="M276" s="112">
        <v>4.3228918035603501</v>
      </c>
      <c r="N276" s="112">
        <v>4.63245817399301</v>
      </c>
      <c r="O276" s="112">
        <v>6.5580612916499001</v>
      </c>
      <c r="P276" s="112">
        <v>5.8065281560445099</v>
      </c>
      <c r="Q276" s="112">
        <v>8.0022617646857501</v>
      </c>
      <c r="R276" s="112">
        <v>5.4210990050855301</v>
      </c>
    </row>
    <row r="277" spans="1:18" x14ac:dyDescent="0.25">
      <c r="A277" s="108" t="s">
        <v>263</v>
      </c>
      <c r="B277" s="111">
        <v>43937</v>
      </c>
      <c r="C277" s="112">
        <v>1902.1344999999999</v>
      </c>
      <c r="D277" s="112">
        <v>1902.1344999999999</v>
      </c>
      <c r="E277" s="108">
        <v>115398</v>
      </c>
      <c r="F277" s="112">
        <v>7.7866255167329301</v>
      </c>
      <c r="G277" s="112">
        <v>5.38232727959487</v>
      </c>
      <c r="H277" s="112">
        <v>5.5523404555024696</v>
      </c>
      <c r="I277" s="112">
        <v>5.1854208412626699</v>
      </c>
      <c r="J277" s="112">
        <v>7.6994879359164097</v>
      </c>
      <c r="K277" s="112">
        <v>5.9553258035235004</v>
      </c>
      <c r="L277" s="112">
        <v>5.5543070211800902</v>
      </c>
      <c r="M277" s="112">
        <v>5.6697361607718797</v>
      </c>
      <c r="N277" s="112">
        <v>6.0527703667703001</v>
      </c>
      <c r="O277" s="112">
        <v>5.7183108346782596</v>
      </c>
      <c r="P277" s="112">
        <v>7.0699097119297099</v>
      </c>
      <c r="Q277" s="112">
        <v>10.196844633021801</v>
      </c>
      <c r="R277" s="112">
        <v>4.9272798326458496</v>
      </c>
    </row>
    <row r="278" spans="1:18" x14ac:dyDescent="0.25">
      <c r="A278" s="108" t="s">
        <v>160</v>
      </c>
      <c r="B278" s="111">
        <v>43937</v>
      </c>
      <c r="C278" s="112">
        <v>1915.7791</v>
      </c>
      <c r="D278" s="112">
        <v>1915.7791</v>
      </c>
      <c r="E278" s="108">
        <v>119303</v>
      </c>
      <c r="F278" s="112">
        <v>7.8855453839578002</v>
      </c>
      <c r="G278" s="112">
        <v>5.4819106192787199</v>
      </c>
      <c r="H278" s="112">
        <v>5.6521334172999298</v>
      </c>
      <c r="I278" s="112">
        <v>5.2854591397890802</v>
      </c>
      <c r="J278" s="112">
        <v>7.7999640610045597</v>
      </c>
      <c r="K278" s="112">
        <v>6.05658360483132</v>
      </c>
      <c r="L278" s="112">
        <v>5.6568278332764903</v>
      </c>
      <c r="M278" s="112">
        <v>5.7737512257448804</v>
      </c>
      <c r="N278" s="112">
        <v>6.1586024313627004</v>
      </c>
      <c r="O278" s="112">
        <v>5.83964959519865</v>
      </c>
      <c r="P278" s="112">
        <v>7.2210153724334898</v>
      </c>
      <c r="Q278" s="112">
        <v>9.1133414435127502</v>
      </c>
      <c r="R278" s="112">
        <v>5.03809751275928</v>
      </c>
    </row>
    <row r="279" spans="1:18" x14ac:dyDescent="0.25">
      <c r="A279" s="108" t="s">
        <v>161</v>
      </c>
      <c r="B279" s="111">
        <v>43937</v>
      </c>
      <c r="C279" s="112">
        <v>3258.6230999999998</v>
      </c>
      <c r="D279" s="112">
        <v>3258.6230999999998</v>
      </c>
      <c r="E279" s="108">
        <v>120304</v>
      </c>
      <c r="F279" s="112">
        <v>4.0619526891743103</v>
      </c>
      <c r="G279" s="112">
        <v>4.1431853130828102</v>
      </c>
      <c r="H279" s="112">
        <v>5.0469528784208899</v>
      </c>
      <c r="I279" s="112">
        <v>5.0531276875732001</v>
      </c>
      <c r="J279" s="112">
        <v>6.2537424201180096</v>
      </c>
      <c r="K279" s="112">
        <v>5.6100247224917901</v>
      </c>
      <c r="L279" s="112">
        <v>5.4238302648483101</v>
      </c>
      <c r="M279" s="112">
        <v>5.6690133269488197</v>
      </c>
      <c r="N279" s="112">
        <v>6.1047908642907798</v>
      </c>
      <c r="O279" s="112">
        <v>7.3270840932174996</v>
      </c>
      <c r="P279" s="112">
        <v>8.30188819067771</v>
      </c>
      <c r="Q279" s="112">
        <v>10.0010673069128</v>
      </c>
      <c r="R279" s="112">
        <v>7.0763998451705703</v>
      </c>
    </row>
    <row r="280" spans="1:18" x14ac:dyDescent="0.25">
      <c r="A280" s="108" t="s">
        <v>264</v>
      </c>
      <c r="B280" s="111">
        <v>43937</v>
      </c>
      <c r="C280" s="112">
        <v>3244.3733000000002</v>
      </c>
      <c r="D280" s="112">
        <v>3244.3733000000002</v>
      </c>
      <c r="E280" s="108">
        <v>102012</v>
      </c>
      <c r="F280" s="112">
        <v>3.9616418043138002</v>
      </c>
      <c r="G280" s="112">
        <v>4.0165385739841302</v>
      </c>
      <c r="H280" s="112">
        <v>4.91262453895318</v>
      </c>
      <c r="I280" s="112">
        <v>4.9157247359226304</v>
      </c>
      <c r="J280" s="112">
        <v>6.1143054427838797</v>
      </c>
      <c r="K280" s="112">
        <v>5.4685425345468497</v>
      </c>
      <c r="L280" s="112">
        <v>5.3180397590324704</v>
      </c>
      <c r="M280" s="112">
        <v>5.5766338419646404</v>
      </c>
      <c r="N280" s="112">
        <v>6.0183292672908104</v>
      </c>
      <c r="O280" s="112">
        <v>7.2504356242058003</v>
      </c>
      <c r="P280" s="112">
        <v>8.2257396836779204</v>
      </c>
      <c r="Q280" s="112">
        <v>13.2828436475723</v>
      </c>
      <c r="R280" s="112">
        <v>6.9950245311325503</v>
      </c>
    </row>
    <row r="281" spans="1:18" x14ac:dyDescent="0.25">
      <c r="A281" s="108" t="s">
        <v>162</v>
      </c>
      <c r="B281" s="111">
        <v>43937</v>
      </c>
      <c r="C281" s="112">
        <v>1079.5633</v>
      </c>
      <c r="D281" s="112">
        <v>1079.5633</v>
      </c>
      <c r="E281" s="108">
        <v>145971</v>
      </c>
      <c r="F281" s="112">
        <v>8.0857540301582098</v>
      </c>
      <c r="G281" s="112">
        <v>5.4582493419720297</v>
      </c>
      <c r="H281" s="112">
        <v>4.1159875007519799</v>
      </c>
      <c r="I281" s="112">
        <v>3.53381948752771</v>
      </c>
      <c r="J281" s="112">
        <v>3.6116973555084102</v>
      </c>
      <c r="K281" s="112">
        <v>4.7445372423023304</v>
      </c>
      <c r="L281" s="112">
        <v>5.0290683295613601</v>
      </c>
      <c r="M281" s="112">
        <v>5.4891558067678403</v>
      </c>
      <c r="N281" s="112">
        <v>5.9847528163836401</v>
      </c>
      <c r="O281" s="112"/>
      <c r="P281" s="112"/>
      <c r="Q281" s="112">
        <v>6.3509261605197196</v>
      </c>
      <c r="R281" s="112"/>
    </row>
    <row r="282" spans="1:18" x14ac:dyDescent="0.25">
      <c r="A282" s="108" t="s">
        <v>265</v>
      </c>
      <c r="B282" s="111">
        <v>43937</v>
      </c>
      <c r="C282" s="112">
        <v>1078.5032000000001</v>
      </c>
      <c r="D282" s="112">
        <v>1078.5032000000001</v>
      </c>
      <c r="E282" s="108">
        <v>145968</v>
      </c>
      <c r="F282" s="112">
        <v>8.0090582421904504</v>
      </c>
      <c r="G282" s="112">
        <v>5.3800625494855696</v>
      </c>
      <c r="H282" s="112">
        <v>4.0362645142965503</v>
      </c>
      <c r="I282" s="112">
        <v>3.4539169999913</v>
      </c>
      <c r="J282" s="112">
        <v>3.5316736679526701</v>
      </c>
      <c r="K282" s="112">
        <v>4.6647062916386899</v>
      </c>
      <c r="L282" s="112">
        <v>4.9507969954804496</v>
      </c>
      <c r="M282" s="112">
        <v>5.4084756027925396</v>
      </c>
      <c r="N282" s="112">
        <v>5.9020325647343599</v>
      </c>
      <c r="O282" s="112"/>
      <c r="P282" s="112"/>
      <c r="Q282" s="112">
        <v>6.2662966254160297</v>
      </c>
      <c r="R282" s="112"/>
    </row>
    <row r="283" spans="1:18" x14ac:dyDescent="0.25">
      <c r="A283" s="110" t="s">
        <v>389</v>
      </c>
      <c r="B283" s="110"/>
      <c r="C283" s="110"/>
      <c r="D283" s="110"/>
      <c r="E283" s="110"/>
      <c r="F283" s="110"/>
      <c r="G283" s="110"/>
      <c r="H283" s="110"/>
      <c r="I283" s="110"/>
      <c r="J283" s="110"/>
      <c r="K283" s="110"/>
      <c r="L283" s="110"/>
      <c r="M283" s="110"/>
      <c r="N283" s="110"/>
      <c r="O283" s="110"/>
      <c r="P283" s="110"/>
      <c r="Q283" s="110"/>
      <c r="R283" s="110"/>
    </row>
    <row r="284" spans="1:18" x14ac:dyDescent="0.25">
      <c r="A284" s="108" t="s">
        <v>379</v>
      </c>
      <c r="B284" s="111">
        <v>43937</v>
      </c>
      <c r="C284" s="112">
        <v>9.25</v>
      </c>
      <c r="D284" s="112">
        <v>9.25</v>
      </c>
      <c r="E284" s="108">
        <v>147928</v>
      </c>
      <c r="F284" s="112">
        <v>-78.748651564183305</v>
      </c>
      <c r="G284" s="112">
        <v>-52.386078220307503</v>
      </c>
      <c r="H284" s="112">
        <v>-126.506931886679</v>
      </c>
      <c r="I284" s="112">
        <v>130.25816249050899</v>
      </c>
      <c r="J284" s="112">
        <v>-1.27151118233116</v>
      </c>
      <c r="K284" s="112"/>
      <c r="L284" s="112"/>
      <c r="M284" s="112"/>
      <c r="N284" s="112"/>
      <c r="O284" s="112"/>
      <c r="P284" s="112"/>
      <c r="Q284" s="112">
        <v>-42.7734375</v>
      </c>
      <c r="R284" s="112"/>
    </row>
    <row r="285" spans="1:18" x14ac:dyDescent="0.25">
      <c r="A285" s="108" t="s">
        <v>381</v>
      </c>
      <c r="B285" s="111">
        <v>43937</v>
      </c>
      <c r="C285" s="112">
        <v>9.2200000000000006</v>
      </c>
      <c r="D285" s="112">
        <v>9.2200000000000006</v>
      </c>
      <c r="E285" s="108">
        <v>147929</v>
      </c>
      <c r="F285" s="112">
        <v>-79.004329004328397</v>
      </c>
      <c r="G285" s="112">
        <v>-65.623876303486696</v>
      </c>
      <c r="H285" s="112">
        <v>-126.90854119425499</v>
      </c>
      <c r="I285" s="112">
        <v>127.777777777778</v>
      </c>
      <c r="J285" s="112">
        <v>-2.5485267420751101</v>
      </c>
      <c r="K285" s="112"/>
      <c r="L285" s="112"/>
      <c r="M285" s="112"/>
      <c r="N285" s="112"/>
      <c r="O285" s="112"/>
      <c r="P285" s="112"/>
      <c r="Q285" s="112">
        <v>-44.484375</v>
      </c>
      <c r="R285" s="112"/>
    </row>
    <row r="286" spans="1:18" x14ac:dyDescent="0.25">
      <c r="A286" s="108" t="s">
        <v>49</v>
      </c>
      <c r="B286" s="111">
        <v>43937</v>
      </c>
      <c r="C286" s="112">
        <v>8.52</v>
      </c>
      <c r="D286" s="112">
        <v>8.52</v>
      </c>
      <c r="E286" s="108">
        <v>147372</v>
      </c>
      <c r="F286" s="112">
        <v>215.46635182998099</v>
      </c>
      <c r="G286" s="112">
        <v>173.809523809523</v>
      </c>
      <c r="H286" s="112">
        <v>43.195266272189102</v>
      </c>
      <c r="I286" s="112">
        <v>231.44815766923699</v>
      </c>
      <c r="J286" s="112">
        <v>-10.952738184546099</v>
      </c>
      <c r="K286" s="112">
        <v>-89.010989010988993</v>
      </c>
      <c r="L286" s="112">
        <v>-32.523860135055301</v>
      </c>
      <c r="M286" s="112">
        <v>-20.541125541125499</v>
      </c>
      <c r="N286" s="112"/>
      <c r="O286" s="112"/>
      <c r="P286" s="112"/>
      <c r="Q286" s="112">
        <v>-19.362007168458799</v>
      </c>
      <c r="R286" s="112"/>
    </row>
    <row r="287" spans="1:18" x14ac:dyDescent="0.25">
      <c r="A287" s="108" t="s">
        <v>51</v>
      </c>
      <c r="B287" s="111">
        <v>43937</v>
      </c>
      <c r="C287" s="112">
        <v>8.49</v>
      </c>
      <c r="D287" s="112">
        <v>8.49</v>
      </c>
      <c r="E287" s="108">
        <v>147371</v>
      </c>
      <c r="F287" s="112">
        <v>216.23222748815101</v>
      </c>
      <c r="G287" s="112">
        <v>174.432497013144</v>
      </c>
      <c r="H287" s="112">
        <v>43.349168646081502</v>
      </c>
      <c r="I287" s="112">
        <v>232.34408602150501</v>
      </c>
      <c r="J287" s="112">
        <v>-10.991079158354299</v>
      </c>
      <c r="K287" s="112">
        <v>-89.2555246950851</v>
      </c>
      <c r="L287" s="112">
        <v>-32.948079371987703</v>
      </c>
      <c r="M287" s="112">
        <v>-20.936147186147199</v>
      </c>
      <c r="N287" s="112"/>
      <c r="O287" s="112"/>
      <c r="P287" s="112"/>
      <c r="Q287" s="112">
        <v>-19.754480286738399</v>
      </c>
      <c r="R287" s="112"/>
    </row>
    <row r="288" spans="1:18" x14ac:dyDescent="0.25">
      <c r="A288" s="108" t="s">
        <v>50</v>
      </c>
      <c r="B288" s="111">
        <v>43937</v>
      </c>
      <c r="C288" s="112">
        <v>88.304299999999998</v>
      </c>
      <c r="D288" s="112">
        <v>88.304299999999998</v>
      </c>
      <c r="E288" s="108">
        <v>119709</v>
      </c>
      <c r="F288" s="112">
        <v>329.74151475712</v>
      </c>
      <c r="G288" s="112">
        <v>-39.415081766871403</v>
      </c>
      <c r="H288" s="112">
        <v>-93.884906487076904</v>
      </c>
      <c r="I288" s="112">
        <v>165.68761095165101</v>
      </c>
      <c r="J288" s="112">
        <v>-76.436646798738494</v>
      </c>
      <c r="K288" s="112">
        <v>-111.23715337006099</v>
      </c>
      <c r="L288" s="112">
        <v>-44.300326338070903</v>
      </c>
      <c r="M288" s="112">
        <v>-27.742272820511801</v>
      </c>
      <c r="N288" s="112">
        <v>-20.253530768405799</v>
      </c>
      <c r="O288" s="112">
        <v>-0.236382293050697</v>
      </c>
      <c r="P288" s="112">
        <v>2.6131401060423101</v>
      </c>
      <c r="Q288" s="112">
        <v>11.392879302204101</v>
      </c>
      <c r="R288" s="112">
        <v>-5.79761398005361</v>
      </c>
    </row>
    <row r="289" spans="1:18" x14ac:dyDescent="0.25">
      <c r="A289" s="108" t="s">
        <v>52</v>
      </c>
      <c r="B289" s="111">
        <v>43937</v>
      </c>
      <c r="C289" s="112">
        <v>83.539000000000001</v>
      </c>
      <c r="D289" s="112">
        <v>368.64519492821898</v>
      </c>
      <c r="E289" s="108">
        <v>104523</v>
      </c>
      <c r="F289" s="112">
        <v>328.79149495363799</v>
      </c>
      <c r="G289" s="112">
        <v>-40.3103836506696</v>
      </c>
      <c r="H289" s="112">
        <v>-94.731877575593302</v>
      </c>
      <c r="I289" s="112">
        <v>164.763747658944</v>
      </c>
      <c r="J289" s="112">
        <v>-77.160002128949202</v>
      </c>
      <c r="K289" s="112">
        <v>-111.804811851089</v>
      </c>
      <c r="L289" s="112">
        <v>-44.931009712083799</v>
      </c>
      <c r="M289" s="112">
        <v>-28.376523580977899</v>
      </c>
      <c r="N289" s="112">
        <v>-20.832300635211698</v>
      </c>
      <c r="O289" s="112">
        <v>-1.09463360454138</v>
      </c>
      <c r="P289" s="112">
        <v>1.6992286141667801</v>
      </c>
      <c r="Q289" s="112">
        <v>122.364457046925</v>
      </c>
      <c r="R289" s="112">
        <v>-6.5696209772962799</v>
      </c>
    </row>
    <row r="290" spans="1:18" x14ac:dyDescent="0.25">
      <c r="A290" s="110" t="s">
        <v>390</v>
      </c>
      <c r="B290" s="110"/>
      <c r="C290" s="110"/>
      <c r="D290" s="110"/>
      <c r="E290" s="110"/>
      <c r="F290" s="110"/>
      <c r="G290" s="110"/>
      <c r="H290" s="110"/>
      <c r="I290" s="110"/>
      <c r="J290" s="110"/>
      <c r="K290" s="110"/>
      <c r="L290" s="110"/>
      <c r="M290" s="110"/>
      <c r="N290" s="110"/>
      <c r="O290" s="110"/>
      <c r="P290" s="110"/>
      <c r="Q290" s="110"/>
      <c r="R290" s="110"/>
    </row>
    <row r="291" spans="1:18" x14ac:dyDescent="0.25">
      <c r="A291" s="108" t="s">
        <v>30</v>
      </c>
      <c r="B291" s="111">
        <v>43937</v>
      </c>
      <c r="C291" s="112">
        <v>36.0916</v>
      </c>
      <c r="D291" s="112">
        <v>36.0916</v>
      </c>
      <c r="E291" s="108">
        <v>108167</v>
      </c>
      <c r="F291" s="112">
        <v>766.67439906531899</v>
      </c>
      <c r="G291" s="112">
        <v>356.45419034934599</v>
      </c>
      <c r="H291" s="112">
        <v>159.432598423141</v>
      </c>
      <c r="I291" s="112">
        <v>339.64173323650499</v>
      </c>
      <c r="J291" s="112">
        <v>26.420597203012601</v>
      </c>
      <c r="K291" s="112">
        <v>-103.20994455486201</v>
      </c>
      <c r="L291" s="112">
        <v>-39.424256085085702</v>
      </c>
      <c r="M291" s="112">
        <v>-34.663242144035003</v>
      </c>
      <c r="N291" s="112">
        <v>-30.5279866498906</v>
      </c>
      <c r="O291" s="112">
        <v>-10.5803925685567</v>
      </c>
      <c r="P291" s="112">
        <v>-1.38966754426098</v>
      </c>
      <c r="Q291" s="112">
        <v>21.629420849420899</v>
      </c>
      <c r="R291" s="112">
        <v>-21.5666350283445</v>
      </c>
    </row>
    <row r="292" spans="1:18" x14ac:dyDescent="0.25">
      <c r="A292" s="108" t="s">
        <v>11</v>
      </c>
      <c r="B292" s="111">
        <v>43937</v>
      </c>
      <c r="C292" s="112">
        <v>38.7241</v>
      </c>
      <c r="D292" s="112">
        <v>38.7241</v>
      </c>
      <c r="E292" s="108">
        <v>119659</v>
      </c>
      <c r="F292" s="112">
        <v>767.60049042226694</v>
      </c>
      <c r="G292" s="112">
        <v>357.44266844591499</v>
      </c>
      <c r="H292" s="112">
        <v>160.49059490916699</v>
      </c>
      <c r="I292" s="112">
        <v>340.798051436349</v>
      </c>
      <c r="J292" s="112">
        <v>27.267463842255001</v>
      </c>
      <c r="K292" s="112">
        <v>-102.55959661752399</v>
      </c>
      <c r="L292" s="112">
        <v>-38.609326345507299</v>
      </c>
      <c r="M292" s="112">
        <v>-33.867597329781603</v>
      </c>
      <c r="N292" s="112">
        <v>-29.750628242319401</v>
      </c>
      <c r="O292" s="112">
        <v>-9.7596706722021995</v>
      </c>
      <c r="P292" s="112">
        <v>-0.35133870679736601</v>
      </c>
      <c r="Q292" s="112">
        <v>15.0861547137357</v>
      </c>
      <c r="R292" s="112">
        <v>-20.907896027229999</v>
      </c>
    </row>
    <row r="293" spans="1:18" x14ac:dyDescent="0.25">
      <c r="A293" s="108" t="s">
        <v>31</v>
      </c>
      <c r="B293" s="111">
        <v>43937</v>
      </c>
      <c r="C293" s="112">
        <v>212.84200000000001</v>
      </c>
      <c r="D293" s="112">
        <v>212.84200000000001</v>
      </c>
      <c r="E293" s="108">
        <v>101764</v>
      </c>
      <c r="F293" s="112">
        <v>541.061730867346</v>
      </c>
      <c r="G293" s="112">
        <v>251.047366040246</v>
      </c>
      <c r="H293" s="112">
        <v>110.732518479525</v>
      </c>
      <c r="I293" s="112">
        <v>290.12977998401402</v>
      </c>
      <c r="J293" s="112">
        <v>3.8572614819578099</v>
      </c>
      <c r="K293" s="112">
        <v>-107.124712533766</v>
      </c>
      <c r="L293" s="112">
        <v>-42.892153380467001</v>
      </c>
      <c r="M293" s="112">
        <v>-33.721752301186399</v>
      </c>
      <c r="N293" s="112">
        <v>-29.854608731916102</v>
      </c>
      <c r="O293" s="112">
        <v>-4.9766876485456102</v>
      </c>
      <c r="P293" s="112">
        <v>0.52608695047425003</v>
      </c>
      <c r="Q293" s="112">
        <v>77.355898025284702</v>
      </c>
      <c r="R293" s="112">
        <v>-13.8317553617931</v>
      </c>
    </row>
    <row r="294" spans="1:18" x14ac:dyDescent="0.25">
      <c r="A294" s="108" t="s">
        <v>12</v>
      </c>
      <c r="B294" s="111">
        <v>43937</v>
      </c>
      <c r="C294" s="112">
        <v>226.85599999999999</v>
      </c>
      <c r="D294" s="112">
        <v>226.85599999999999</v>
      </c>
      <c r="E294" s="108">
        <v>118935</v>
      </c>
      <c r="F294" s="112">
        <v>541.93936574258396</v>
      </c>
      <c r="G294" s="112">
        <v>252.091104202004</v>
      </c>
      <c r="H294" s="112">
        <v>111.657554512125</v>
      </c>
      <c r="I294" s="112">
        <v>291.38120528868598</v>
      </c>
      <c r="J294" s="112">
        <v>5.0246677972858604</v>
      </c>
      <c r="K294" s="112">
        <v>-106.453859981828</v>
      </c>
      <c r="L294" s="112">
        <v>-42.215157083933597</v>
      </c>
      <c r="M294" s="112">
        <v>-33.064299379712601</v>
      </c>
      <c r="N294" s="112">
        <v>-29.224935827335699</v>
      </c>
      <c r="O294" s="112">
        <v>-4.0190846727579297</v>
      </c>
      <c r="P294" s="112">
        <v>1.6594214181682101</v>
      </c>
      <c r="Q294" s="112">
        <v>12.919504771192599</v>
      </c>
      <c r="R294" s="112">
        <v>-12.9982199125762</v>
      </c>
    </row>
    <row r="295" spans="1:18" x14ac:dyDescent="0.25">
      <c r="A295" s="108" t="s">
        <v>32</v>
      </c>
      <c r="B295" s="111">
        <v>43937</v>
      </c>
      <c r="C295" s="112">
        <v>117.66</v>
      </c>
      <c r="D295" s="112">
        <v>117.66</v>
      </c>
      <c r="E295" s="108">
        <v>102594</v>
      </c>
      <c r="F295" s="112">
        <v>426.82717110920402</v>
      </c>
      <c r="G295" s="112">
        <v>133.81451566706801</v>
      </c>
      <c r="H295" s="112">
        <v>38.3928571428577</v>
      </c>
      <c r="I295" s="112">
        <v>359.62345137059799</v>
      </c>
      <c r="J295" s="112">
        <v>69.746303158432795</v>
      </c>
      <c r="K295" s="112">
        <v>-78.387627143097603</v>
      </c>
      <c r="L295" s="112">
        <v>-29.163261527017301</v>
      </c>
      <c r="M295" s="112">
        <v>-25.1520787540626</v>
      </c>
      <c r="N295" s="112">
        <v>-20.342076280914501</v>
      </c>
      <c r="O295" s="112">
        <v>-3.7464310311302902</v>
      </c>
      <c r="P295" s="112">
        <v>-2.2049017777829E-2</v>
      </c>
      <c r="Q295" s="112">
        <v>68.675113596644493</v>
      </c>
      <c r="R295" s="112">
        <v>-8.8163922024336596</v>
      </c>
    </row>
    <row r="296" spans="1:18" x14ac:dyDescent="0.25">
      <c r="A296" s="108" t="s">
        <v>13</v>
      </c>
      <c r="B296" s="111">
        <v>43937</v>
      </c>
      <c r="C296" s="112">
        <v>125.67</v>
      </c>
      <c r="D296" s="112">
        <v>125.67</v>
      </c>
      <c r="E296" s="108">
        <v>120323</v>
      </c>
      <c r="F296" s="112">
        <v>429.03147894694803</v>
      </c>
      <c r="G296" s="112">
        <v>134.09761330115401</v>
      </c>
      <c r="H296" s="112">
        <v>38.875146018003903</v>
      </c>
      <c r="I296" s="112">
        <v>360.353858334856</v>
      </c>
      <c r="J296" s="112">
        <v>70.293692826191602</v>
      </c>
      <c r="K296" s="112">
        <v>-77.962168609004905</v>
      </c>
      <c r="L296" s="112">
        <v>-28.708811661529801</v>
      </c>
      <c r="M296" s="112">
        <v>-24.711236179957801</v>
      </c>
      <c r="N296" s="112">
        <v>-19.895806248492399</v>
      </c>
      <c r="O296" s="112">
        <v>-3.0199289442422401</v>
      </c>
      <c r="P296" s="112">
        <v>0.97015083852078299</v>
      </c>
      <c r="Q296" s="112">
        <v>15.9770574556473</v>
      </c>
      <c r="R296" s="112">
        <v>-8.2378846617067598</v>
      </c>
    </row>
    <row r="297" spans="1:18" x14ac:dyDescent="0.25">
      <c r="A297" s="108" t="s">
        <v>14</v>
      </c>
      <c r="B297" s="111">
        <v>43937</v>
      </c>
      <c r="C297" s="112">
        <v>8.4499999999999993</v>
      </c>
      <c r="D297" s="112">
        <v>8.4499999999999993</v>
      </c>
      <c r="E297" s="108">
        <v>144455</v>
      </c>
      <c r="F297" s="112">
        <v>570.31249999999204</v>
      </c>
      <c r="G297" s="112">
        <v>234.821069561721</v>
      </c>
      <c r="H297" s="112">
        <v>56.134654818865798</v>
      </c>
      <c r="I297" s="112">
        <v>265.04811898512702</v>
      </c>
      <c r="J297" s="112">
        <v>-50.6703686114055</v>
      </c>
      <c r="K297" s="112">
        <v>-93.820051208990506</v>
      </c>
      <c r="L297" s="112">
        <v>-34.057819462990103</v>
      </c>
      <c r="M297" s="112">
        <v>-26.721086097267602</v>
      </c>
      <c r="N297" s="112">
        <v>-20.302529318150199</v>
      </c>
      <c r="O297" s="112"/>
      <c r="P297" s="112"/>
      <c r="Q297" s="112">
        <v>-9.3512396694214903</v>
      </c>
      <c r="R297" s="112"/>
    </row>
    <row r="298" spans="1:18" x14ac:dyDescent="0.25">
      <c r="A298" s="108" t="s">
        <v>33</v>
      </c>
      <c r="B298" s="111">
        <v>43937</v>
      </c>
      <c r="C298" s="112">
        <v>8.2200000000000006</v>
      </c>
      <c r="D298" s="112">
        <v>8.2200000000000006</v>
      </c>
      <c r="E298" s="108">
        <v>144453</v>
      </c>
      <c r="F298" s="112">
        <v>540.74074074074201</v>
      </c>
      <c r="G298" s="112">
        <v>226.14622057001199</v>
      </c>
      <c r="H298" s="112">
        <v>57.722720084344097</v>
      </c>
      <c r="I298" s="112">
        <v>262.35399820305503</v>
      </c>
      <c r="J298" s="112">
        <v>-52.025506376594002</v>
      </c>
      <c r="K298" s="112">
        <v>-94.683197843049101</v>
      </c>
      <c r="L298" s="112">
        <v>-34.844295213641402</v>
      </c>
      <c r="M298" s="112">
        <v>-27.5181905847287</v>
      </c>
      <c r="N298" s="112">
        <v>-21.281407692106601</v>
      </c>
      <c r="O298" s="112"/>
      <c r="P298" s="112"/>
      <c r="Q298" s="112">
        <v>-10.7388429752066</v>
      </c>
      <c r="R298" s="112"/>
    </row>
    <row r="299" spans="1:18" x14ac:dyDescent="0.25">
      <c r="A299" s="108" t="s">
        <v>15</v>
      </c>
      <c r="B299" s="111">
        <v>43937</v>
      </c>
      <c r="C299" s="112">
        <v>34.93</v>
      </c>
      <c r="D299" s="112">
        <v>34.93</v>
      </c>
      <c r="E299" s="108">
        <v>118481</v>
      </c>
      <c r="F299" s="112">
        <v>594.70468431771997</v>
      </c>
      <c r="G299" s="112">
        <v>332.79411764705901</v>
      </c>
      <c r="H299" s="112">
        <v>142.62605042016801</v>
      </c>
      <c r="I299" s="112">
        <v>276.14493677611301</v>
      </c>
      <c r="J299" s="112">
        <v>-142.25051354708799</v>
      </c>
      <c r="K299" s="112">
        <v>-137.69629505670099</v>
      </c>
      <c r="L299" s="112">
        <v>-53.0898424943748</v>
      </c>
      <c r="M299" s="112">
        <v>-43.467287429551597</v>
      </c>
      <c r="N299" s="112">
        <v>-36.814435624822998</v>
      </c>
      <c r="O299" s="112">
        <v>-8.6918470405580894</v>
      </c>
      <c r="P299" s="112">
        <v>-1.9426457575765299</v>
      </c>
      <c r="Q299" s="112">
        <v>8.1668178320246305</v>
      </c>
      <c r="R299" s="112">
        <v>-20.854363924316399</v>
      </c>
    </row>
    <row r="300" spans="1:18" x14ac:dyDescent="0.25">
      <c r="A300" s="108" t="s">
        <v>34</v>
      </c>
      <c r="B300" s="111">
        <v>43937</v>
      </c>
      <c r="C300" s="112">
        <v>32.61</v>
      </c>
      <c r="D300" s="112">
        <v>32.61</v>
      </c>
      <c r="E300" s="108">
        <v>108909</v>
      </c>
      <c r="F300" s="112">
        <v>591.46151449048705</v>
      </c>
      <c r="G300" s="112">
        <v>333.49086326401903</v>
      </c>
      <c r="H300" s="112">
        <v>141.23734533183301</v>
      </c>
      <c r="I300" s="112">
        <v>274.89192263936297</v>
      </c>
      <c r="J300" s="112">
        <v>-143.05391407119001</v>
      </c>
      <c r="K300" s="112">
        <v>-138.34608541318099</v>
      </c>
      <c r="L300" s="112">
        <v>-53.848440476059402</v>
      </c>
      <c r="M300" s="112">
        <v>-44.1609464813885</v>
      </c>
      <c r="N300" s="112">
        <v>-37.497725747052897</v>
      </c>
      <c r="O300" s="112">
        <v>-9.4991185429815896</v>
      </c>
      <c r="P300" s="112">
        <v>-2.8207783428446001</v>
      </c>
      <c r="Q300" s="112">
        <v>18.658489712864601</v>
      </c>
      <c r="R300" s="112">
        <v>-21.4878768905103</v>
      </c>
    </row>
    <row r="301" spans="1:18" x14ac:dyDescent="0.25">
      <c r="A301" s="108" t="s">
        <v>16</v>
      </c>
      <c r="B301" s="111">
        <v>43937</v>
      </c>
      <c r="C301" s="112">
        <v>10.083600000000001</v>
      </c>
      <c r="D301" s="112">
        <v>10.083600000000001</v>
      </c>
      <c r="E301" s="108">
        <v>135341</v>
      </c>
      <c r="F301" s="112">
        <v>455.54908477503</v>
      </c>
      <c r="G301" s="112">
        <v>132.95437076841799</v>
      </c>
      <c r="H301" s="112">
        <v>10.8299533354446</v>
      </c>
      <c r="I301" s="112">
        <v>196.68542437072401</v>
      </c>
      <c r="J301" s="112">
        <v>-12.717057689331799</v>
      </c>
      <c r="K301" s="112">
        <v>-92.224811478843705</v>
      </c>
      <c r="L301" s="112">
        <v>-32.247060881784797</v>
      </c>
      <c r="M301" s="112">
        <v>-24.734217940921699</v>
      </c>
      <c r="N301" s="112">
        <v>-21.138104827258498</v>
      </c>
      <c r="O301" s="112">
        <v>-8.1890997962250101</v>
      </c>
      <c r="P301" s="112"/>
      <c r="Q301" s="112">
        <v>0.18130718954248701</v>
      </c>
      <c r="R301" s="112">
        <v>-14.646243567589201</v>
      </c>
    </row>
    <row r="302" spans="1:18" x14ac:dyDescent="0.25">
      <c r="A302" s="108" t="s">
        <v>35</v>
      </c>
      <c r="B302" s="111">
        <v>43937</v>
      </c>
      <c r="C302" s="112">
        <v>9.2535000000000007</v>
      </c>
      <c r="D302" s="112">
        <v>9.2535000000000007</v>
      </c>
      <c r="E302" s="108">
        <v>135343</v>
      </c>
      <c r="F302" s="112">
        <v>452.85062526668003</v>
      </c>
      <c r="G302" s="112">
        <v>130.76864261450001</v>
      </c>
      <c r="H302" s="112">
        <v>8.8618811529033792</v>
      </c>
      <c r="I302" s="112">
        <v>194.775727441437</v>
      </c>
      <c r="J302" s="112">
        <v>-14.378545265593001</v>
      </c>
      <c r="K302" s="112">
        <v>-93.508636955009493</v>
      </c>
      <c r="L302" s="112">
        <v>-33.518712114412203</v>
      </c>
      <c r="M302" s="112">
        <v>-25.974398482873099</v>
      </c>
      <c r="N302" s="112">
        <v>-22.293905409830099</v>
      </c>
      <c r="O302" s="112">
        <v>-9.36674362135998</v>
      </c>
      <c r="P302" s="112"/>
      <c r="Q302" s="112">
        <v>-1.6189691027926301</v>
      </c>
      <c r="R302" s="112">
        <v>-15.6272352565279</v>
      </c>
    </row>
    <row r="303" spans="1:18" x14ac:dyDescent="0.25">
      <c r="A303" s="108" t="s">
        <v>36</v>
      </c>
      <c r="B303" s="111">
        <v>43937</v>
      </c>
      <c r="C303" s="112">
        <v>25.427700000000002</v>
      </c>
      <c r="D303" s="112">
        <v>205.07788438492301</v>
      </c>
      <c r="E303" s="108">
        <v>100254</v>
      </c>
      <c r="F303" s="112">
        <v>300.158998901578</v>
      </c>
      <c r="G303" s="112">
        <v>52.378939940293698</v>
      </c>
      <c r="H303" s="112">
        <v>-15.3141248343483</v>
      </c>
      <c r="I303" s="112">
        <v>225.21841628855299</v>
      </c>
      <c r="J303" s="112">
        <v>-87.025025902578506</v>
      </c>
      <c r="K303" s="112">
        <v>-107.860068891507</v>
      </c>
      <c r="L303" s="112">
        <v>-43.379883125572</v>
      </c>
      <c r="M303" s="112">
        <v>-24.665269092259699</v>
      </c>
      <c r="N303" s="112">
        <v>-22.553695269359</v>
      </c>
      <c r="O303" s="112">
        <v>-3.4395406808920201</v>
      </c>
      <c r="P303" s="112">
        <v>3.1132045557137902</v>
      </c>
      <c r="Q303" s="112">
        <v>85.232736174882604</v>
      </c>
      <c r="R303" s="112">
        <v>-10.343624954101299</v>
      </c>
    </row>
    <row r="304" spans="1:18" x14ac:dyDescent="0.25">
      <c r="A304" s="108" t="s">
        <v>17</v>
      </c>
      <c r="B304" s="111">
        <v>43937</v>
      </c>
      <c r="C304" s="112">
        <v>27.298500000000001</v>
      </c>
      <c r="D304" s="112">
        <v>27.298500000000001</v>
      </c>
      <c r="E304" s="108">
        <v>120486</v>
      </c>
      <c r="F304" s="112">
        <v>300.89417291775601</v>
      </c>
      <c r="G304" s="112">
        <v>53.044518027962198</v>
      </c>
      <c r="H304" s="112">
        <v>-14.6663987872363</v>
      </c>
      <c r="I304" s="112">
        <v>225.933176402767</v>
      </c>
      <c r="J304" s="112">
        <v>-86.425082476450399</v>
      </c>
      <c r="K304" s="112">
        <v>-107.384773031208</v>
      </c>
      <c r="L304" s="112">
        <v>-42.871440460617599</v>
      </c>
      <c r="M304" s="112">
        <v>-24.1360285102418</v>
      </c>
      <c r="N304" s="112">
        <v>-22.050248658062198</v>
      </c>
      <c r="O304" s="112">
        <v>-2.8515896524524198</v>
      </c>
      <c r="P304" s="112">
        <v>4.4735565896125697</v>
      </c>
      <c r="Q304" s="112">
        <v>12.1288971070926</v>
      </c>
      <c r="R304" s="112">
        <v>-9.8256229344558292</v>
      </c>
    </row>
    <row r="305" spans="1:18" x14ac:dyDescent="0.25">
      <c r="A305" s="108" t="s">
        <v>18</v>
      </c>
      <c r="B305" s="111">
        <v>43937</v>
      </c>
      <c r="C305" s="112">
        <v>28.247</v>
      </c>
      <c r="D305" s="112">
        <v>28.247</v>
      </c>
      <c r="E305" s="108">
        <v>119404</v>
      </c>
      <c r="F305" s="112">
        <v>669.78513230946999</v>
      </c>
      <c r="G305" s="112">
        <v>217.903903903903</v>
      </c>
      <c r="H305" s="112">
        <v>26.345083487940698</v>
      </c>
      <c r="I305" s="112">
        <v>258.75372082093003</v>
      </c>
      <c r="J305" s="112">
        <v>-72.630472426769899</v>
      </c>
      <c r="K305" s="112">
        <v>-115.129021512322</v>
      </c>
      <c r="L305" s="112">
        <v>-42.097824036512101</v>
      </c>
      <c r="M305" s="112">
        <v>-33.227610499903498</v>
      </c>
      <c r="N305" s="112">
        <v>-25.889072083852</v>
      </c>
      <c r="O305" s="112">
        <v>-5.52193794294051</v>
      </c>
      <c r="P305" s="112">
        <v>2.62640274380849</v>
      </c>
      <c r="Q305" s="112">
        <v>17.830861961033801</v>
      </c>
      <c r="R305" s="112">
        <v>-14.0175161955804</v>
      </c>
    </row>
    <row r="306" spans="1:18" x14ac:dyDescent="0.25">
      <c r="A306" s="108" t="s">
        <v>37</v>
      </c>
      <c r="B306" s="111">
        <v>43937</v>
      </c>
      <c r="C306" s="112">
        <v>26.616</v>
      </c>
      <c r="D306" s="112">
        <v>26.616</v>
      </c>
      <c r="E306" s="108">
        <v>118102</v>
      </c>
      <c r="F306" s="112">
        <v>668.91762635344401</v>
      </c>
      <c r="G306" s="112">
        <v>216.81325685149801</v>
      </c>
      <c r="H306" s="112">
        <v>25.395207352394099</v>
      </c>
      <c r="I306" s="112">
        <v>257.60899673148299</v>
      </c>
      <c r="J306" s="112">
        <v>-73.573157290731601</v>
      </c>
      <c r="K306" s="112">
        <v>-115.85967936997901</v>
      </c>
      <c r="L306" s="112">
        <v>-42.874512928822497</v>
      </c>
      <c r="M306" s="112">
        <v>-33.961082531872101</v>
      </c>
      <c r="N306" s="112">
        <v>-26.6047960980897</v>
      </c>
      <c r="O306" s="112">
        <v>-6.2772815664908803</v>
      </c>
      <c r="P306" s="112">
        <v>1.6521779227153199</v>
      </c>
      <c r="Q306" s="112">
        <v>16.168595041322298</v>
      </c>
      <c r="R306" s="112">
        <v>-14.6941756455873</v>
      </c>
    </row>
    <row r="307" spans="1:18" x14ac:dyDescent="0.25">
      <c r="A307" s="108" t="s">
        <v>38</v>
      </c>
      <c r="B307" s="111">
        <v>43937</v>
      </c>
      <c r="C307" s="112">
        <v>56.5075</v>
      </c>
      <c r="D307" s="112">
        <v>56.5075</v>
      </c>
      <c r="E307" s="108">
        <v>103085</v>
      </c>
      <c r="F307" s="112">
        <v>530.015960875205</v>
      </c>
      <c r="G307" s="112">
        <v>173.01651972890701</v>
      </c>
      <c r="H307" s="112">
        <v>15.548593792986599</v>
      </c>
      <c r="I307" s="112">
        <v>248.781813583115</v>
      </c>
      <c r="J307" s="112">
        <v>-50.102102339113998</v>
      </c>
      <c r="K307" s="112">
        <v>-106.19012330490899</v>
      </c>
      <c r="L307" s="112">
        <v>-41.562789137718298</v>
      </c>
      <c r="M307" s="112">
        <v>-31.391050259853799</v>
      </c>
      <c r="N307" s="112">
        <v>-24.750946613018499</v>
      </c>
      <c r="O307" s="112">
        <v>-3.4114715572832801</v>
      </c>
      <c r="P307" s="112">
        <v>0.85980947950938302</v>
      </c>
      <c r="Q307" s="112">
        <v>31.2849935495761</v>
      </c>
      <c r="R307" s="112">
        <v>-11.4527223573991</v>
      </c>
    </row>
    <row r="308" spans="1:18" x14ac:dyDescent="0.25">
      <c r="A308" s="108" t="s">
        <v>19</v>
      </c>
      <c r="B308" s="111">
        <v>43937</v>
      </c>
      <c r="C308" s="112">
        <v>59.668500000000002</v>
      </c>
      <c r="D308" s="112">
        <v>59.668500000000002</v>
      </c>
      <c r="E308" s="108">
        <v>118784</v>
      </c>
      <c r="F308" s="112">
        <v>530.68093325670702</v>
      </c>
      <c r="G308" s="112">
        <v>173.62043663272701</v>
      </c>
      <c r="H308" s="112">
        <v>16.120258736835101</v>
      </c>
      <c r="I308" s="112">
        <v>249.406179575632</v>
      </c>
      <c r="J308" s="112">
        <v>-49.3783214767925</v>
      </c>
      <c r="K308" s="112">
        <v>-105.579790679845</v>
      </c>
      <c r="L308" s="112">
        <v>-41.001100421919702</v>
      </c>
      <c r="M308" s="112">
        <v>-30.876287123034999</v>
      </c>
      <c r="N308" s="112">
        <v>-24.256657711855201</v>
      </c>
      <c r="O308" s="112">
        <v>-2.76289197463755</v>
      </c>
      <c r="P308" s="112">
        <v>1.65542161404551</v>
      </c>
      <c r="Q308" s="112">
        <v>10.1220012452423</v>
      </c>
      <c r="R308" s="112">
        <v>-10.9387829932861</v>
      </c>
    </row>
    <row r="309" spans="1:18" x14ac:dyDescent="0.25">
      <c r="A309" s="108" t="s">
        <v>20</v>
      </c>
      <c r="B309" s="111">
        <v>43937</v>
      </c>
      <c r="C309" s="112">
        <v>39.78</v>
      </c>
      <c r="D309" s="112">
        <v>39.78</v>
      </c>
      <c r="E309" s="108">
        <v>103490</v>
      </c>
      <c r="F309" s="112">
        <v>380.111760223521</v>
      </c>
      <c r="G309" s="112">
        <v>98.665315087006803</v>
      </c>
      <c r="H309" s="112">
        <v>-22.188449848024302</v>
      </c>
      <c r="I309" s="112">
        <v>257.742563247151</v>
      </c>
      <c r="J309" s="112">
        <v>-8.8130191230441408</v>
      </c>
      <c r="K309" s="112">
        <v>-108.118469851852</v>
      </c>
      <c r="L309" s="112">
        <v>-44.244978065112001</v>
      </c>
      <c r="M309" s="112">
        <v>-37.250041098142397</v>
      </c>
      <c r="N309" s="112">
        <v>-30.127983894161598</v>
      </c>
      <c r="O309" s="112">
        <v>-5.8415159043392801</v>
      </c>
      <c r="P309" s="112">
        <v>0.44144838949389198</v>
      </c>
      <c r="Q309" s="112">
        <v>21.114413364413402</v>
      </c>
      <c r="R309" s="112">
        <v>-12.169641045913499</v>
      </c>
    </row>
    <row r="310" spans="1:18" x14ac:dyDescent="0.25">
      <c r="A310" s="108" t="s">
        <v>39</v>
      </c>
      <c r="B310" s="111">
        <v>43937</v>
      </c>
      <c r="C310" s="112">
        <v>39.43</v>
      </c>
      <c r="D310" s="112">
        <v>39.43</v>
      </c>
      <c r="E310" s="108">
        <v>141068</v>
      </c>
      <c r="F310" s="112">
        <v>383.52127114299998</v>
      </c>
      <c r="G310" s="112">
        <v>99.548282621665805</v>
      </c>
      <c r="H310" s="112">
        <v>-22.384559884560201</v>
      </c>
      <c r="I310" s="112">
        <v>257.253692278931</v>
      </c>
      <c r="J310" s="112">
        <v>-9.1847005535984607</v>
      </c>
      <c r="K310" s="112">
        <v>-108.43921067829299</v>
      </c>
      <c r="L310" s="112">
        <v>-44.610993300389403</v>
      </c>
      <c r="M310" s="112">
        <v>-37.591181768604102</v>
      </c>
      <c r="N310" s="112">
        <v>-30.460847191861301</v>
      </c>
      <c r="O310" s="112">
        <v>-6.0823322254840102</v>
      </c>
      <c r="P310" s="112">
        <v>0.16346187622605199</v>
      </c>
      <c r="Q310" s="112">
        <v>20.104800625228599</v>
      </c>
      <c r="R310" s="112">
        <v>-12.437732530133699</v>
      </c>
    </row>
    <row r="311" spans="1:18" x14ac:dyDescent="0.25">
      <c r="A311" s="108" t="s">
        <v>40</v>
      </c>
      <c r="B311" s="111">
        <v>43937</v>
      </c>
      <c r="C311" s="112">
        <v>104.8116</v>
      </c>
      <c r="D311" s="112">
        <v>104.8116</v>
      </c>
      <c r="E311" s="108">
        <v>101672</v>
      </c>
      <c r="F311" s="112">
        <v>413.39839325034001</v>
      </c>
      <c r="G311" s="112">
        <v>87.146771318001399</v>
      </c>
      <c r="H311" s="112">
        <v>-14.466597727621</v>
      </c>
      <c r="I311" s="112">
        <v>243.92824288637999</v>
      </c>
      <c r="J311" s="112">
        <v>-18.481247801784601</v>
      </c>
      <c r="K311" s="112">
        <v>-102.62727851508301</v>
      </c>
      <c r="L311" s="112">
        <v>-40.465673130658899</v>
      </c>
      <c r="M311" s="112">
        <v>-28.2776122630403</v>
      </c>
      <c r="N311" s="112">
        <v>-22.8452291726901</v>
      </c>
      <c r="O311" s="112">
        <v>-4.3330939672562803</v>
      </c>
      <c r="P311" s="112">
        <v>2.75401235362818</v>
      </c>
      <c r="Q311" s="112">
        <v>59.9761421143847</v>
      </c>
      <c r="R311" s="112">
        <v>-12.321586102918801</v>
      </c>
    </row>
    <row r="312" spans="1:18" x14ac:dyDescent="0.25">
      <c r="A312" s="108" t="s">
        <v>21</v>
      </c>
      <c r="B312" s="111">
        <v>43937</v>
      </c>
      <c r="C312" s="112">
        <v>111.74590000000001</v>
      </c>
      <c r="D312" s="112">
        <v>111.74590000000001</v>
      </c>
      <c r="E312" s="108">
        <v>119231</v>
      </c>
      <c r="F312" s="112">
        <v>415.015983404775</v>
      </c>
      <c r="G312" s="112">
        <v>88.724611318086104</v>
      </c>
      <c r="H312" s="112">
        <v>-12.976985050107899</v>
      </c>
      <c r="I312" s="112">
        <v>245.55587410146299</v>
      </c>
      <c r="J312" s="112">
        <v>-16.979903044573302</v>
      </c>
      <c r="K312" s="112">
        <v>-101.403284938037</v>
      </c>
      <c r="L312" s="112">
        <v>-39.211258128419303</v>
      </c>
      <c r="M312" s="112">
        <v>-27.0565696290913</v>
      </c>
      <c r="N312" s="112">
        <v>-21.672229580588098</v>
      </c>
      <c r="O312" s="112">
        <v>-3.2113072341465201</v>
      </c>
      <c r="P312" s="112">
        <v>3.9513666839199302</v>
      </c>
      <c r="Q312" s="112">
        <v>16.4911900846914</v>
      </c>
      <c r="R312" s="112">
        <v>-11.2457826856644</v>
      </c>
    </row>
    <row r="313" spans="1:18" x14ac:dyDescent="0.25">
      <c r="A313" s="108" t="s">
        <v>22</v>
      </c>
      <c r="B313" s="111">
        <v>43937</v>
      </c>
      <c r="C313" s="112">
        <v>8.3912999999999993</v>
      </c>
      <c r="D313" s="112">
        <v>8.3912999999999993</v>
      </c>
      <c r="E313" s="108">
        <v>143835</v>
      </c>
      <c r="F313" s="112">
        <v>321.64582832411202</v>
      </c>
      <c r="G313" s="112">
        <v>70.729651116328895</v>
      </c>
      <c r="H313" s="112">
        <v>-14.9944405306537</v>
      </c>
      <c r="I313" s="112">
        <v>206.49782156201101</v>
      </c>
      <c r="J313" s="112">
        <v>-24.039906278313801</v>
      </c>
      <c r="K313" s="112">
        <v>-94.011328902115594</v>
      </c>
      <c r="L313" s="112">
        <v>-35.263176657363097</v>
      </c>
      <c r="M313" s="112">
        <v>-19.962575291224301</v>
      </c>
      <c r="N313" s="112">
        <v>-16.741780113087199</v>
      </c>
      <c r="O313" s="112"/>
      <c r="P313" s="112"/>
      <c r="Q313" s="112">
        <v>-9.1318118195956508</v>
      </c>
      <c r="R313" s="112"/>
    </row>
    <row r="314" spans="1:18" x14ac:dyDescent="0.25">
      <c r="A314" s="108" t="s">
        <v>41</v>
      </c>
      <c r="B314" s="111">
        <v>43937</v>
      </c>
      <c r="C314" s="112">
        <v>8.1529000000000007</v>
      </c>
      <c r="D314" s="112">
        <v>8.1529000000000007</v>
      </c>
      <c r="E314" s="108">
        <v>143837</v>
      </c>
      <c r="F314" s="112">
        <v>320.19920811680402</v>
      </c>
      <c r="G314" s="112">
        <v>69.639589629722195</v>
      </c>
      <c r="H314" s="112">
        <v>-16.067301695993098</v>
      </c>
      <c r="I314" s="112">
        <v>205.32109684999199</v>
      </c>
      <c r="J314" s="112">
        <v>-25.516521927625998</v>
      </c>
      <c r="K314" s="112">
        <v>-94.982484611413895</v>
      </c>
      <c r="L314" s="112">
        <v>-36.240441326814903</v>
      </c>
      <c r="M314" s="112">
        <v>-20.969996159974201</v>
      </c>
      <c r="N314" s="112">
        <v>-17.7937451008411</v>
      </c>
      <c r="O314" s="112"/>
      <c r="P314" s="112"/>
      <c r="Q314" s="112">
        <v>-10.485093312597201</v>
      </c>
      <c r="R314" s="112"/>
    </row>
    <row r="315" spans="1:18" x14ac:dyDescent="0.25">
      <c r="A315" s="108" t="s">
        <v>23</v>
      </c>
      <c r="B315" s="111">
        <v>43937</v>
      </c>
      <c r="C315" s="112">
        <v>8.2492999999999999</v>
      </c>
      <c r="D315" s="112">
        <v>8.2492999999999999</v>
      </c>
      <c r="E315" s="108">
        <v>144213</v>
      </c>
      <c r="F315" s="112">
        <v>280.89613134139</v>
      </c>
      <c r="G315" s="112">
        <v>78.524311486342498</v>
      </c>
      <c r="H315" s="112">
        <v>-11.3528168636856</v>
      </c>
      <c r="I315" s="112">
        <v>196.88452702289501</v>
      </c>
      <c r="J315" s="112">
        <v>-17.477933721034201</v>
      </c>
      <c r="K315" s="112">
        <v>-90.543152785043503</v>
      </c>
      <c r="L315" s="112">
        <v>-33.479336889079697</v>
      </c>
      <c r="M315" s="112">
        <v>-19.3629031271267</v>
      </c>
      <c r="N315" s="112">
        <v>-15.450871872346401</v>
      </c>
      <c r="O315" s="112"/>
      <c r="P315" s="112"/>
      <c r="Q315" s="112">
        <v>-10.2734003215434</v>
      </c>
      <c r="R315" s="112"/>
    </row>
    <row r="316" spans="1:18" x14ac:dyDescent="0.25">
      <c r="A316" s="108" t="s">
        <v>42</v>
      </c>
      <c r="B316" s="111">
        <v>43937</v>
      </c>
      <c r="C316" s="112">
        <v>8.0045999999999999</v>
      </c>
      <c r="D316" s="112">
        <v>8.0045999999999999</v>
      </c>
      <c r="E316" s="108">
        <v>144212</v>
      </c>
      <c r="F316" s="112">
        <v>279.36252171504702</v>
      </c>
      <c r="G316" s="112">
        <v>77.399212136450302</v>
      </c>
      <c r="H316" s="112">
        <v>-12.477166145003901</v>
      </c>
      <c r="I316" s="112">
        <v>195.683511499838</v>
      </c>
      <c r="J316" s="112">
        <v>-18.9446491977614</v>
      </c>
      <c r="K316" s="112">
        <v>-91.523613642771707</v>
      </c>
      <c r="L316" s="112">
        <v>-34.463172891078898</v>
      </c>
      <c r="M316" s="112">
        <v>-20.413860044495902</v>
      </c>
      <c r="N316" s="112">
        <v>-16.571611179968802</v>
      </c>
      <c r="O316" s="112"/>
      <c r="P316" s="112"/>
      <c r="Q316" s="112">
        <v>-11.709340836012901</v>
      </c>
      <c r="R316" s="112"/>
    </row>
    <row r="317" spans="1:18" x14ac:dyDescent="0.25">
      <c r="A317" s="108" t="s">
        <v>43</v>
      </c>
      <c r="B317" s="111">
        <v>43937</v>
      </c>
      <c r="C317" s="112">
        <v>173.55</v>
      </c>
      <c r="D317" s="112">
        <v>173.55</v>
      </c>
      <c r="E317" s="108">
        <v>100496</v>
      </c>
      <c r="F317" s="112">
        <v>399.956835513013</v>
      </c>
      <c r="G317" s="112">
        <v>147.895371105321</v>
      </c>
      <c r="H317" s="112">
        <v>29.234399667305802</v>
      </c>
      <c r="I317" s="112">
        <v>274.92184118128102</v>
      </c>
      <c r="J317" s="112">
        <v>-34.233652624474601</v>
      </c>
      <c r="K317" s="112">
        <v>-123.71111613493299</v>
      </c>
      <c r="L317" s="112">
        <v>-47.547510129383497</v>
      </c>
      <c r="M317" s="112">
        <v>-39.386971678343201</v>
      </c>
      <c r="N317" s="112">
        <v>-33.656963629877701</v>
      </c>
      <c r="O317" s="112">
        <v>-8.4357495269620504</v>
      </c>
      <c r="P317" s="112">
        <v>-1.4754175084676899</v>
      </c>
      <c r="Q317" s="112">
        <v>44.685726250302899</v>
      </c>
      <c r="R317" s="112">
        <v>-17.654082189769898</v>
      </c>
    </row>
    <row r="318" spans="1:18" x14ac:dyDescent="0.25">
      <c r="A318" s="108" t="s">
        <v>24</v>
      </c>
      <c r="B318" s="111">
        <v>43937</v>
      </c>
      <c r="C318" s="112">
        <v>182.93539999999999</v>
      </c>
      <c r="D318" s="112">
        <v>182.93539999999999</v>
      </c>
      <c r="E318" s="108">
        <v>118494</v>
      </c>
      <c r="F318" s="112">
        <v>400.97077828056001</v>
      </c>
      <c r="G318" s="112">
        <v>148.97085367297601</v>
      </c>
      <c r="H318" s="112">
        <v>30.300330008376999</v>
      </c>
      <c r="I318" s="112">
        <v>276.10482222657703</v>
      </c>
      <c r="J318" s="112">
        <v>-33.186343848223103</v>
      </c>
      <c r="K318" s="112">
        <v>-123.006472272992</v>
      </c>
      <c r="L318" s="112">
        <v>-46.783326004083797</v>
      </c>
      <c r="M318" s="112">
        <v>-38.728666698200698</v>
      </c>
      <c r="N318" s="112">
        <v>-33.059265205236102</v>
      </c>
      <c r="O318" s="112">
        <v>-7.8207983763330997</v>
      </c>
      <c r="P318" s="112">
        <v>-0.74503478900528197</v>
      </c>
      <c r="Q318" s="112">
        <v>6.2073296290457503</v>
      </c>
      <c r="R318" s="112">
        <v>-17.109695799395201</v>
      </c>
    </row>
    <row r="319" spans="1:18" x14ac:dyDescent="0.25">
      <c r="A319" s="108" t="s">
        <v>25</v>
      </c>
      <c r="B319" s="111">
        <v>43937</v>
      </c>
      <c r="C319" s="112">
        <v>8.51</v>
      </c>
      <c r="D319" s="112">
        <v>8.51</v>
      </c>
      <c r="E319" s="108">
        <v>145473</v>
      </c>
      <c r="F319" s="112">
        <v>390.14251781472399</v>
      </c>
      <c r="G319" s="112">
        <v>43.042452830187202</v>
      </c>
      <c r="H319" s="112">
        <v>0</v>
      </c>
      <c r="I319" s="112">
        <v>302.15763980625201</v>
      </c>
      <c r="J319" s="112">
        <v>26.888182382133799</v>
      </c>
      <c r="K319" s="112">
        <v>-95.516837683355206</v>
      </c>
      <c r="L319" s="112">
        <v>-33.696742657103798</v>
      </c>
      <c r="M319" s="112">
        <v>-25.257330680736999</v>
      </c>
      <c r="N319" s="112">
        <v>-21.651811523167499</v>
      </c>
      <c r="O319" s="112"/>
      <c r="P319" s="112"/>
      <c r="Q319" s="112">
        <v>-10.9206827309237</v>
      </c>
      <c r="R319" s="112"/>
    </row>
    <row r="320" spans="1:18" x14ac:dyDescent="0.25">
      <c r="A320" s="108" t="s">
        <v>44</v>
      </c>
      <c r="B320" s="111">
        <v>43937</v>
      </c>
      <c r="C320" s="112">
        <v>8.4</v>
      </c>
      <c r="D320" s="112">
        <v>8.4</v>
      </c>
      <c r="E320" s="108">
        <v>145471</v>
      </c>
      <c r="F320" s="112">
        <v>395.306859205774</v>
      </c>
      <c r="G320" s="112">
        <v>43.608124253287301</v>
      </c>
      <c r="H320" s="112">
        <v>-6.2001019194832399</v>
      </c>
      <c r="I320" s="112">
        <v>299.286987522282</v>
      </c>
      <c r="J320" s="112">
        <v>25.782905580409501</v>
      </c>
      <c r="K320" s="112">
        <v>-96.191139177564494</v>
      </c>
      <c r="L320" s="112">
        <v>-34.388543433201399</v>
      </c>
      <c r="M320" s="112">
        <v>-26.037407568508002</v>
      </c>
      <c r="N320" s="112">
        <v>-22.376368012351801</v>
      </c>
      <c r="O320" s="112"/>
      <c r="P320" s="112"/>
      <c r="Q320" s="112">
        <v>-11.726907630522099</v>
      </c>
      <c r="R320" s="112"/>
    </row>
    <row r="321" spans="1:18" x14ac:dyDescent="0.25">
      <c r="A321" s="108" t="s">
        <v>26</v>
      </c>
      <c r="B321" s="111">
        <v>43937</v>
      </c>
      <c r="C321" s="112">
        <v>53.171599999999998</v>
      </c>
      <c r="D321" s="112">
        <v>53.171599999999998</v>
      </c>
      <c r="E321" s="108">
        <v>120751</v>
      </c>
      <c r="F321" s="112">
        <v>387.66611927135801</v>
      </c>
      <c r="G321" s="112">
        <v>162.87396542479499</v>
      </c>
      <c r="H321" s="112">
        <v>24.444042546586701</v>
      </c>
      <c r="I321" s="112">
        <v>269.00041145645099</v>
      </c>
      <c r="J321" s="112">
        <v>-33.007654164149798</v>
      </c>
      <c r="K321" s="112">
        <v>-95.369955934535497</v>
      </c>
      <c r="L321" s="112">
        <v>-29.9903002986837</v>
      </c>
      <c r="M321" s="112">
        <v>-21.854621149637101</v>
      </c>
      <c r="N321" s="112">
        <v>-18.586971996222498</v>
      </c>
      <c r="O321" s="112">
        <v>-7.1489625896548795E-2</v>
      </c>
      <c r="P321" s="112">
        <v>0.75327873655191002</v>
      </c>
      <c r="Q321" s="112">
        <v>8.8252014441036906</v>
      </c>
      <c r="R321" s="112">
        <v>-6.8539732966412501</v>
      </c>
    </row>
    <row r="322" spans="1:18" x14ac:dyDescent="0.25">
      <c r="A322" s="108" t="s">
        <v>45</v>
      </c>
      <c r="B322" s="111">
        <v>43937</v>
      </c>
      <c r="C322" s="112">
        <v>50.410200000000003</v>
      </c>
      <c r="D322" s="112">
        <v>50.410200000000003</v>
      </c>
      <c r="E322" s="108">
        <v>103098</v>
      </c>
      <c r="F322" s="112">
        <v>387.01577545092198</v>
      </c>
      <c r="G322" s="112">
        <v>162.34809621064801</v>
      </c>
      <c r="H322" s="112">
        <v>23.816071535328099</v>
      </c>
      <c r="I322" s="112">
        <v>268.31477023531897</v>
      </c>
      <c r="J322" s="112">
        <v>-33.6393861091302</v>
      </c>
      <c r="K322" s="112">
        <v>-95.880377021549506</v>
      </c>
      <c r="L322" s="112">
        <v>-30.525264069415702</v>
      </c>
      <c r="M322" s="112">
        <v>-22.372342838944299</v>
      </c>
      <c r="N322" s="112">
        <v>-19.099645363238299</v>
      </c>
      <c r="O322" s="112">
        <v>-0.77862968156377299</v>
      </c>
      <c r="P322" s="112">
        <v>1.91204622158994E-2</v>
      </c>
      <c r="Q322" s="112">
        <v>27.395473625557202</v>
      </c>
      <c r="R322" s="112">
        <v>-7.4416535544334002</v>
      </c>
    </row>
    <row r="323" spans="1:18" x14ac:dyDescent="0.25">
      <c r="A323" s="108"/>
      <c r="B323" s="108"/>
      <c r="C323" s="108"/>
      <c r="D323" s="108"/>
      <c r="E323" s="108"/>
      <c r="F323" s="108"/>
      <c r="G323" s="108"/>
      <c r="H323" s="108"/>
      <c r="I323" s="108"/>
      <c r="J323" s="108"/>
      <c r="K323" s="108"/>
      <c r="L323" s="108"/>
      <c r="M323" s="108"/>
      <c r="N323" s="108"/>
      <c r="O323" s="108"/>
      <c r="P323" s="108"/>
      <c r="Q323" s="108"/>
      <c r="R323" s="108"/>
    </row>
    <row r="324" spans="1:18" x14ac:dyDescent="0.25">
      <c r="A324" s="105"/>
      <c r="B324" s="106"/>
      <c r="C324" s="107"/>
      <c r="D324" s="107"/>
      <c r="E324" s="105"/>
      <c r="F324" s="107"/>
      <c r="G324" s="107"/>
      <c r="H324" s="107"/>
      <c r="I324" s="107"/>
      <c r="J324" s="107"/>
      <c r="K324" s="107"/>
      <c r="L324" s="107"/>
      <c r="M324" s="107"/>
      <c r="N324" s="107"/>
      <c r="O324" s="107"/>
      <c r="P324" s="107"/>
      <c r="Q324" s="107"/>
      <c r="R324" s="107"/>
    </row>
    <row r="325" spans="1:18" x14ac:dyDescent="0.25">
      <c r="A325" s="105"/>
      <c r="B325" s="106"/>
      <c r="C325" s="107"/>
      <c r="D325" s="107"/>
      <c r="E325" s="105"/>
      <c r="F325" s="107"/>
      <c r="G325" s="107"/>
      <c r="H325" s="107"/>
      <c r="I325" s="107"/>
      <c r="J325" s="107"/>
      <c r="K325" s="107"/>
      <c r="L325" s="107"/>
      <c r="M325" s="107"/>
      <c r="N325" s="107"/>
      <c r="O325" s="107"/>
      <c r="P325" s="107"/>
      <c r="Q325" s="107"/>
      <c r="R325" s="107"/>
    </row>
    <row r="326" spans="1:18" x14ac:dyDescent="0.25">
      <c r="A326" s="105"/>
      <c r="B326" s="106"/>
      <c r="C326" s="107"/>
      <c r="D326" s="107"/>
      <c r="E326" s="105"/>
      <c r="F326" s="107"/>
      <c r="G326" s="107"/>
      <c r="H326" s="107"/>
      <c r="I326" s="107"/>
      <c r="J326" s="107"/>
      <c r="K326" s="107"/>
      <c r="L326" s="107"/>
      <c r="M326" s="107"/>
      <c r="N326" s="107"/>
      <c r="O326" s="107"/>
      <c r="P326" s="107"/>
      <c r="Q326" s="107"/>
      <c r="R326" s="107"/>
    </row>
  </sheetData>
  <mergeCells count="2">
    <mergeCell ref="A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1" customWidth="1"/>
    <col min="2" max="16384" width="9.140625" style="101"/>
  </cols>
  <sheetData>
    <row r="1" spans="2:15" ht="15.75" thickBot="1" x14ac:dyDescent="0.3"/>
    <row r="2" spans="2:15" ht="15" customHeight="1" x14ac:dyDescent="0.25">
      <c r="B2" s="131" t="s">
        <v>349</v>
      </c>
      <c r="C2" s="132"/>
      <c r="D2" s="132"/>
      <c r="E2" s="133"/>
    </row>
    <row r="3" spans="2:15" ht="15.75" customHeight="1" thickBot="1" x14ac:dyDescent="0.3">
      <c r="B3" s="134"/>
      <c r="C3" s="135"/>
      <c r="D3" s="135"/>
      <c r="E3" s="136"/>
    </row>
    <row r="5" spans="2:15" x14ac:dyDescent="0.25">
      <c r="B5" s="137" t="s">
        <v>401</v>
      </c>
      <c r="C5" s="137"/>
      <c r="D5" s="137"/>
      <c r="E5" s="137"/>
      <c r="F5" s="137"/>
      <c r="G5" s="137"/>
      <c r="H5" s="137"/>
      <c r="I5" s="137"/>
      <c r="J5" s="137"/>
      <c r="K5" s="137"/>
      <c r="L5" s="137"/>
      <c r="M5" s="137"/>
      <c r="N5" s="137"/>
    </row>
    <row r="7" spans="2:15" ht="15" customHeight="1" x14ac:dyDescent="0.25">
      <c r="B7" s="138" t="s">
        <v>402</v>
      </c>
      <c r="C7" s="138"/>
      <c r="D7" s="138"/>
      <c r="E7" s="138"/>
      <c r="F7" s="138"/>
      <c r="G7" s="138"/>
      <c r="H7" s="138"/>
      <c r="I7" s="138"/>
      <c r="J7" s="138"/>
      <c r="K7" s="138"/>
      <c r="L7" s="138"/>
      <c r="M7" s="138"/>
      <c r="N7" s="138"/>
      <c r="O7" s="138"/>
    </row>
    <row r="8" spans="2:15" x14ac:dyDescent="0.25">
      <c r="B8" s="138"/>
      <c r="C8" s="138"/>
      <c r="D8" s="138"/>
      <c r="E8" s="138"/>
      <c r="F8" s="138"/>
      <c r="G8" s="138"/>
      <c r="H8" s="138"/>
      <c r="I8" s="138"/>
      <c r="J8" s="138"/>
      <c r="K8" s="138"/>
      <c r="L8" s="138"/>
      <c r="M8" s="138"/>
      <c r="N8" s="138"/>
      <c r="O8" s="138"/>
    </row>
    <row r="9" spans="2:15" x14ac:dyDescent="0.25">
      <c r="B9" s="138"/>
      <c r="C9" s="138"/>
      <c r="D9" s="138"/>
      <c r="E9" s="138"/>
      <c r="F9" s="138"/>
      <c r="G9" s="138"/>
      <c r="H9" s="138"/>
      <c r="I9" s="138"/>
      <c r="J9" s="138"/>
      <c r="K9" s="138"/>
      <c r="L9" s="138"/>
      <c r="M9" s="138"/>
      <c r="N9" s="138"/>
      <c r="O9" s="138"/>
    </row>
    <row r="10" spans="2:15" x14ac:dyDescent="0.25">
      <c r="B10" s="138"/>
      <c r="C10" s="138"/>
      <c r="D10" s="138"/>
      <c r="E10" s="138"/>
      <c r="F10" s="138"/>
      <c r="G10" s="138"/>
      <c r="H10" s="138"/>
      <c r="I10" s="138"/>
      <c r="J10" s="138"/>
      <c r="K10" s="138"/>
      <c r="L10" s="138"/>
      <c r="M10" s="138"/>
      <c r="N10" s="138"/>
      <c r="O10" s="138"/>
    </row>
    <row r="11" spans="2:15" x14ac:dyDescent="0.25">
      <c r="B11" s="138"/>
      <c r="C11" s="138"/>
      <c r="D11" s="138"/>
      <c r="E11" s="138"/>
      <c r="F11" s="138"/>
      <c r="G11" s="138"/>
      <c r="H11" s="138"/>
      <c r="I11" s="138"/>
      <c r="J11" s="138"/>
      <c r="K11" s="138"/>
      <c r="L11" s="138"/>
      <c r="M11" s="138"/>
      <c r="N11" s="138"/>
      <c r="O11" s="138"/>
    </row>
    <row r="12" spans="2:15" x14ac:dyDescent="0.25">
      <c r="B12" s="138"/>
      <c r="C12" s="138"/>
      <c r="D12" s="138"/>
      <c r="E12" s="138"/>
      <c r="F12" s="138"/>
      <c r="G12" s="138"/>
      <c r="H12" s="138"/>
      <c r="I12" s="138"/>
      <c r="J12" s="138"/>
      <c r="K12" s="138"/>
      <c r="L12" s="138"/>
      <c r="M12" s="138"/>
      <c r="N12" s="138"/>
      <c r="O12" s="138"/>
    </row>
    <row r="13" spans="2:15" x14ac:dyDescent="0.25">
      <c r="B13" s="138"/>
      <c r="C13" s="138"/>
      <c r="D13" s="138"/>
      <c r="E13" s="138"/>
      <c r="F13" s="138"/>
      <c r="G13" s="138"/>
      <c r="H13" s="138"/>
      <c r="I13" s="138"/>
      <c r="J13" s="138"/>
      <c r="K13" s="138"/>
      <c r="L13" s="138"/>
      <c r="M13" s="138"/>
      <c r="N13" s="138"/>
      <c r="O13" s="138"/>
    </row>
    <row r="14" spans="2:15" x14ac:dyDescent="0.25">
      <c r="B14" s="138"/>
      <c r="C14" s="138"/>
      <c r="D14" s="138"/>
      <c r="E14" s="138"/>
      <c r="F14" s="138"/>
      <c r="G14" s="138"/>
      <c r="H14" s="138"/>
      <c r="I14" s="138"/>
      <c r="J14" s="138"/>
      <c r="K14" s="138"/>
      <c r="L14" s="138"/>
      <c r="M14" s="138"/>
      <c r="N14" s="138"/>
      <c r="O14" s="138"/>
    </row>
    <row r="15" spans="2:15" x14ac:dyDescent="0.25">
      <c r="B15" s="138"/>
      <c r="C15" s="138"/>
      <c r="D15" s="138"/>
      <c r="E15" s="138"/>
      <c r="F15" s="138"/>
      <c r="G15" s="138"/>
      <c r="H15" s="138"/>
      <c r="I15" s="138"/>
      <c r="J15" s="138"/>
      <c r="K15" s="138"/>
      <c r="L15" s="138"/>
      <c r="M15" s="138"/>
      <c r="N15" s="138"/>
      <c r="O15" s="138"/>
    </row>
    <row r="16" spans="2:15" x14ac:dyDescent="0.25">
      <c r="B16" s="138"/>
      <c r="C16" s="138"/>
      <c r="D16" s="138"/>
      <c r="E16" s="138"/>
      <c r="F16" s="138"/>
      <c r="G16" s="138"/>
      <c r="H16" s="138"/>
      <c r="I16" s="138"/>
      <c r="J16" s="138"/>
      <c r="K16" s="138"/>
      <c r="L16" s="138"/>
      <c r="M16" s="138"/>
      <c r="N16" s="138"/>
      <c r="O16" s="138"/>
    </row>
    <row r="17" spans="2:15" x14ac:dyDescent="0.25">
      <c r="B17" s="138"/>
      <c r="C17" s="138"/>
      <c r="D17" s="138"/>
      <c r="E17" s="138"/>
      <c r="F17" s="138"/>
      <c r="G17" s="138"/>
      <c r="H17" s="138"/>
      <c r="I17" s="138"/>
      <c r="J17" s="138"/>
      <c r="K17" s="138"/>
      <c r="L17" s="138"/>
      <c r="M17" s="138"/>
      <c r="N17" s="138"/>
      <c r="O17" s="138"/>
    </row>
    <row r="18" spans="2:15" x14ac:dyDescent="0.25">
      <c r="B18" s="138"/>
      <c r="C18" s="138"/>
      <c r="D18" s="138"/>
      <c r="E18" s="138"/>
      <c r="F18" s="138"/>
      <c r="G18" s="138"/>
      <c r="H18" s="138"/>
      <c r="I18" s="138"/>
      <c r="J18" s="138"/>
      <c r="K18" s="138"/>
      <c r="L18" s="138"/>
      <c r="M18" s="138"/>
      <c r="N18" s="138"/>
      <c r="O18" s="138"/>
    </row>
    <row r="19" spans="2:15" x14ac:dyDescent="0.25">
      <c r="B19" s="138"/>
      <c r="C19" s="138"/>
      <c r="D19" s="138"/>
      <c r="E19" s="138"/>
      <c r="F19" s="138"/>
      <c r="G19" s="138"/>
      <c r="H19" s="138"/>
      <c r="I19" s="138"/>
      <c r="J19" s="138"/>
      <c r="K19" s="138"/>
      <c r="L19" s="138"/>
      <c r="M19" s="138"/>
      <c r="N19" s="138"/>
      <c r="O19" s="138"/>
    </row>
    <row r="20" spans="2:15" x14ac:dyDescent="0.25">
      <c r="B20" s="138"/>
      <c r="C20" s="138"/>
      <c r="D20" s="138"/>
      <c r="E20" s="138"/>
      <c r="F20" s="138"/>
      <c r="G20" s="138"/>
      <c r="H20" s="138"/>
      <c r="I20" s="138"/>
      <c r="J20" s="138"/>
      <c r="K20" s="138"/>
      <c r="L20" s="138"/>
      <c r="M20" s="138"/>
      <c r="N20" s="138"/>
      <c r="O20" s="138"/>
    </row>
    <row r="21" spans="2:15" x14ac:dyDescent="0.25">
      <c r="B21" s="102"/>
      <c r="C21" s="102"/>
      <c r="D21" s="102"/>
      <c r="E21" s="102"/>
      <c r="F21" s="102"/>
      <c r="G21" s="102"/>
      <c r="H21" s="102"/>
      <c r="I21" s="102"/>
      <c r="J21" s="102"/>
      <c r="K21" s="102"/>
      <c r="L21" s="102"/>
      <c r="M21" s="102"/>
      <c r="N21" s="102"/>
      <c r="O21" s="102"/>
    </row>
    <row r="22" spans="2:15" ht="15" customHeight="1" x14ac:dyDescent="0.25">
      <c r="B22" s="139" t="s">
        <v>403</v>
      </c>
      <c r="C22" s="139"/>
      <c r="D22" s="139"/>
      <c r="E22" s="139"/>
      <c r="F22" s="139"/>
      <c r="G22" s="139"/>
      <c r="H22" s="139"/>
      <c r="I22" s="139"/>
      <c r="J22" s="139"/>
      <c r="K22" s="139"/>
      <c r="L22" s="139"/>
      <c r="M22" s="139"/>
      <c r="N22" s="139"/>
      <c r="O22" s="139"/>
    </row>
    <row r="23" spans="2:15" x14ac:dyDescent="0.25">
      <c r="B23" s="139"/>
      <c r="C23" s="139"/>
      <c r="D23" s="139"/>
      <c r="E23" s="139"/>
      <c r="F23" s="139"/>
      <c r="G23" s="139"/>
      <c r="H23" s="139"/>
      <c r="I23" s="139"/>
      <c r="J23" s="139"/>
      <c r="K23" s="139"/>
      <c r="L23" s="139"/>
      <c r="M23" s="139"/>
      <c r="N23" s="139"/>
      <c r="O23" s="139"/>
    </row>
    <row r="24" spans="2:15" x14ac:dyDescent="0.25">
      <c r="B24" s="139"/>
      <c r="C24" s="139"/>
      <c r="D24" s="139"/>
      <c r="E24" s="139"/>
      <c r="F24" s="139"/>
      <c r="G24" s="139"/>
      <c r="H24" s="139"/>
      <c r="I24" s="139"/>
      <c r="J24" s="139"/>
      <c r="K24" s="139"/>
      <c r="L24" s="139"/>
      <c r="M24" s="139"/>
      <c r="N24" s="139"/>
      <c r="O24" s="139"/>
    </row>
    <row r="25" spans="2:15" x14ac:dyDescent="0.25">
      <c r="B25" s="102"/>
      <c r="C25" s="102"/>
      <c r="D25" s="102"/>
      <c r="E25" s="102"/>
      <c r="F25" s="102"/>
      <c r="G25" s="102"/>
      <c r="H25" s="102"/>
      <c r="I25" s="102"/>
      <c r="J25" s="102"/>
      <c r="K25" s="102"/>
      <c r="L25" s="102"/>
      <c r="M25" s="102"/>
      <c r="N25" s="102"/>
      <c r="O25" s="102"/>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2" t="s">
        <v>349</v>
      </c>
    </row>
    <row r="3" spans="1:19" ht="15.75" thickBot="1" x14ac:dyDescent="0.3">
      <c r="A3" s="123"/>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0" t="s">
        <v>8</v>
      </c>
      <c r="C5" s="120" t="s">
        <v>9</v>
      </c>
      <c r="D5" s="126" t="s">
        <v>1</v>
      </c>
      <c r="E5" s="126"/>
      <c r="F5" s="126" t="s">
        <v>2</v>
      </c>
      <c r="G5" s="126"/>
      <c r="H5" s="126" t="s">
        <v>3</v>
      </c>
      <c r="I5" s="126"/>
      <c r="J5" s="126" t="s">
        <v>4</v>
      </c>
      <c r="K5" s="126"/>
      <c r="L5" s="126" t="s">
        <v>385</v>
      </c>
      <c r="M5" s="126"/>
      <c r="N5" s="126" t="s">
        <v>5</v>
      </c>
      <c r="O5" s="126"/>
      <c r="P5" s="126" t="s">
        <v>6</v>
      </c>
      <c r="Q5" s="126"/>
      <c r="R5" s="124" t="s">
        <v>46</v>
      </c>
      <c r="S5" s="125"/>
    </row>
    <row r="6" spans="1:19" s="13" customFormat="1" x14ac:dyDescent="0.25">
      <c r="A6" s="18" t="s">
        <v>7</v>
      </c>
      <c r="B6" s="121"/>
      <c r="C6" s="121"/>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Data'!$A$7:$R$326,2,0)</f>
        <v>43937</v>
      </c>
      <c r="C8" s="69">
        <f>VLOOKUP($A8,'Return Data'!$A$7:$R$326,3,0)</f>
        <v>38.7241</v>
      </c>
      <c r="D8" s="69">
        <f>VLOOKUP($A8,'Return Data'!$A$7:$R$326,11,0)</f>
        <v>-102.55959661752399</v>
      </c>
      <c r="E8" s="70">
        <f>RANK(D8,D$8:D$23,0)</f>
        <v>9</v>
      </c>
      <c r="F8" s="69">
        <f>VLOOKUP($A8,'Return Data'!$A$7:$R$326,12,0)</f>
        <v>-38.609326345507299</v>
      </c>
      <c r="G8" s="70">
        <f>RANK(F8,F$8:F$23,0)</f>
        <v>8</v>
      </c>
      <c r="H8" s="69">
        <f>VLOOKUP($A8,'Return Data'!$A$7:$R$326,13,0)</f>
        <v>-33.867597329781603</v>
      </c>
      <c r="I8" s="70">
        <f>RANK(H8,H$8:H$23,0)</f>
        <v>13</v>
      </c>
      <c r="J8" s="69">
        <f>VLOOKUP($A8,'Return Data'!$A$7:$R$326,14,0)</f>
        <v>-29.750628242319401</v>
      </c>
      <c r="K8" s="70">
        <f>RANK(J8,J$8:J$23,0)</f>
        <v>13</v>
      </c>
      <c r="L8" s="69">
        <f>VLOOKUP($A8,'Return Data'!$A$7:$R$326,18,0)</f>
        <v>-20.907896027229999</v>
      </c>
      <c r="M8" s="70">
        <f>RANK(L8,L$8:L$23,0)</f>
        <v>12</v>
      </c>
      <c r="N8" s="69">
        <f>VLOOKUP($A8,'Return Data'!$A$7:$R$326,15,0)</f>
        <v>-9.7596706722021995</v>
      </c>
      <c r="O8" s="70">
        <f>RANK(N8,N$8:N$23,0)</f>
        <v>12</v>
      </c>
      <c r="P8" s="69">
        <f>VLOOKUP($A8,'Return Data'!$A$7:$R$326,16,0)</f>
        <v>-0.35133870679736601</v>
      </c>
      <c r="Q8" s="70">
        <f>RANK(P8,P$8:P$23,0)</f>
        <v>9</v>
      </c>
      <c r="R8" s="69">
        <f>VLOOKUP($A8,'Return Data'!$A$7:$R$326,17,0)</f>
        <v>15.0861547137357</v>
      </c>
      <c r="S8" s="71">
        <f>RANK(R8,R$8:R$23,0)</f>
        <v>5</v>
      </c>
    </row>
    <row r="9" spans="1:19" s="72" customFormat="1" x14ac:dyDescent="0.25">
      <c r="A9" s="67" t="s">
        <v>12</v>
      </c>
      <c r="B9" s="68">
        <f>VLOOKUP($A9,'Return Data'!$A$7:$R$326,2,0)</f>
        <v>43937</v>
      </c>
      <c r="C9" s="69">
        <f>VLOOKUP($A9,'Return Data'!$A$7:$R$326,3,0)</f>
        <v>226.85599999999999</v>
      </c>
      <c r="D9" s="69">
        <f>VLOOKUP($A9,'Return Data'!$A$7:$R$326,11,0)</f>
        <v>-106.453859981828</v>
      </c>
      <c r="E9" s="70">
        <f t="shared" ref="E9:E23" si="0">RANK(D9,D$8:D$23,0)</f>
        <v>11</v>
      </c>
      <c r="F9" s="69">
        <f>VLOOKUP($A9,'Return Data'!$A$7:$R$326,12,0)</f>
        <v>-42.215157083933597</v>
      </c>
      <c r="G9" s="70">
        <f t="shared" ref="G9:I9" si="1">RANK(F9,F$8:F$23,0)</f>
        <v>12</v>
      </c>
      <c r="H9" s="69">
        <f>VLOOKUP($A9,'Return Data'!$A$7:$R$326,13,0)</f>
        <v>-33.064299379712601</v>
      </c>
      <c r="I9" s="70">
        <f t="shared" si="1"/>
        <v>11</v>
      </c>
      <c r="J9" s="69">
        <f>VLOOKUP($A9,'Return Data'!$A$7:$R$326,14,0)</f>
        <v>-29.224935827335699</v>
      </c>
      <c r="K9" s="70">
        <f t="shared" ref="K9" si="2">RANK(J9,J$8:J$23,0)</f>
        <v>12</v>
      </c>
      <c r="L9" s="69">
        <f>VLOOKUP($A9,'Return Data'!$A$7:$R$326,18,0)</f>
        <v>-12.9982199125762</v>
      </c>
      <c r="M9" s="70">
        <f t="shared" ref="M9" si="3">RANK(L9,L$8:L$23,0)</f>
        <v>7</v>
      </c>
      <c r="N9" s="69">
        <f>VLOOKUP($A9,'Return Data'!$A$7:$R$326,15,0)</f>
        <v>-4.0190846727579297</v>
      </c>
      <c r="O9" s="70">
        <f t="shared" ref="O9:O23" si="4">RANK(N9,N$8:N$23,0)</f>
        <v>6</v>
      </c>
      <c r="P9" s="69">
        <f>VLOOKUP($A9,'Return Data'!$A$7:$R$326,16,0)</f>
        <v>1.6594214181682101</v>
      </c>
      <c r="Q9" s="70">
        <f t="shared" ref="Q9:S23" si="5">RANK(P9,P$8:P$23,0)</f>
        <v>4</v>
      </c>
      <c r="R9" s="69">
        <f>VLOOKUP($A9,'Return Data'!$A$7:$R$326,17,0)</f>
        <v>12.919504771192599</v>
      </c>
      <c r="S9" s="71">
        <f t="shared" si="5"/>
        <v>6</v>
      </c>
    </row>
    <row r="10" spans="1:19" s="72" customFormat="1" x14ac:dyDescent="0.25">
      <c r="A10" s="67" t="s">
        <v>13</v>
      </c>
      <c r="B10" s="68">
        <f>VLOOKUP($A10,'Return Data'!$A$7:$R$326,2,0)</f>
        <v>43937</v>
      </c>
      <c r="C10" s="69">
        <f>VLOOKUP($A10,'Return Data'!$A$7:$R$326,3,0)</f>
        <v>125.67</v>
      </c>
      <c r="D10" s="69">
        <f>VLOOKUP($A10,'Return Data'!$A$7:$R$326,11,0)</f>
        <v>-77.962168609004905</v>
      </c>
      <c r="E10" s="70">
        <f t="shared" si="0"/>
        <v>1</v>
      </c>
      <c r="F10" s="69">
        <f>VLOOKUP($A10,'Return Data'!$A$7:$R$326,12,0)</f>
        <v>-28.708811661529801</v>
      </c>
      <c r="G10" s="70">
        <f t="shared" ref="G10:I10" si="6">RANK(F10,F$8:F$23,0)</f>
        <v>1</v>
      </c>
      <c r="H10" s="69">
        <f>VLOOKUP($A10,'Return Data'!$A$7:$R$326,13,0)</f>
        <v>-24.711236179957801</v>
      </c>
      <c r="I10" s="70">
        <f t="shared" si="6"/>
        <v>5</v>
      </c>
      <c r="J10" s="69">
        <f>VLOOKUP($A10,'Return Data'!$A$7:$R$326,14,0)</f>
        <v>-19.895806248492399</v>
      </c>
      <c r="K10" s="70">
        <f t="shared" ref="K10" si="7">RANK(J10,J$8:J$23,0)</f>
        <v>4</v>
      </c>
      <c r="L10" s="69">
        <f>VLOOKUP($A10,'Return Data'!$A$7:$R$326,18,0)</f>
        <v>-8.2378846617067598</v>
      </c>
      <c r="M10" s="70">
        <f t="shared" ref="M10" si="8">RANK(L10,L$8:L$23,0)</f>
        <v>2</v>
      </c>
      <c r="N10" s="69">
        <f>VLOOKUP($A10,'Return Data'!$A$7:$R$326,15,0)</f>
        <v>-3.0199289442422401</v>
      </c>
      <c r="O10" s="70">
        <f t="shared" si="4"/>
        <v>4</v>
      </c>
      <c r="P10" s="69">
        <f>VLOOKUP($A10,'Return Data'!$A$7:$R$326,16,0)</f>
        <v>0.97015083852078299</v>
      </c>
      <c r="Q10" s="70">
        <f t="shared" si="5"/>
        <v>6</v>
      </c>
      <c r="R10" s="69">
        <f>VLOOKUP($A10,'Return Data'!$A$7:$R$326,17,0)</f>
        <v>15.9770574556473</v>
      </c>
      <c r="S10" s="71">
        <f t="shared" si="5"/>
        <v>4</v>
      </c>
    </row>
    <row r="11" spans="1:19" s="72" customFormat="1" x14ac:dyDescent="0.25">
      <c r="A11" s="67" t="s">
        <v>14</v>
      </c>
      <c r="B11" s="68">
        <f>VLOOKUP($A11,'Return Data'!$A$7:$R$326,2,0)</f>
        <v>43937</v>
      </c>
      <c r="C11" s="69">
        <f>VLOOKUP($A11,'Return Data'!$A$7:$R$326,3,0)</f>
        <v>8.4499999999999993</v>
      </c>
      <c r="D11" s="69">
        <f>VLOOKUP($A11,'Return Data'!$A$7:$R$326,11,0)</f>
        <v>-93.820051208990506</v>
      </c>
      <c r="E11" s="70">
        <f t="shared" si="0"/>
        <v>4</v>
      </c>
      <c r="F11" s="69">
        <f>VLOOKUP($A11,'Return Data'!$A$7:$R$326,12,0)</f>
        <v>-34.057819462990103</v>
      </c>
      <c r="G11" s="70">
        <f t="shared" ref="G11:I11" si="9">RANK(F11,F$8:F$23,0)</f>
        <v>6</v>
      </c>
      <c r="H11" s="69">
        <f>VLOOKUP($A11,'Return Data'!$A$7:$R$326,13,0)</f>
        <v>-26.721086097267602</v>
      </c>
      <c r="I11" s="70">
        <f t="shared" si="9"/>
        <v>8</v>
      </c>
      <c r="J11" s="69">
        <f>VLOOKUP($A11,'Return Data'!$A$7:$R$326,14,0)</f>
        <v>-20.302529318150199</v>
      </c>
      <c r="K11" s="70">
        <f t="shared" ref="K11" si="10">RANK(J11,J$8:J$23,0)</f>
        <v>5</v>
      </c>
      <c r="L11" s="69"/>
      <c r="M11" s="70"/>
      <c r="N11" s="69"/>
      <c r="O11" s="70"/>
      <c r="P11" s="69"/>
      <c r="Q11" s="70"/>
      <c r="R11" s="69">
        <f>VLOOKUP($A11,'Return Data'!$A$7:$R$326,17,0)</f>
        <v>-9.3512396694214903</v>
      </c>
      <c r="S11" s="71">
        <f t="shared" si="5"/>
        <v>14</v>
      </c>
    </row>
    <row r="12" spans="1:19" s="72" customFormat="1" x14ac:dyDescent="0.25">
      <c r="A12" s="67" t="s">
        <v>15</v>
      </c>
      <c r="B12" s="68">
        <f>VLOOKUP($A12,'Return Data'!$A$7:$R$326,2,0)</f>
        <v>43937</v>
      </c>
      <c r="C12" s="69">
        <f>VLOOKUP($A12,'Return Data'!$A$7:$R$326,3,0)</f>
        <v>34.93</v>
      </c>
      <c r="D12" s="69">
        <f>VLOOKUP($A12,'Return Data'!$A$7:$R$326,11,0)</f>
        <v>-137.69629505670099</v>
      </c>
      <c r="E12" s="70">
        <f t="shared" si="0"/>
        <v>16</v>
      </c>
      <c r="F12" s="69">
        <f>VLOOKUP($A12,'Return Data'!$A$7:$R$326,12,0)</f>
        <v>-53.0898424943748</v>
      </c>
      <c r="G12" s="70">
        <f t="shared" ref="G12:I12" si="11">RANK(F12,F$8:F$23,0)</f>
        <v>16</v>
      </c>
      <c r="H12" s="69">
        <f>VLOOKUP($A12,'Return Data'!$A$7:$R$326,13,0)</f>
        <v>-43.467287429551597</v>
      </c>
      <c r="I12" s="70">
        <f t="shared" si="11"/>
        <v>16</v>
      </c>
      <c r="J12" s="69">
        <f>VLOOKUP($A12,'Return Data'!$A$7:$R$326,14,0)</f>
        <v>-36.814435624822998</v>
      </c>
      <c r="K12" s="70">
        <f t="shared" ref="K12" si="12">RANK(J12,J$8:J$23,0)</f>
        <v>16</v>
      </c>
      <c r="L12" s="69">
        <f>VLOOKUP($A12,'Return Data'!$A$7:$R$326,18,0)</f>
        <v>-20.854363924316399</v>
      </c>
      <c r="M12" s="70">
        <f t="shared" ref="M12" si="13">RANK(L12,L$8:L$23,0)</f>
        <v>11</v>
      </c>
      <c r="N12" s="69">
        <f>VLOOKUP($A12,'Return Data'!$A$7:$R$326,15,0)</f>
        <v>-8.6918470405580894</v>
      </c>
      <c r="O12" s="70">
        <f t="shared" si="4"/>
        <v>11</v>
      </c>
      <c r="P12" s="69">
        <f>VLOOKUP($A12,'Return Data'!$A$7:$R$326,16,0)</f>
        <v>-1.9426457575765299</v>
      </c>
      <c r="Q12" s="70">
        <f t="shared" si="5"/>
        <v>11</v>
      </c>
      <c r="R12" s="69">
        <f>VLOOKUP($A12,'Return Data'!$A$7:$R$326,17,0)</f>
        <v>8.1668178320246305</v>
      </c>
      <c r="S12" s="71">
        <f t="shared" si="5"/>
        <v>10</v>
      </c>
    </row>
    <row r="13" spans="1:19" s="72" customFormat="1" x14ac:dyDescent="0.25">
      <c r="A13" s="67" t="s">
        <v>16</v>
      </c>
      <c r="B13" s="68">
        <f>VLOOKUP($A13,'Return Data'!$A$7:$R$326,2,0)</f>
        <v>43937</v>
      </c>
      <c r="C13" s="69">
        <f>VLOOKUP($A13,'Return Data'!$A$7:$R$326,3,0)</f>
        <v>10.083600000000001</v>
      </c>
      <c r="D13" s="69">
        <f>VLOOKUP($A13,'Return Data'!$A$7:$R$326,11,0)</f>
        <v>-92.224811478843705</v>
      </c>
      <c r="E13" s="70">
        <f t="shared" si="0"/>
        <v>3</v>
      </c>
      <c r="F13" s="69">
        <f>VLOOKUP($A13,'Return Data'!$A$7:$R$326,12,0)</f>
        <v>-32.247060881784797</v>
      </c>
      <c r="G13" s="70">
        <f t="shared" ref="G13:I13" si="14">RANK(F13,F$8:F$23,0)</f>
        <v>3</v>
      </c>
      <c r="H13" s="69">
        <f>VLOOKUP($A13,'Return Data'!$A$7:$R$326,13,0)</f>
        <v>-24.734217940921699</v>
      </c>
      <c r="I13" s="70">
        <f t="shared" si="14"/>
        <v>6</v>
      </c>
      <c r="J13" s="69">
        <f>VLOOKUP($A13,'Return Data'!$A$7:$R$326,14,0)</f>
        <v>-21.138104827258498</v>
      </c>
      <c r="K13" s="70">
        <f t="shared" ref="K13" si="15">RANK(J13,J$8:J$23,0)</f>
        <v>6</v>
      </c>
      <c r="L13" s="69">
        <f>VLOOKUP($A13,'Return Data'!$A$7:$R$326,18,0)</f>
        <v>-14.646243567589201</v>
      </c>
      <c r="M13" s="70">
        <f t="shared" ref="M13" si="16">RANK(L13,L$8:L$23,0)</f>
        <v>9</v>
      </c>
      <c r="N13" s="69">
        <f>VLOOKUP($A13,'Return Data'!$A$7:$R$326,15,0)</f>
        <v>-8.1890997962250101</v>
      </c>
      <c r="O13" s="70">
        <f t="shared" si="4"/>
        <v>10</v>
      </c>
      <c r="P13" s="69"/>
      <c r="Q13" s="70"/>
      <c r="R13" s="69">
        <f>VLOOKUP($A13,'Return Data'!$A$7:$R$326,17,0)</f>
        <v>0.18130718954248701</v>
      </c>
      <c r="S13" s="71">
        <f t="shared" si="5"/>
        <v>12</v>
      </c>
    </row>
    <row r="14" spans="1:19" s="72" customFormat="1" x14ac:dyDescent="0.25">
      <c r="A14" s="67" t="s">
        <v>17</v>
      </c>
      <c r="B14" s="68">
        <f>VLOOKUP($A14,'Return Data'!$A$7:$R$326,2,0)</f>
        <v>43937</v>
      </c>
      <c r="C14" s="69">
        <f>VLOOKUP($A14,'Return Data'!$A$7:$R$326,3,0)</f>
        <v>27.298500000000001</v>
      </c>
      <c r="D14" s="69">
        <f>VLOOKUP($A14,'Return Data'!$A$7:$R$326,11,0)</f>
        <v>-107.384773031208</v>
      </c>
      <c r="E14" s="70">
        <f t="shared" si="0"/>
        <v>12</v>
      </c>
      <c r="F14" s="69">
        <f>VLOOKUP($A14,'Return Data'!$A$7:$R$326,12,0)</f>
        <v>-42.871440460617599</v>
      </c>
      <c r="G14" s="70">
        <f t="shared" ref="G14:I14" si="17">RANK(F14,F$8:F$23,0)</f>
        <v>13</v>
      </c>
      <c r="H14" s="69">
        <f>VLOOKUP($A14,'Return Data'!$A$7:$R$326,13,0)</f>
        <v>-24.1360285102418</v>
      </c>
      <c r="I14" s="70">
        <f t="shared" si="17"/>
        <v>4</v>
      </c>
      <c r="J14" s="69">
        <f>VLOOKUP($A14,'Return Data'!$A$7:$R$326,14,0)</f>
        <v>-22.050248658062198</v>
      </c>
      <c r="K14" s="70">
        <f t="shared" ref="K14" si="18">RANK(J14,J$8:J$23,0)</f>
        <v>9</v>
      </c>
      <c r="L14" s="69">
        <f>VLOOKUP($A14,'Return Data'!$A$7:$R$326,18,0)</f>
        <v>-9.8256229344558292</v>
      </c>
      <c r="M14" s="70">
        <f t="shared" ref="M14" si="19">RANK(L14,L$8:L$23,0)</f>
        <v>3</v>
      </c>
      <c r="N14" s="69">
        <f>VLOOKUP($A14,'Return Data'!$A$7:$R$326,15,0)</f>
        <v>-2.8515896524524198</v>
      </c>
      <c r="O14" s="70">
        <f t="shared" si="4"/>
        <v>3</v>
      </c>
      <c r="P14" s="69">
        <f>VLOOKUP($A14,'Return Data'!$A$7:$R$326,16,0)</f>
        <v>4.4735565896125697</v>
      </c>
      <c r="Q14" s="70">
        <f t="shared" si="5"/>
        <v>1</v>
      </c>
      <c r="R14" s="69">
        <f>VLOOKUP($A14,'Return Data'!$A$7:$R$326,17,0)</f>
        <v>12.1288971070926</v>
      </c>
      <c r="S14" s="71">
        <f t="shared" si="5"/>
        <v>7</v>
      </c>
    </row>
    <row r="15" spans="1:19" s="72" customFormat="1" x14ac:dyDescent="0.25">
      <c r="A15" s="67" t="s">
        <v>18</v>
      </c>
      <c r="B15" s="68">
        <f>VLOOKUP($A15,'Return Data'!$A$7:$R$326,2,0)</f>
        <v>43937</v>
      </c>
      <c r="C15" s="69">
        <f>VLOOKUP($A15,'Return Data'!$A$7:$R$326,3,0)</f>
        <v>28.247</v>
      </c>
      <c r="D15" s="69">
        <f>VLOOKUP($A15,'Return Data'!$A$7:$R$326,11,0)</f>
        <v>-115.129021512322</v>
      </c>
      <c r="E15" s="70">
        <f t="shared" si="0"/>
        <v>14</v>
      </c>
      <c r="F15" s="69">
        <f>VLOOKUP($A15,'Return Data'!$A$7:$R$326,12,0)</f>
        <v>-42.097824036512101</v>
      </c>
      <c r="G15" s="70">
        <f t="shared" ref="G15:I15" si="20">RANK(F15,F$8:F$23,0)</f>
        <v>11</v>
      </c>
      <c r="H15" s="69">
        <f>VLOOKUP($A15,'Return Data'!$A$7:$R$326,13,0)</f>
        <v>-33.227610499903498</v>
      </c>
      <c r="I15" s="70">
        <f t="shared" si="20"/>
        <v>12</v>
      </c>
      <c r="J15" s="69">
        <f>VLOOKUP($A15,'Return Data'!$A$7:$R$326,14,0)</f>
        <v>-25.889072083852</v>
      </c>
      <c r="K15" s="70">
        <f t="shared" ref="K15" si="21">RANK(J15,J$8:J$23,0)</f>
        <v>11</v>
      </c>
      <c r="L15" s="69">
        <f>VLOOKUP($A15,'Return Data'!$A$7:$R$326,18,0)</f>
        <v>-14.0175161955804</v>
      </c>
      <c r="M15" s="70">
        <f t="shared" ref="M15" si="22">RANK(L15,L$8:L$23,0)</f>
        <v>8</v>
      </c>
      <c r="N15" s="69">
        <f>VLOOKUP($A15,'Return Data'!$A$7:$R$326,15,0)</f>
        <v>-5.52193794294051</v>
      </c>
      <c r="O15" s="70">
        <f t="shared" si="4"/>
        <v>7</v>
      </c>
      <c r="P15" s="69">
        <f>VLOOKUP($A15,'Return Data'!$A$7:$R$326,16,0)</f>
        <v>2.62640274380849</v>
      </c>
      <c r="Q15" s="70">
        <f t="shared" si="5"/>
        <v>3</v>
      </c>
      <c r="R15" s="69">
        <f>VLOOKUP($A15,'Return Data'!$A$7:$R$326,17,0)</f>
        <v>17.830861961033801</v>
      </c>
      <c r="S15" s="71">
        <f t="shared" si="5"/>
        <v>2</v>
      </c>
    </row>
    <row r="16" spans="1:19" s="72" customFormat="1" x14ac:dyDescent="0.25">
      <c r="A16" s="67" t="s">
        <v>19</v>
      </c>
      <c r="B16" s="68">
        <f>VLOOKUP($A16,'Return Data'!$A$7:$R$326,2,0)</f>
        <v>43937</v>
      </c>
      <c r="C16" s="69">
        <f>VLOOKUP($A16,'Return Data'!$A$7:$R$326,3,0)</f>
        <v>59.668500000000002</v>
      </c>
      <c r="D16" s="69">
        <f>VLOOKUP($A16,'Return Data'!$A$7:$R$326,11,0)</f>
        <v>-105.579790679845</v>
      </c>
      <c r="E16" s="70">
        <f t="shared" si="0"/>
        <v>10</v>
      </c>
      <c r="F16" s="69">
        <f>VLOOKUP($A16,'Return Data'!$A$7:$R$326,12,0)</f>
        <v>-41.001100421919702</v>
      </c>
      <c r="G16" s="70">
        <f t="shared" ref="G16:I16" si="23">RANK(F16,F$8:F$23,0)</f>
        <v>10</v>
      </c>
      <c r="H16" s="69">
        <f>VLOOKUP($A16,'Return Data'!$A$7:$R$326,13,0)</f>
        <v>-30.876287123034999</v>
      </c>
      <c r="I16" s="70">
        <f t="shared" si="23"/>
        <v>10</v>
      </c>
      <c r="J16" s="69">
        <f>VLOOKUP($A16,'Return Data'!$A$7:$R$326,14,0)</f>
        <v>-24.256657711855201</v>
      </c>
      <c r="K16" s="70">
        <f t="shared" ref="K16" si="24">RANK(J16,J$8:J$23,0)</f>
        <v>10</v>
      </c>
      <c r="L16" s="69">
        <f>VLOOKUP($A16,'Return Data'!$A$7:$R$326,18,0)</f>
        <v>-10.9387829932861</v>
      </c>
      <c r="M16" s="70">
        <f t="shared" ref="M16" si="25">RANK(L16,L$8:L$23,0)</f>
        <v>4</v>
      </c>
      <c r="N16" s="69">
        <f>VLOOKUP($A16,'Return Data'!$A$7:$R$326,15,0)</f>
        <v>-2.76289197463755</v>
      </c>
      <c r="O16" s="70">
        <f t="shared" si="4"/>
        <v>2</v>
      </c>
      <c r="P16" s="69">
        <f>VLOOKUP($A16,'Return Data'!$A$7:$R$326,16,0)</f>
        <v>1.65542161404551</v>
      </c>
      <c r="Q16" s="70">
        <f t="shared" si="5"/>
        <v>5</v>
      </c>
      <c r="R16" s="69">
        <f>VLOOKUP($A16,'Return Data'!$A$7:$R$326,17,0)</f>
        <v>10.1220012452423</v>
      </c>
      <c r="S16" s="71">
        <f t="shared" si="5"/>
        <v>8</v>
      </c>
    </row>
    <row r="17" spans="1:19" s="72" customFormat="1" x14ac:dyDescent="0.25">
      <c r="A17" s="67" t="s">
        <v>20</v>
      </c>
      <c r="B17" s="68">
        <f>VLOOKUP($A17,'Return Data'!$A$7:$R$326,2,0)</f>
        <v>43937</v>
      </c>
      <c r="C17" s="69">
        <f>VLOOKUP($A17,'Return Data'!$A$7:$R$326,3,0)</f>
        <v>39.78</v>
      </c>
      <c r="D17" s="69">
        <f>VLOOKUP($A17,'Return Data'!$A$7:$R$326,11,0)</f>
        <v>-108.118469851852</v>
      </c>
      <c r="E17" s="70">
        <f t="shared" si="0"/>
        <v>13</v>
      </c>
      <c r="F17" s="69">
        <f>VLOOKUP($A17,'Return Data'!$A$7:$R$326,12,0)</f>
        <v>-44.244978065112001</v>
      </c>
      <c r="G17" s="70">
        <f t="shared" ref="G17:I17" si="26">RANK(F17,F$8:F$23,0)</f>
        <v>14</v>
      </c>
      <c r="H17" s="69">
        <f>VLOOKUP($A17,'Return Data'!$A$7:$R$326,13,0)</f>
        <v>-37.250041098142397</v>
      </c>
      <c r="I17" s="70">
        <f t="shared" si="26"/>
        <v>14</v>
      </c>
      <c r="J17" s="69">
        <f>VLOOKUP($A17,'Return Data'!$A$7:$R$326,14,0)</f>
        <v>-30.127983894161598</v>
      </c>
      <c r="K17" s="70">
        <f t="shared" ref="K17" si="27">RANK(J17,J$8:J$23,0)</f>
        <v>14</v>
      </c>
      <c r="L17" s="69">
        <f>VLOOKUP($A17,'Return Data'!$A$7:$R$326,18,0)</f>
        <v>-12.169641045913499</v>
      </c>
      <c r="M17" s="70">
        <f t="shared" ref="M17" si="28">RANK(L17,L$8:L$23,0)</f>
        <v>6</v>
      </c>
      <c r="N17" s="69">
        <f>VLOOKUP($A17,'Return Data'!$A$7:$R$326,15,0)</f>
        <v>-5.8415159043392801</v>
      </c>
      <c r="O17" s="70">
        <f t="shared" si="4"/>
        <v>8</v>
      </c>
      <c r="P17" s="69">
        <f>VLOOKUP($A17,'Return Data'!$A$7:$R$326,16,0)</f>
        <v>0.44144838949389198</v>
      </c>
      <c r="Q17" s="70">
        <f t="shared" si="5"/>
        <v>8</v>
      </c>
      <c r="R17" s="69">
        <f>VLOOKUP($A17,'Return Data'!$A$7:$R$326,17,0)</f>
        <v>21.114413364413402</v>
      </c>
      <c r="S17" s="71">
        <f t="shared" si="5"/>
        <v>1</v>
      </c>
    </row>
    <row r="18" spans="1:19" s="72" customFormat="1" x14ac:dyDescent="0.25">
      <c r="A18" s="67" t="s">
        <v>21</v>
      </c>
      <c r="B18" s="68">
        <f>VLOOKUP($A18,'Return Data'!$A$7:$R$326,2,0)</f>
        <v>43937</v>
      </c>
      <c r="C18" s="69">
        <f>VLOOKUP($A18,'Return Data'!$A$7:$R$326,3,0)</f>
        <v>111.74590000000001</v>
      </c>
      <c r="D18" s="69">
        <f>VLOOKUP($A18,'Return Data'!$A$7:$R$326,11,0)</f>
        <v>-101.403284938037</v>
      </c>
      <c r="E18" s="70">
        <f t="shared" si="0"/>
        <v>8</v>
      </c>
      <c r="F18" s="69">
        <f>VLOOKUP($A18,'Return Data'!$A$7:$R$326,12,0)</f>
        <v>-39.211258128419303</v>
      </c>
      <c r="G18" s="70">
        <f t="shared" ref="G18:I18" si="29">RANK(F18,F$8:F$23,0)</f>
        <v>9</v>
      </c>
      <c r="H18" s="69">
        <f>VLOOKUP($A18,'Return Data'!$A$7:$R$326,13,0)</f>
        <v>-27.0565696290913</v>
      </c>
      <c r="I18" s="70">
        <f t="shared" si="29"/>
        <v>9</v>
      </c>
      <c r="J18" s="69">
        <f>VLOOKUP($A18,'Return Data'!$A$7:$R$326,14,0)</f>
        <v>-21.672229580588098</v>
      </c>
      <c r="K18" s="70">
        <f t="shared" ref="K18" si="30">RANK(J18,J$8:J$23,0)</f>
        <v>8</v>
      </c>
      <c r="L18" s="69">
        <f>VLOOKUP($A18,'Return Data'!$A$7:$R$326,18,0)</f>
        <v>-11.2457826856644</v>
      </c>
      <c r="M18" s="70">
        <f t="shared" ref="M18" si="31">RANK(L18,L$8:L$23,0)</f>
        <v>5</v>
      </c>
      <c r="N18" s="69">
        <f>VLOOKUP($A18,'Return Data'!$A$7:$R$326,15,0)</f>
        <v>-3.2113072341465201</v>
      </c>
      <c r="O18" s="70">
        <f t="shared" si="4"/>
        <v>5</v>
      </c>
      <c r="P18" s="69">
        <f>VLOOKUP($A18,'Return Data'!$A$7:$R$326,16,0)</f>
        <v>3.9513666839199302</v>
      </c>
      <c r="Q18" s="70">
        <f t="shared" si="5"/>
        <v>2</v>
      </c>
      <c r="R18" s="69">
        <f>VLOOKUP($A18,'Return Data'!$A$7:$R$326,17,0)</f>
        <v>16.4911900846914</v>
      </c>
      <c r="S18" s="71">
        <f t="shared" si="5"/>
        <v>3</v>
      </c>
    </row>
    <row r="19" spans="1:19" s="72" customFormat="1" x14ac:dyDescent="0.25">
      <c r="A19" s="67" t="s">
        <v>22</v>
      </c>
      <c r="B19" s="68">
        <f>VLOOKUP($A19,'Return Data'!$A$7:$R$326,2,0)</f>
        <v>43937</v>
      </c>
      <c r="C19" s="69">
        <f>VLOOKUP($A19,'Return Data'!$A$7:$R$326,3,0)</f>
        <v>8.3912999999999993</v>
      </c>
      <c r="D19" s="69">
        <f>VLOOKUP($A19,'Return Data'!$A$7:$R$326,11,0)</f>
        <v>-94.011328902115594</v>
      </c>
      <c r="E19" s="70">
        <f t="shared" si="0"/>
        <v>5</v>
      </c>
      <c r="F19" s="69">
        <f>VLOOKUP($A19,'Return Data'!$A$7:$R$326,12,0)</f>
        <v>-35.263176657363097</v>
      </c>
      <c r="G19" s="70">
        <f t="shared" ref="G19:I19" si="32">RANK(F19,F$8:F$23,0)</f>
        <v>7</v>
      </c>
      <c r="H19" s="69">
        <f>VLOOKUP($A19,'Return Data'!$A$7:$R$326,13,0)</f>
        <v>-19.962575291224301</v>
      </c>
      <c r="I19" s="70">
        <f t="shared" si="32"/>
        <v>2</v>
      </c>
      <c r="J19" s="69">
        <f>VLOOKUP($A19,'Return Data'!$A$7:$R$326,14,0)</f>
        <v>-16.741780113087199</v>
      </c>
      <c r="K19" s="70">
        <f t="shared" ref="K19" si="33">RANK(J19,J$8:J$23,0)</f>
        <v>2</v>
      </c>
      <c r="L19" s="69"/>
      <c r="M19" s="70"/>
      <c r="N19" s="69"/>
      <c r="O19" s="70"/>
      <c r="P19" s="69"/>
      <c r="Q19" s="70"/>
      <c r="R19" s="69">
        <f>VLOOKUP($A19,'Return Data'!$A$7:$R$326,17,0)</f>
        <v>-9.1318118195956508</v>
      </c>
      <c r="S19" s="71">
        <f t="shared" si="5"/>
        <v>13</v>
      </c>
    </row>
    <row r="20" spans="1:19" s="72" customFormat="1" x14ac:dyDescent="0.25">
      <c r="A20" s="67" t="s">
        <v>23</v>
      </c>
      <c r="B20" s="68">
        <f>VLOOKUP($A20,'Return Data'!$A$7:$R$326,2,0)</f>
        <v>43937</v>
      </c>
      <c r="C20" s="69">
        <f>VLOOKUP($A20,'Return Data'!$A$7:$R$326,3,0)</f>
        <v>8.2492999999999999</v>
      </c>
      <c r="D20" s="69">
        <f>VLOOKUP($A20,'Return Data'!$A$7:$R$326,11,0)</f>
        <v>-90.543152785043503</v>
      </c>
      <c r="E20" s="70">
        <f t="shared" si="0"/>
        <v>2</v>
      </c>
      <c r="F20" s="69">
        <f>VLOOKUP($A20,'Return Data'!$A$7:$R$326,12,0)</f>
        <v>-33.479336889079697</v>
      </c>
      <c r="G20" s="70">
        <f t="shared" ref="G20:I20" si="34">RANK(F20,F$8:F$23,0)</f>
        <v>4</v>
      </c>
      <c r="H20" s="69">
        <f>VLOOKUP($A20,'Return Data'!$A$7:$R$326,13,0)</f>
        <v>-19.3629031271267</v>
      </c>
      <c r="I20" s="70">
        <f t="shared" si="34"/>
        <v>1</v>
      </c>
      <c r="J20" s="69">
        <f>VLOOKUP($A20,'Return Data'!$A$7:$R$326,14,0)</f>
        <v>-15.450871872346401</v>
      </c>
      <c r="K20" s="70">
        <f t="shared" ref="K20" si="35">RANK(J20,J$8:J$23,0)</f>
        <v>1</v>
      </c>
      <c r="L20" s="69"/>
      <c r="M20" s="70"/>
      <c r="N20" s="69"/>
      <c r="O20" s="70"/>
      <c r="P20" s="69"/>
      <c r="Q20" s="70"/>
      <c r="R20" s="69">
        <f>VLOOKUP($A20,'Return Data'!$A$7:$R$326,17,0)</f>
        <v>-10.2734003215434</v>
      </c>
      <c r="S20" s="71">
        <f t="shared" si="5"/>
        <v>15</v>
      </c>
    </row>
    <row r="21" spans="1:19" s="72" customFormat="1" x14ac:dyDescent="0.25">
      <c r="A21" s="67" t="s">
        <v>24</v>
      </c>
      <c r="B21" s="68">
        <f>VLOOKUP($A21,'Return Data'!$A$7:$R$326,2,0)</f>
        <v>43937</v>
      </c>
      <c r="C21" s="69">
        <f>VLOOKUP($A21,'Return Data'!$A$7:$R$326,3,0)</f>
        <v>182.93539999999999</v>
      </c>
      <c r="D21" s="69">
        <f>VLOOKUP($A21,'Return Data'!$A$7:$R$326,11,0)</f>
        <v>-123.006472272992</v>
      </c>
      <c r="E21" s="70">
        <f t="shared" si="0"/>
        <v>15</v>
      </c>
      <c r="F21" s="69">
        <f>VLOOKUP($A21,'Return Data'!$A$7:$R$326,12,0)</f>
        <v>-46.783326004083797</v>
      </c>
      <c r="G21" s="70">
        <f t="shared" ref="G21:I21" si="36">RANK(F21,F$8:F$23,0)</f>
        <v>15</v>
      </c>
      <c r="H21" s="69">
        <f>VLOOKUP($A21,'Return Data'!$A$7:$R$326,13,0)</f>
        <v>-38.728666698200698</v>
      </c>
      <c r="I21" s="70">
        <f t="shared" si="36"/>
        <v>15</v>
      </c>
      <c r="J21" s="69">
        <f>VLOOKUP($A21,'Return Data'!$A$7:$R$326,14,0)</f>
        <v>-33.059265205236102</v>
      </c>
      <c r="K21" s="70">
        <f t="shared" ref="K21" si="37">RANK(J21,J$8:J$23,0)</f>
        <v>15</v>
      </c>
      <c r="L21" s="69">
        <f>VLOOKUP($A21,'Return Data'!$A$7:$R$326,18,0)</f>
        <v>-17.109695799395201</v>
      </c>
      <c r="M21" s="70">
        <f t="shared" ref="M21" si="38">RANK(L21,L$8:L$23,0)</f>
        <v>10</v>
      </c>
      <c r="N21" s="69">
        <f>VLOOKUP($A21,'Return Data'!$A$7:$R$326,15,0)</f>
        <v>-7.8207983763330997</v>
      </c>
      <c r="O21" s="70">
        <f t="shared" si="4"/>
        <v>9</v>
      </c>
      <c r="P21" s="69">
        <f>VLOOKUP($A21,'Return Data'!$A$7:$R$326,16,0)</f>
        <v>-0.74503478900528197</v>
      </c>
      <c r="Q21" s="70">
        <f t="shared" si="5"/>
        <v>10</v>
      </c>
      <c r="R21" s="69">
        <f>VLOOKUP($A21,'Return Data'!$A$7:$R$326,17,0)</f>
        <v>6.2073296290457503</v>
      </c>
      <c r="S21" s="71">
        <f t="shared" si="5"/>
        <v>11</v>
      </c>
    </row>
    <row r="22" spans="1:19" s="72" customFormat="1" x14ac:dyDescent="0.25">
      <c r="A22" s="67" t="s">
        <v>25</v>
      </c>
      <c r="B22" s="68">
        <f>VLOOKUP($A22,'Return Data'!$A$7:$R$326,2,0)</f>
        <v>43937</v>
      </c>
      <c r="C22" s="69">
        <f>VLOOKUP($A22,'Return Data'!$A$7:$R$326,3,0)</f>
        <v>8.51</v>
      </c>
      <c r="D22" s="69">
        <f>VLOOKUP($A22,'Return Data'!$A$7:$R$326,11,0)</f>
        <v>-95.516837683355206</v>
      </c>
      <c r="E22" s="70">
        <f t="shared" si="0"/>
        <v>7</v>
      </c>
      <c r="F22" s="69">
        <f>VLOOKUP($A22,'Return Data'!$A$7:$R$326,12,0)</f>
        <v>-33.696742657103798</v>
      </c>
      <c r="G22" s="70">
        <f t="shared" ref="G22:I22" si="39">RANK(F22,F$8:F$23,0)</f>
        <v>5</v>
      </c>
      <c r="H22" s="69">
        <f>VLOOKUP($A22,'Return Data'!$A$7:$R$326,13,0)</f>
        <v>-25.257330680736999</v>
      </c>
      <c r="I22" s="70">
        <f t="shared" si="39"/>
        <v>7</v>
      </c>
      <c r="J22" s="69">
        <f>VLOOKUP($A22,'Return Data'!$A$7:$R$326,14,0)</f>
        <v>-21.651811523167499</v>
      </c>
      <c r="K22" s="70">
        <f t="shared" ref="K22" si="40">RANK(J22,J$8:J$23,0)</f>
        <v>7</v>
      </c>
      <c r="L22" s="69"/>
      <c r="M22" s="70"/>
      <c r="N22" s="69"/>
      <c r="O22" s="70"/>
      <c r="P22" s="69"/>
      <c r="Q22" s="70"/>
      <c r="R22" s="69">
        <f>VLOOKUP($A22,'Return Data'!$A$7:$R$326,17,0)</f>
        <v>-10.9206827309237</v>
      </c>
      <c r="S22" s="71">
        <f t="shared" si="5"/>
        <v>16</v>
      </c>
    </row>
    <row r="23" spans="1:19" s="72" customFormat="1" x14ac:dyDescent="0.25">
      <c r="A23" s="67" t="s">
        <v>26</v>
      </c>
      <c r="B23" s="68">
        <f>VLOOKUP($A23,'Return Data'!$A$7:$R$326,2,0)</f>
        <v>43937</v>
      </c>
      <c r="C23" s="69">
        <f>VLOOKUP($A23,'Return Data'!$A$7:$R$326,3,0)</f>
        <v>53.171599999999998</v>
      </c>
      <c r="D23" s="69">
        <f>VLOOKUP($A23,'Return Data'!$A$7:$R$326,11,0)</f>
        <v>-95.369955934535497</v>
      </c>
      <c r="E23" s="70">
        <f t="shared" si="0"/>
        <v>6</v>
      </c>
      <c r="F23" s="69">
        <f>VLOOKUP($A23,'Return Data'!$A$7:$R$326,12,0)</f>
        <v>-29.9903002986837</v>
      </c>
      <c r="G23" s="70">
        <f t="shared" ref="G23:I23" si="41">RANK(F23,F$8:F$23,0)</f>
        <v>2</v>
      </c>
      <c r="H23" s="69">
        <f>VLOOKUP($A23,'Return Data'!$A$7:$R$326,13,0)</f>
        <v>-21.854621149637101</v>
      </c>
      <c r="I23" s="70">
        <f t="shared" si="41"/>
        <v>3</v>
      </c>
      <c r="J23" s="69">
        <f>VLOOKUP($A23,'Return Data'!$A$7:$R$326,14,0)</f>
        <v>-18.586971996222498</v>
      </c>
      <c r="K23" s="70">
        <f t="shared" ref="K23" si="42">RANK(J23,J$8:J$23,0)</f>
        <v>3</v>
      </c>
      <c r="L23" s="69">
        <f>VLOOKUP($A23,'Return Data'!$A$7:$R$326,18,0)</f>
        <v>-6.8539732966412501</v>
      </c>
      <c r="M23" s="70">
        <f t="shared" ref="M23" si="43">RANK(L23,L$8:L$23,0)</f>
        <v>1</v>
      </c>
      <c r="N23" s="69">
        <f>VLOOKUP($A23,'Return Data'!$A$7:$R$326,15,0)</f>
        <v>-7.1489625896548795E-2</v>
      </c>
      <c r="O23" s="70">
        <f t="shared" si="4"/>
        <v>1</v>
      </c>
      <c r="P23" s="69">
        <f>VLOOKUP($A23,'Return Data'!$A$7:$R$326,16,0)</f>
        <v>0.75327873655191002</v>
      </c>
      <c r="Q23" s="70">
        <f t="shared" si="5"/>
        <v>7</v>
      </c>
      <c r="R23" s="69">
        <f>VLOOKUP($A23,'Return Data'!$A$7:$R$326,17,0)</f>
        <v>8.8252014441036906</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-102.92374190901235</v>
      </c>
      <c r="E25" s="78"/>
      <c r="F25" s="79">
        <f>AVERAGE(F8:F23)</f>
        <v>-38.597968846813444</v>
      </c>
      <c r="G25" s="78"/>
      <c r="H25" s="79">
        <f>AVERAGE(H8:H23)</f>
        <v>-29.017397385283292</v>
      </c>
      <c r="I25" s="78"/>
      <c r="J25" s="79">
        <f>AVERAGE(J8:J23)</f>
        <v>-24.163333295434878</v>
      </c>
      <c r="K25" s="78"/>
      <c r="L25" s="79">
        <f>AVERAGE(L8:L23)</f>
        <v>-13.31713525369627</v>
      </c>
      <c r="M25" s="78"/>
      <c r="N25" s="79">
        <f>AVERAGE(N8:N23)</f>
        <v>-5.1467634863942822</v>
      </c>
      <c r="O25" s="78"/>
      <c r="P25" s="79">
        <f>AVERAGE(P8:P23)</f>
        <v>1.2265479782492834</v>
      </c>
      <c r="Q25" s="78"/>
      <c r="R25" s="79">
        <f>AVERAGE(R8:R23)</f>
        <v>6.5858501410175876</v>
      </c>
      <c r="S25" s="80"/>
    </row>
    <row r="26" spans="1:19" s="72" customFormat="1" x14ac:dyDescent="0.25">
      <c r="A26" s="77" t="s">
        <v>28</v>
      </c>
      <c r="B26" s="78"/>
      <c r="C26" s="78"/>
      <c r="D26" s="79">
        <f>MIN(D8:D23)</f>
        <v>-137.69629505670099</v>
      </c>
      <c r="E26" s="78"/>
      <c r="F26" s="79">
        <f>MIN(F8:F23)</f>
        <v>-53.0898424943748</v>
      </c>
      <c r="G26" s="78"/>
      <c r="H26" s="79">
        <f>MIN(H8:H23)</f>
        <v>-43.467287429551597</v>
      </c>
      <c r="I26" s="78"/>
      <c r="J26" s="79">
        <f>MIN(J8:J23)</f>
        <v>-36.814435624822998</v>
      </c>
      <c r="K26" s="78"/>
      <c r="L26" s="79">
        <f>MIN(L8:L23)</f>
        <v>-20.907896027229999</v>
      </c>
      <c r="M26" s="78"/>
      <c r="N26" s="79">
        <f>MIN(N8:N23)</f>
        <v>-9.7596706722021995</v>
      </c>
      <c r="O26" s="78"/>
      <c r="P26" s="79">
        <f>MIN(P8:P23)</f>
        <v>-1.9426457575765299</v>
      </c>
      <c r="Q26" s="78"/>
      <c r="R26" s="79">
        <f>MIN(R8:R23)</f>
        <v>-10.9206827309237</v>
      </c>
      <c r="S26" s="80"/>
    </row>
    <row r="27" spans="1:19" s="72" customFormat="1" ht="15.75" thickBot="1" x14ac:dyDescent="0.3">
      <c r="A27" s="81" t="s">
        <v>29</v>
      </c>
      <c r="B27" s="82"/>
      <c r="C27" s="82"/>
      <c r="D27" s="83">
        <f>MAX(D8:D23)</f>
        <v>-77.962168609004905</v>
      </c>
      <c r="E27" s="82"/>
      <c r="F27" s="83">
        <f>MAX(F8:F23)</f>
        <v>-28.708811661529801</v>
      </c>
      <c r="G27" s="82"/>
      <c r="H27" s="83">
        <f>MAX(H8:H23)</f>
        <v>-19.3629031271267</v>
      </c>
      <c r="I27" s="82"/>
      <c r="J27" s="83">
        <f>MAX(J8:J23)</f>
        <v>-15.450871872346401</v>
      </c>
      <c r="K27" s="82"/>
      <c r="L27" s="83">
        <f>MAX(L8:L23)</f>
        <v>-6.8539732966412501</v>
      </c>
      <c r="M27" s="82"/>
      <c r="N27" s="83">
        <f>MAX(N8:N23)</f>
        <v>-7.1489625896548795E-2</v>
      </c>
      <c r="O27" s="82"/>
      <c r="P27" s="83">
        <f>MAX(P8:P23)</f>
        <v>4.4735565896125697</v>
      </c>
      <c r="Q27" s="82"/>
      <c r="R27" s="83">
        <f>MAX(R8:R23)</f>
        <v>21.114413364413402</v>
      </c>
      <c r="S27" s="84"/>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2" t="s">
        <v>349</v>
      </c>
    </row>
    <row r="3" spans="1:20" ht="15.75" thickBot="1" x14ac:dyDescent="0.3">
      <c r="A3" s="123"/>
    </row>
    <row r="4" spans="1:20" ht="15.75" thickBot="1" x14ac:dyDescent="0.3"/>
    <row r="5" spans="1:20" x14ac:dyDescent="0.25">
      <c r="A5" s="32" t="s">
        <v>344</v>
      </c>
      <c r="B5" s="120" t="s">
        <v>8</v>
      </c>
      <c r="C5" s="120" t="s">
        <v>9</v>
      </c>
      <c r="D5" s="126" t="s">
        <v>1</v>
      </c>
      <c r="E5" s="126"/>
      <c r="F5" s="126" t="s">
        <v>2</v>
      </c>
      <c r="G5" s="126"/>
      <c r="H5" s="126" t="s">
        <v>3</v>
      </c>
      <c r="I5" s="126"/>
      <c r="J5" s="126" t="s">
        <v>4</v>
      </c>
      <c r="K5" s="126"/>
      <c r="L5" s="126" t="s">
        <v>385</v>
      </c>
      <c r="M5" s="126"/>
      <c r="N5" s="126" t="s">
        <v>5</v>
      </c>
      <c r="O5" s="126"/>
      <c r="P5" s="126" t="s">
        <v>6</v>
      </c>
      <c r="Q5" s="126"/>
      <c r="R5" s="124" t="s">
        <v>46</v>
      </c>
      <c r="S5" s="125"/>
      <c r="T5" s="13"/>
    </row>
    <row r="6" spans="1:20" x14ac:dyDescent="0.25">
      <c r="A6" s="18" t="s">
        <v>7</v>
      </c>
      <c r="B6" s="121"/>
      <c r="C6" s="121"/>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Data'!$A$7:$R$326,2,0)</f>
        <v>43937</v>
      </c>
      <c r="C8" s="69">
        <f>VLOOKUP($A8,'Return Data'!$A$7:$R$326,3,0)</f>
        <v>36.0916</v>
      </c>
      <c r="D8" s="69">
        <f>VLOOKUP($A8,'Return Data'!$A$7:$R$326,11,0)</f>
        <v>-103.20994455486201</v>
      </c>
      <c r="E8" s="70">
        <f>RANK(D8,D$8:D$23,0)</f>
        <v>9</v>
      </c>
      <c r="F8" s="69">
        <f>VLOOKUP($A8,'Return Data'!$A$7:$R$326,12,0)</f>
        <v>-39.424256085085702</v>
      </c>
      <c r="G8" s="70">
        <f>RANK(F8,F$8:F$23,0)</f>
        <v>8</v>
      </c>
      <c r="H8" s="69">
        <f>VLOOKUP($A8,'Return Data'!$A$7:$R$326,13,0)</f>
        <v>-34.663242144035003</v>
      </c>
      <c r="I8" s="70">
        <f>RANK(H8,H$8:H$23,0)</f>
        <v>13</v>
      </c>
      <c r="J8" s="69">
        <f>VLOOKUP($A8,'Return Data'!$A$7:$R$326,14,0)</f>
        <v>-30.5279866498906</v>
      </c>
      <c r="K8" s="70">
        <f>RANK(J8,J$8:J$23,0)</f>
        <v>14</v>
      </c>
      <c r="L8" s="69">
        <f>VLOOKUP($A8,'Return Data'!$A$7:$R$326,18,0)</f>
        <v>-21.5666350283445</v>
      </c>
      <c r="M8" s="70">
        <f>RANK(L8,L$8:L$23,0)</f>
        <v>12</v>
      </c>
      <c r="N8" s="69">
        <f>VLOOKUP($A8,'Return Data'!$A$7:$R$326,15,0)</f>
        <v>-10.5803925685567</v>
      </c>
      <c r="O8" s="70">
        <f>RANK(N8,N$8:N$23,0)</f>
        <v>12</v>
      </c>
      <c r="P8" s="69">
        <f>VLOOKUP($A8,'Return Data'!$A$7:$R$326,16,0)</f>
        <v>-1.38966754426098</v>
      </c>
      <c r="Q8" s="70">
        <f>RANK(P8,P$8:P$23,0)</f>
        <v>9</v>
      </c>
      <c r="R8" s="69">
        <f>VLOOKUP($A8,'Return Data'!$A$7:$R$326,17,0)</f>
        <v>21.629420849420899</v>
      </c>
      <c r="S8" s="71">
        <f>RANK(R8,R$8:R$23,0)</f>
        <v>8</v>
      </c>
    </row>
    <row r="9" spans="1:20" x14ac:dyDescent="0.25">
      <c r="A9" s="67" t="s">
        <v>31</v>
      </c>
      <c r="B9" s="68">
        <f>VLOOKUP($A9,'Return Data'!$A$7:$R$326,2,0)</f>
        <v>43937</v>
      </c>
      <c r="C9" s="69">
        <f>VLOOKUP($A9,'Return Data'!$A$7:$R$326,3,0)</f>
        <v>212.84200000000001</v>
      </c>
      <c r="D9" s="69">
        <f>VLOOKUP($A9,'Return Data'!$A$7:$R$326,11,0)</f>
        <v>-107.124712533766</v>
      </c>
      <c r="E9" s="70">
        <f t="shared" ref="E9:E23" si="0">RANK(D9,D$8:D$23,0)</f>
        <v>11</v>
      </c>
      <c r="F9" s="69">
        <f>VLOOKUP($A9,'Return Data'!$A$7:$R$326,12,0)</f>
        <v>-42.892153380467001</v>
      </c>
      <c r="G9" s="70">
        <f t="shared" ref="G9:G23" si="1">RANK(F9,F$8:F$23,0)</f>
        <v>12</v>
      </c>
      <c r="H9" s="69">
        <f>VLOOKUP($A9,'Return Data'!$A$7:$R$326,13,0)</f>
        <v>-33.721752301186399</v>
      </c>
      <c r="I9" s="70">
        <f t="shared" ref="I9:I23" si="2">RANK(H9,H$8:H$23,0)</f>
        <v>11</v>
      </c>
      <c r="J9" s="69">
        <f>VLOOKUP($A9,'Return Data'!$A$7:$R$326,14,0)</f>
        <v>-29.854608731916102</v>
      </c>
      <c r="K9" s="70">
        <f t="shared" ref="K9:K23" si="3">RANK(J9,J$8:J$23,0)</f>
        <v>12</v>
      </c>
      <c r="L9" s="69">
        <f>VLOOKUP($A9,'Return Data'!$A$7:$R$326,18,0)</f>
        <v>-13.8317553617931</v>
      </c>
      <c r="M9" s="70">
        <f t="shared" ref="M9:M23" si="4">RANK(L9,L$8:L$23,0)</f>
        <v>7</v>
      </c>
      <c r="N9" s="69">
        <f>VLOOKUP($A9,'Return Data'!$A$7:$R$326,15,0)</f>
        <v>-4.9766876485456102</v>
      </c>
      <c r="O9" s="70">
        <f t="shared" ref="O9:O23" si="5">RANK(N9,N$8:N$23,0)</f>
        <v>6</v>
      </c>
      <c r="P9" s="69">
        <f>VLOOKUP($A9,'Return Data'!$A$7:$R$326,16,0)</f>
        <v>0.52608695047425003</v>
      </c>
      <c r="Q9" s="70">
        <f t="shared" ref="Q9:Q23" si="6">RANK(P9,P$8:P$23,0)</f>
        <v>5</v>
      </c>
      <c r="R9" s="69">
        <f>VLOOKUP($A9,'Return Data'!$A$7:$R$326,17,0)</f>
        <v>77.355898025284702</v>
      </c>
      <c r="S9" s="71">
        <f t="shared" ref="S9:S23" si="7">RANK(R9,R$8:R$23,0)</f>
        <v>2</v>
      </c>
    </row>
    <row r="10" spans="1:20" x14ac:dyDescent="0.25">
      <c r="A10" s="67" t="s">
        <v>32</v>
      </c>
      <c r="B10" s="68">
        <f>VLOOKUP($A10,'Return Data'!$A$7:$R$326,2,0)</f>
        <v>43937</v>
      </c>
      <c r="C10" s="69">
        <f>VLOOKUP($A10,'Return Data'!$A$7:$R$326,3,0)</f>
        <v>117.66</v>
      </c>
      <c r="D10" s="69">
        <f>VLOOKUP($A10,'Return Data'!$A$7:$R$326,11,0)</f>
        <v>-78.387627143097603</v>
      </c>
      <c r="E10" s="70">
        <f t="shared" si="0"/>
        <v>1</v>
      </c>
      <c r="F10" s="69">
        <f>VLOOKUP($A10,'Return Data'!$A$7:$R$326,12,0)</f>
        <v>-29.163261527017301</v>
      </c>
      <c r="G10" s="70">
        <f t="shared" si="1"/>
        <v>1</v>
      </c>
      <c r="H10" s="69">
        <f>VLOOKUP($A10,'Return Data'!$A$7:$R$326,13,0)</f>
        <v>-25.1520787540626</v>
      </c>
      <c r="I10" s="70">
        <f t="shared" si="2"/>
        <v>5</v>
      </c>
      <c r="J10" s="69">
        <f>VLOOKUP($A10,'Return Data'!$A$7:$R$326,14,0)</f>
        <v>-20.342076280914501</v>
      </c>
      <c r="K10" s="70">
        <f t="shared" si="3"/>
        <v>4</v>
      </c>
      <c r="L10" s="69">
        <f>VLOOKUP($A10,'Return Data'!$A$7:$R$326,18,0)</f>
        <v>-8.8163922024336596</v>
      </c>
      <c r="M10" s="70">
        <f t="shared" si="4"/>
        <v>2</v>
      </c>
      <c r="N10" s="69">
        <f>VLOOKUP($A10,'Return Data'!$A$7:$R$326,15,0)</f>
        <v>-3.7464310311302902</v>
      </c>
      <c r="O10" s="70">
        <f t="shared" si="5"/>
        <v>4</v>
      </c>
      <c r="P10" s="69">
        <f>VLOOKUP($A10,'Return Data'!$A$7:$R$326,16,0)</f>
        <v>-2.2049017777829E-2</v>
      </c>
      <c r="Q10" s="70">
        <f t="shared" si="6"/>
        <v>8</v>
      </c>
      <c r="R10" s="69">
        <f>VLOOKUP($A10,'Return Data'!$A$7:$R$326,17,0)</f>
        <v>68.675113596644493</v>
      </c>
      <c r="S10" s="71">
        <f t="shared" si="7"/>
        <v>3</v>
      </c>
    </row>
    <row r="11" spans="1:20" x14ac:dyDescent="0.25">
      <c r="A11" s="67" t="s">
        <v>33</v>
      </c>
      <c r="B11" s="68">
        <f>VLOOKUP($A11,'Return Data'!$A$7:$R$326,2,0)</f>
        <v>43937</v>
      </c>
      <c r="C11" s="69">
        <f>VLOOKUP($A11,'Return Data'!$A$7:$R$326,3,0)</f>
        <v>8.2200000000000006</v>
      </c>
      <c r="D11" s="69">
        <f>VLOOKUP($A11,'Return Data'!$A$7:$R$326,11,0)</f>
        <v>-94.683197843049101</v>
      </c>
      <c r="E11" s="70">
        <f t="shared" si="0"/>
        <v>4</v>
      </c>
      <c r="F11" s="69">
        <f>VLOOKUP($A11,'Return Data'!$A$7:$R$326,12,0)</f>
        <v>-34.844295213641402</v>
      </c>
      <c r="G11" s="70">
        <f t="shared" si="1"/>
        <v>6</v>
      </c>
      <c r="H11" s="69">
        <f>VLOOKUP($A11,'Return Data'!$A$7:$R$326,13,0)</f>
        <v>-27.5181905847287</v>
      </c>
      <c r="I11" s="70">
        <f t="shared" si="2"/>
        <v>8</v>
      </c>
      <c r="J11" s="69">
        <f>VLOOKUP($A11,'Return Data'!$A$7:$R$326,14,0)</f>
        <v>-21.281407692106601</v>
      </c>
      <c r="K11" s="70">
        <f t="shared" si="3"/>
        <v>5</v>
      </c>
      <c r="L11" s="69"/>
      <c r="M11" s="70"/>
      <c r="N11" s="69"/>
      <c r="O11" s="70"/>
      <c r="P11" s="69"/>
      <c r="Q11" s="70"/>
      <c r="R11" s="69">
        <f>VLOOKUP($A11,'Return Data'!$A$7:$R$326,17,0)</f>
        <v>-10.7388429752066</v>
      </c>
      <c r="S11" s="71">
        <f t="shared" si="7"/>
        <v>14</v>
      </c>
    </row>
    <row r="12" spans="1:20" x14ac:dyDescent="0.25">
      <c r="A12" s="67" t="s">
        <v>34</v>
      </c>
      <c r="B12" s="68">
        <f>VLOOKUP($A12,'Return Data'!$A$7:$R$326,2,0)</f>
        <v>43937</v>
      </c>
      <c r="C12" s="69">
        <f>VLOOKUP($A12,'Return Data'!$A$7:$R$326,3,0)</f>
        <v>32.61</v>
      </c>
      <c r="D12" s="69">
        <f>VLOOKUP($A12,'Return Data'!$A$7:$R$326,11,0)</f>
        <v>-138.34608541318099</v>
      </c>
      <c r="E12" s="70">
        <f t="shared" si="0"/>
        <v>16</v>
      </c>
      <c r="F12" s="69">
        <f>VLOOKUP($A12,'Return Data'!$A$7:$R$326,12,0)</f>
        <v>-53.848440476059402</v>
      </c>
      <c r="G12" s="70">
        <f t="shared" si="1"/>
        <v>16</v>
      </c>
      <c r="H12" s="69">
        <f>VLOOKUP($A12,'Return Data'!$A$7:$R$326,13,0)</f>
        <v>-44.1609464813885</v>
      </c>
      <c r="I12" s="70">
        <f t="shared" si="2"/>
        <v>16</v>
      </c>
      <c r="J12" s="69">
        <f>VLOOKUP($A12,'Return Data'!$A$7:$R$326,14,0)</f>
        <v>-37.497725747052897</v>
      </c>
      <c r="K12" s="70">
        <f t="shared" si="3"/>
        <v>16</v>
      </c>
      <c r="L12" s="69">
        <f>VLOOKUP($A12,'Return Data'!$A$7:$R$326,18,0)</f>
        <v>-21.4878768905103</v>
      </c>
      <c r="M12" s="70">
        <f t="shared" si="4"/>
        <v>11</v>
      </c>
      <c r="N12" s="69">
        <f>VLOOKUP($A12,'Return Data'!$A$7:$R$326,15,0)</f>
        <v>-9.4991185429815896</v>
      </c>
      <c r="O12" s="70">
        <f t="shared" si="5"/>
        <v>11</v>
      </c>
      <c r="P12" s="69">
        <f>VLOOKUP($A12,'Return Data'!$A$7:$R$326,16,0)</f>
        <v>-2.8207783428446001</v>
      </c>
      <c r="Q12" s="70">
        <f t="shared" si="6"/>
        <v>11</v>
      </c>
      <c r="R12" s="69">
        <f>VLOOKUP($A12,'Return Data'!$A$7:$R$326,17,0)</f>
        <v>18.658489712864601</v>
      </c>
      <c r="S12" s="71">
        <f t="shared" si="7"/>
        <v>10</v>
      </c>
    </row>
    <row r="13" spans="1:20" x14ac:dyDescent="0.25">
      <c r="A13" s="67" t="s">
        <v>35</v>
      </c>
      <c r="B13" s="68">
        <f>VLOOKUP($A13,'Return Data'!$A$7:$R$326,2,0)</f>
        <v>43937</v>
      </c>
      <c r="C13" s="69">
        <f>VLOOKUP($A13,'Return Data'!$A$7:$R$326,3,0)</f>
        <v>9.2535000000000007</v>
      </c>
      <c r="D13" s="69">
        <f>VLOOKUP($A13,'Return Data'!$A$7:$R$326,11,0)</f>
        <v>-93.508636955009493</v>
      </c>
      <c r="E13" s="70">
        <f t="shared" si="0"/>
        <v>3</v>
      </c>
      <c r="F13" s="69">
        <f>VLOOKUP($A13,'Return Data'!$A$7:$R$326,12,0)</f>
        <v>-33.518712114412203</v>
      </c>
      <c r="G13" s="70">
        <f t="shared" si="1"/>
        <v>3</v>
      </c>
      <c r="H13" s="69">
        <f>VLOOKUP($A13,'Return Data'!$A$7:$R$326,13,0)</f>
        <v>-25.974398482873099</v>
      </c>
      <c r="I13" s="70">
        <f t="shared" si="2"/>
        <v>6</v>
      </c>
      <c r="J13" s="69">
        <f>VLOOKUP($A13,'Return Data'!$A$7:$R$326,14,0)</f>
        <v>-22.293905409830099</v>
      </c>
      <c r="K13" s="70">
        <f t="shared" si="3"/>
        <v>6</v>
      </c>
      <c r="L13" s="69">
        <f>VLOOKUP($A13,'Return Data'!$A$7:$R$326,18,0)</f>
        <v>-15.6272352565279</v>
      </c>
      <c r="M13" s="70">
        <f t="shared" si="4"/>
        <v>9</v>
      </c>
      <c r="N13" s="69">
        <f>VLOOKUP($A13,'Return Data'!$A$7:$R$326,15,0)</f>
        <v>-9.36674362135998</v>
      </c>
      <c r="O13" s="70">
        <f t="shared" si="5"/>
        <v>10</v>
      </c>
      <c r="P13" s="69"/>
      <c r="Q13" s="70"/>
      <c r="R13" s="69">
        <f>VLOOKUP($A13,'Return Data'!$A$7:$R$326,17,0)</f>
        <v>-1.6189691027926301</v>
      </c>
      <c r="S13" s="71">
        <f t="shared" si="7"/>
        <v>12</v>
      </c>
    </row>
    <row r="14" spans="1:20" x14ac:dyDescent="0.25">
      <c r="A14" s="67" t="s">
        <v>36</v>
      </c>
      <c r="B14" s="68">
        <f>VLOOKUP($A14,'Return Data'!$A$7:$R$326,2,0)</f>
        <v>43937</v>
      </c>
      <c r="C14" s="69">
        <f>VLOOKUP($A14,'Return Data'!$A$7:$R$326,3,0)</f>
        <v>25.427700000000002</v>
      </c>
      <c r="D14" s="69">
        <f>VLOOKUP($A14,'Return Data'!$A$7:$R$326,11,0)</f>
        <v>-107.860068891507</v>
      </c>
      <c r="E14" s="70">
        <f t="shared" si="0"/>
        <v>12</v>
      </c>
      <c r="F14" s="69">
        <f>VLOOKUP($A14,'Return Data'!$A$7:$R$326,12,0)</f>
        <v>-43.379883125572</v>
      </c>
      <c r="G14" s="70">
        <f t="shared" si="1"/>
        <v>13</v>
      </c>
      <c r="H14" s="69">
        <f>VLOOKUP($A14,'Return Data'!$A$7:$R$326,13,0)</f>
        <v>-24.665269092259699</v>
      </c>
      <c r="I14" s="70">
        <f t="shared" si="2"/>
        <v>4</v>
      </c>
      <c r="J14" s="69">
        <f>VLOOKUP($A14,'Return Data'!$A$7:$R$326,14,0)</f>
        <v>-22.553695269359</v>
      </c>
      <c r="K14" s="70">
        <f t="shared" si="3"/>
        <v>8</v>
      </c>
      <c r="L14" s="69">
        <f>VLOOKUP($A14,'Return Data'!$A$7:$R$326,18,0)</f>
        <v>-10.343624954101299</v>
      </c>
      <c r="M14" s="70">
        <f t="shared" si="4"/>
        <v>3</v>
      </c>
      <c r="N14" s="69">
        <f>VLOOKUP($A14,'Return Data'!$A$7:$R$326,15,0)</f>
        <v>-3.4395406808920201</v>
      </c>
      <c r="O14" s="70">
        <f t="shared" si="5"/>
        <v>3</v>
      </c>
      <c r="P14" s="69">
        <f>VLOOKUP($A14,'Return Data'!$A$7:$R$326,16,0)</f>
        <v>3.1132045557137902</v>
      </c>
      <c r="Q14" s="70">
        <f t="shared" si="6"/>
        <v>1</v>
      </c>
      <c r="R14" s="69">
        <f>VLOOKUP($A14,'Return Data'!$A$7:$R$326,17,0)</f>
        <v>85.232736174882604</v>
      </c>
      <c r="S14" s="71">
        <f t="shared" si="7"/>
        <v>1</v>
      </c>
    </row>
    <row r="15" spans="1:20" x14ac:dyDescent="0.25">
      <c r="A15" s="67" t="s">
        <v>37</v>
      </c>
      <c r="B15" s="68">
        <f>VLOOKUP($A15,'Return Data'!$A$7:$R$326,2,0)</f>
        <v>43937</v>
      </c>
      <c r="C15" s="69">
        <f>VLOOKUP($A15,'Return Data'!$A$7:$R$326,3,0)</f>
        <v>26.616</v>
      </c>
      <c r="D15" s="69">
        <f>VLOOKUP($A15,'Return Data'!$A$7:$R$326,11,0)</f>
        <v>-115.85967936997901</v>
      </c>
      <c r="E15" s="70">
        <f t="shared" si="0"/>
        <v>14</v>
      </c>
      <c r="F15" s="69">
        <f>VLOOKUP($A15,'Return Data'!$A$7:$R$326,12,0)</f>
        <v>-42.874512928822497</v>
      </c>
      <c r="G15" s="70">
        <f t="shared" si="1"/>
        <v>11</v>
      </c>
      <c r="H15" s="69">
        <f>VLOOKUP($A15,'Return Data'!$A$7:$R$326,13,0)</f>
        <v>-33.961082531872101</v>
      </c>
      <c r="I15" s="70">
        <f t="shared" si="2"/>
        <v>12</v>
      </c>
      <c r="J15" s="69">
        <f>VLOOKUP($A15,'Return Data'!$A$7:$R$326,14,0)</f>
        <v>-26.6047960980897</v>
      </c>
      <c r="K15" s="70">
        <f t="shared" si="3"/>
        <v>11</v>
      </c>
      <c r="L15" s="69">
        <f>VLOOKUP($A15,'Return Data'!$A$7:$R$326,18,0)</f>
        <v>-14.6941756455873</v>
      </c>
      <c r="M15" s="70">
        <f t="shared" si="4"/>
        <v>8</v>
      </c>
      <c r="N15" s="69">
        <f>VLOOKUP($A15,'Return Data'!$A$7:$R$326,15,0)</f>
        <v>-6.2772815664908803</v>
      </c>
      <c r="O15" s="70">
        <f t="shared" si="5"/>
        <v>8</v>
      </c>
      <c r="P15" s="69">
        <f>VLOOKUP($A15,'Return Data'!$A$7:$R$326,16,0)</f>
        <v>1.6521779227153199</v>
      </c>
      <c r="Q15" s="70">
        <f t="shared" si="6"/>
        <v>3</v>
      </c>
      <c r="R15" s="69">
        <f>VLOOKUP($A15,'Return Data'!$A$7:$R$326,17,0)</f>
        <v>16.168595041322298</v>
      </c>
      <c r="S15" s="71">
        <f t="shared" si="7"/>
        <v>11</v>
      </c>
    </row>
    <row r="16" spans="1:20" x14ac:dyDescent="0.25">
      <c r="A16" s="67" t="s">
        <v>38</v>
      </c>
      <c r="B16" s="68">
        <f>VLOOKUP($A16,'Return Data'!$A$7:$R$326,2,0)</f>
        <v>43937</v>
      </c>
      <c r="C16" s="69">
        <f>VLOOKUP($A16,'Return Data'!$A$7:$R$326,3,0)</f>
        <v>56.5075</v>
      </c>
      <c r="D16" s="69">
        <f>VLOOKUP($A16,'Return Data'!$A$7:$R$326,11,0)</f>
        <v>-106.19012330490899</v>
      </c>
      <c r="E16" s="70">
        <f t="shared" si="0"/>
        <v>10</v>
      </c>
      <c r="F16" s="69">
        <f>VLOOKUP($A16,'Return Data'!$A$7:$R$326,12,0)</f>
        <v>-41.562789137718298</v>
      </c>
      <c r="G16" s="70">
        <f t="shared" si="1"/>
        <v>10</v>
      </c>
      <c r="H16" s="69">
        <f>VLOOKUP($A16,'Return Data'!$A$7:$R$326,13,0)</f>
        <v>-31.391050259853799</v>
      </c>
      <c r="I16" s="70">
        <f t="shared" si="2"/>
        <v>10</v>
      </c>
      <c r="J16" s="69">
        <f>VLOOKUP($A16,'Return Data'!$A$7:$R$326,14,0)</f>
        <v>-24.750946613018499</v>
      </c>
      <c r="K16" s="70">
        <f t="shared" si="3"/>
        <v>10</v>
      </c>
      <c r="L16" s="69">
        <f>VLOOKUP($A16,'Return Data'!$A$7:$R$326,18,0)</f>
        <v>-11.4527223573991</v>
      </c>
      <c r="M16" s="70">
        <f t="shared" si="4"/>
        <v>4</v>
      </c>
      <c r="N16" s="69">
        <f>VLOOKUP($A16,'Return Data'!$A$7:$R$326,15,0)</f>
        <v>-3.4114715572832801</v>
      </c>
      <c r="O16" s="70">
        <f t="shared" si="5"/>
        <v>2</v>
      </c>
      <c r="P16" s="69">
        <f>VLOOKUP($A16,'Return Data'!$A$7:$R$326,16,0)</f>
        <v>0.85980947950938302</v>
      </c>
      <c r="Q16" s="70">
        <f t="shared" si="6"/>
        <v>4</v>
      </c>
      <c r="R16" s="69">
        <f>VLOOKUP($A16,'Return Data'!$A$7:$R$326,17,0)</f>
        <v>31.2849935495761</v>
      </c>
      <c r="S16" s="71">
        <f t="shared" si="7"/>
        <v>6</v>
      </c>
    </row>
    <row r="17" spans="1:19" x14ac:dyDescent="0.25">
      <c r="A17" s="67" t="s">
        <v>39</v>
      </c>
      <c r="B17" s="68">
        <f>VLOOKUP($A17,'Return Data'!$A$7:$R$326,2,0)</f>
        <v>43937</v>
      </c>
      <c r="C17" s="69">
        <f>VLOOKUP($A17,'Return Data'!$A$7:$R$326,3,0)</f>
        <v>39.43</v>
      </c>
      <c r="D17" s="69">
        <f>VLOOKUP($A17,'Return Data'!$A$7:$R$326,11,0)</f>
        <v>-108.43921067829299</v>
      </c>
      <c r="E17" s="70">
        <f t="shared" si="0"/>
        <v>13</v>
      </c>
      <c r="F17" s="69">
        <f>VLOOKUP($A17,'Return Data'!$A$7:$R$326,12,0)</f>
        <v>-44.610993300389403</v>
      </c>
      <c r="G17" s="70">
        <f t="shared" si="1"/>
        <v>14</v>
      </c>
      <c r="H17" s="69">
        <f>VLOOKUP($A17,'Return Data'!$A$7:$R$326,13,0)</f>
        <v>-37.591181768604102</v>
      </c>
      <c r="I17" s="70">
        <f t="shared" si="2"/>
        <v>14</v>
      </c>
      <c r="J17" s="69">
        <f>VLOOKUP($A17,'Return Data'!$A$7:$R$326,14,0)</f>
        <v>-30.460847191861301</v>
      </c>
      <c r="K17" s="70">
        <f t="shared" si="3"/>
        <v>13</v>
      </c>
      <c r="L17" s="69">
        <f>VLOOKUP($A17,'Return Data'!$A$7:$R$326,18,0)</f>
        <v>-12.437732530133699</v>
      </c>
      <c r="M17" s="70">
        <f t="shared" si="4"/>
        <v>6</v>
      </c>
      <c r="N17" s="69">
        <f>VLOOKUP($A17,'Return Data'!$A$7:$R$326,15,0)</f>
        <v>-6.0823322254840102</v>
      </c>
      <c r="O17" s="70">
        <f t="shared" si="5"/>
        <v>7</v>
      </c>
      <c r="P17" s="69">
        <f>VLOOKUP($A17,'Return Data'!$A$7:$R$326,16,0)</f>
        <v>0.16346187622605199</v>
      </c>
      <c r="Q17" s="70">
        <f t="shared" si="6"/>
        <v>6</v>
      </c>
      <c r="R17" s="69">
        <f>VLOOKUP($A17,'Return Data'!$A$7:$R$326,17,0)</f>
        <v>20.104800625228599</v>
      </c>
      <c r="S17" s="71">
        <f t="shared" si="7"/>
        <v>9</v>
      </c>
    </row>
    <row r="18" spans="1:19" x14ac:dyDescent="0.25">
      <c r="A18" s="67" t="s">
        <v>40</v>
      </c>
      <c r="B18" s="68">
        <f>VLOOKUP($A18,'Return Data'!$A$7:$R$326,2,0)</f>
        <v>43937</v>
      </c>
      <c r="C18" s="69">
        <f>VLOOKUP($A18,'Return Data'!$A$7:$R$326,3,0)</f>
        <v>104.8116</v>
      </c>
      <c r="D18" s="69">
        <f>VLOOKUP($A18,'Return Data'!$A$7:$R$326,11,0)</f>
        <v>-102.62727851508301</v>
      </c>
      <c r="E18" s="70">
        <f t="shared" si="0"/>
        <v>8</v>
      </c>
      <c r="F18" s="69">
        <f>VLOOKUP($A18,'Return Data'!$A$7:$R$326,12,0)</f>
        <v>-40.465673130658899</v>
      </c>
      <c r="G18" s="70">
        <f t="shared" si="1"/>
        <v>9</v>
      </c>
      <c r="H18" s="69">
        <f>VLOOKUP($A18,'Return Data'!$A$7:$R$326,13,0)</f>
        <v>-28.2776122630403</v>
      </c>
      <c r="I18" s="70">
        <f t="shared" si="2"/>
        <v>9</v>
      </c>
      <c r="J18" s="69">
        <f>VLOOKUP($A18,'Return Data'!$A$7:$R$326,14,0)</f>
        <v>-22.8452291726901</v>
      </c>
      <c r="K18" s="70">
        <f t="shared" si="3"/>
        <v>9</v>
      </c>
      <c r="L18" s="69">
        <f>VLOOKUP($A18,'Return Data'!$A$7:$R$326,18,0)</f>
        <v>-12.321586102918801</v>
      </c>
      <c r="M18" s="70">
        <f t="shared" si="4"/>
        <v>5</v>
      </c>
      <c r="N18" s="69">
        <f>VLOOKUP($A18,'Return Data'!$A$7:$R$326,15,0)</f>
        <v>-4.3330939672562803</v>
      </c>
      <c r="O18" s="70">
        <f t="shared" si="5"/>
        <v>5</v>
      </c>
      <c r="P18" s="69">
        <f>VLOOKUP($A18,'Return Data'!$A$7:$R$326,16,0)</f>
        <v>2.75401235362818</v>
      </c>
      <c r="Q18" s="70">
        <f t="shared" si="6"/>
        <v>2</v>
      </c>
      <c r="R18" s="69">
        <f>VLOOKUP($A18,'Return Data'!$A$7:$R$326,17,0)</f>
        <v>59.9761421143847</v>
      </c>
      <c r="S18" s="71">
        <f t="shared" si="7"/>
        <v>4</v>
      </c>
    </row>
    <row r="19" spans="1:19" x14ac:dyDescent="0.25">
      <c r="A19" s="67" t="s">
        <v>41</v>
      </c>
      <c r="B19" s="68">
        <f>VLOOKUP($A19,'Return Data'!$A$7:$R$326,2,0)</f>
        <v>43937</v>
      </c>
      <c r="C19" s="69">
        <f>VLOOKUP($A19,'Return Data'!$A$7:$R$326,3,0)</f>
        <v>8.1529000000000007</v>
      </c>
      <c r="D19" s="69">
        <f>VLOOKUP($A19,'Return Data'!$A$7:$R$326,11,0)</f>
        <v>-94.982484611413895</v>
      </c>
      <c r="E19" s="70">
        <f t="shared" si="0"/>
        <v>5</v>
      </c>
      <c r="F19" s="69">
        <f>VLOOKUP($A19,'Return Data'!$A$7:$R$326,12,0)</f>
        <v>-36.240441326814903</v>
      </c>
      <c r="G19" s="70">
        <f t="shared" si="1"/>
        <v>7</v>
      </c>
      <c r="H19" s="69">
        <f>VLOOKUP($A19,'Return Data'!$A$7:$R$326,13,0)</f>
        <v>-20.969996159974201</v>
      </c>
      <c r="I19" s="70">
        <f t="shared" si="2"/>
        <v>2</v>
      </c>
      <c r="J19" s="69">
        <f>VLOOKUP($A19,'Return Data'!$A$7:$R$326,14,0)</f>
        <v>-17.7937451008411</v>
      </c>
      <c r="K19" s="70">
        <f t="shared" si="3"/>
        <v>2</v>
      </c>
      <c r="L19" s="69"/>
      <c r="M19" s="70"/>
      <c r="N19" s="69"/>
      <c r="O19" s="70"/>
      <c r="P19" s="69"/>
      <c r="Q19" s="70"/>
      <c r="R19" s="69">
        <f>VLOOKUP($A19,'Return Data'!$A$7:$R$326,17,0)</f>
        <v>-10.485093312597201</v>
      </c>
      <c r="S19" s="71">
        <f t="shared" si="7"/>
        <v>13</v>
      </c>
    </row>
    <row r="20" spans="1:19" x14ac:dyDescent="0.25">
      <c r="A20" s="67" t="s">
        <v>42</v>
      </c>
      <c r="B20" s="68">
        <f>VLOOKUP($A20,'Return Data'!$A$7:$R$326,2,0)</f>
        <v>43937</v>
      </c>
      <c r="C20" s="69">
        <f>VLOOKUP($A20,'Return Data'!$A$7:$R$326,3,0)</f>
        <v>8.0045999999999999</v>
      </c>
      <c r="D20" s="69">
        <f>VLOOKUP($A20,'Return Data'!$A$7:$R$326,11,0)</f>
        <v>-91.523613642771707</v>
      </c>
      <c r="E20" s="70">
        <f t="shared" si="0"/>
        <v>2</v>
      </c>
      <c r="F20" s="69">
        <f>VLOOKUP($A20,'Return Data'!$A$7:$R$326,12,0)</f>
        <v>-34.463172891078898</v>
      </c>
      <c r="G20" s="70">
        <f t="shared" si="1"/>
        <v>5</v>
      </c>
      <c r="H20" s="69">
        <f>VLOOKUP($A20,'Return Data'!$A$7:$R$326,13,0)</f>
        <v>-20.413860044495902</v>
      </c>
      <c r="I20" s="70">
        <f t="shared" si="2"/>
        <v>1</v>
      </c>
      <c r="J20" s="69">
        <f>VLOOKUP($A20,'Return Data'!$A$7:$R$326,14,0)</f>
        <v>-16.571611179968802</v>
      </c>
      <c r="K20" s="70">
        <f t="shared" si="3"/>
        <v>1</v>
      </c>
      <c r="L20" s="69"/>
      <c r="M20" s="70"/>
      <c r="N20" s="69"/>
      <c r="O20" s="70"/>
      <c r="P20" s="69"/>
      <c r="Q20" s="70"/>
      <c r="R20" s="69">
        <f>VLOOKUP($A20,'Return Data'!$A$7:$R$326,17,0)</f>
        <v>-11.709340836012901</v>
      </c>
      <c r="S20" s="71">
        <f t="shared" si="7"/>
        <v>15</v>
      </c>
    </row>
    <row r="21" spans="1:19" x14ac:dyDescent="0.25">
      <c r="A21" s="67" t="s">
        <v>43</v>
      </c>
      <c r="B21" s="68">
        <f>VLOOKUP($A21,'Return Data'!$A$7:$R$326,2,0)</f>
        <v>43937</v>
      </c>
      <c r="C21" s="69">
        <f>VLOOKUP($A21,'Return Data'!$A$7:$R$326,3,0)</f>
        <v>173.55</v>
      </c>
      <c r="D21" s="69">
        <f>VLOOKUP($A21,'Return Data'!$A$7:$R$326,11,0)</f>
        <v>-123.71111613493299</v>
      </c>
      <c r="E21" s="70">
        <f t="shared" si="0"/>
        <v>15</v>
      </c>
      <c r="F21" s="69">
        <f>VLOOKUP($A21,'Return Data'!$A$7:$R$326,12,0)</f>
        <v>-47.547510129383497</v>
      </c>
      <c r="G21" s="70">
        <f t="shared" si="1"/>
        <v>15</v>
      </c>
      <c r="H21" s="69">
        <f>VLOOKUP($A21,'Return Data'!$A$7:$R$326,13,0)</f>
        <v>-39.386971678343201</v>
      </c>
      <c r="I21" s="70">
        <f t="shared" si="2"/>
        <v>15</v>
      </c>
      <c r="J21" s="69">
        <f>VLOOKUP($A21,'Return Data'!$A$7:$R$326,14,0)</f>
        <v>-33.656963629877701</v>
      </c>
      <c r="K21" s="70">
        <f t="shared" si="3"/>
        <v>15</v>
      </c>
      <c r="L21" s="69">
        <f>VLOOKUP($A21,'Return Data'!$A$7:$R$326,18,0)</f>
        <v>-17.654082189769898</v>
      </c>
      <c r="M21" s="70">
        <f t="shared" si="4"/>
        <v>10</v>
      </c>
      <c r="N21" s="69">
        <f>VLOOKUP($A21,'Return Data'!$A$7:$R$326,15,0)</f>
        <v>-8.4357495269620504</v>
      </c>
      <c r="O21" s="70">
        <f t="shared" si="5"/>
        <v>9</v>
      </c>
      <c r="P21" s="69">
        <f>VLOOKUP($A21,'Return Data'!$A$7:$R$326,16,0)</f>
        <v>-1.4754175084676899</v>
      </c>
      <c r="Q21" s="70">
        <f t="shared" si="6"/>
        <v>10</v>
      </c>
      <c r="R21" s="69">
        <f>VLOOKUP($A21,'Return Data'!$A$7:$R$326,17,0)</f>
        <v>44.685726250302899</v>
      </c>
      <c r="S21" s="71">
        <f t="shared" si="7"/>
        <v>5</v>
      </c>
    </row>
    <row r="22" spans="1:19" x14ac:dyDescent="0.25">
      <c r="A22" s="67" t="s">
        <v>44</v>
      </c>
      <c r="B22" s="68">
        <f>VLOOKUP($A22,'Return Data'!$A$7:$R$326,2,0)</f>
        <v>43937</v>
      </c>
      <c r="C22" s="69">
        <f>VLOOKUP($A22,'Return Data'!$A$7:$R$326,3,0)</f>
        <v>8.4</v>
      </c>
      <c r="D22" s="69">
        <f>VLOOKUP($A22,'Return Data'!$A$7:$R$326,11,0)</f>
        <v>-96.191139177564494</v>
      </c>
      <c r="E22" s="70">
        <f t="shared" si="0"/>
        <v>7</v>
      </c>
      <c r="F22" s="69">
        <f>VLOOKUP($A22,'Return Data'!$A$7:$R$326,12,0)</f>
        <v>-34.388543433201399</v>
      </c>
      <c r="G22" s="70">
        <f t="shared" si="1"/>
        <v>4</v>
      </c>
      <c r="H22" s="69">
        <f>VLOOKUP($A22,'Return Data'!$A$7:$R$326,13,0)</f>
        <v>-26.037407568508002</v>
      </c>
      <c r="I22" s="70">
        <f t="shared" si="2"/>
        <v>7</v>
      </c>
      <c r="J22" s="69">
        <f>VLOOKUP($A22,'Return Data'!$A$7:$R$326,14,0)</f>
        <v>-22.376368012351801</v>
      </c>
      <c r="K22" s="70">
        <f t="shared" si="3"/>
        <v>7</v>
      </c>
      <c r="L22" s="69"/>
      <c r="M22" s="70"/>
      <c r="N22" s="69"/>
      <c r="O22" s="70"/>
      <c r="P22" s="69"/>
      <c r="Q22" s="70"/>
      <c r="R22" s="69">
        <f>VLOOKUP($A22,'Return Data'!$A$7:$R$326,17,0)</f>
        <v>-11.726907630522099</v>
      </c>
      <c r="S22" s="71">
        <f t="shared" si="7"/>
        <v>16</v>
      </c>
    </row>
    <row r="23" spans="1:19" x14ac:dyDescent="0.25">
      <c r="A23" s="67" t="s">
        <v>45</v>
      </c>
      <c r="B23" s="68">
        <f>VLOOKUP($A23,'Return Data'!$A$7:$R$326,2,0)</f>
        <v>43937</v>
      </c>
      <c r="C23" s="69">
        <f>VLOOKUP($A23,'Return Data'!$A$7:$R$326,3,0)</f>
        <v>50.410200000000003</v>
      </c>
      <c r="D23" s="69">
        <f>VLOOKUP($A23,'Return Data'!$A$7:$R$326,11,0)</f>
        <v>-95.880377021549506</v>
      </c>
      <c r="E23" s="70">
        <f t="shared" si="0"/>
        <v>6</v>
      </c>
      <c r="F23" s="69">
        <f>VLOOKUP($A23,'Return Data'!$A$7:$R$326,12,0)</f>
        <v>-30.525264069415702</v>
      </c>
      <c r="G23" s="70">
        <f t="shared" si="1"/>
        <v>2</v>
      </c>
      <c r="H23" s="69">
        <f>VLOOKUP($A23,'Return Data'!$A$7:$R$326,13,0)</f>
        <v>-22.372342838944299</v>
      </c>
      <c r="I23" s="70">
        <f t="shared" si="2"/>
        <v>3</v>
      </c>
      <c r="J23" s="69">
        <f>VLOOKUP($A23,'Return Data'!$A$7:$R$326,14,0)</f>
        <v>-19.099645363238299</v>
      </c>
      <c r="K23" s="70">
        <f t="shared" si="3"/>
        <v>3</v>
      </c>
      <c r="L23" s="69">
        <f>VLOOKUP($A23,'Return Data'!$A$7:$R$326,18,0)</f>
        <v>-7.4416535544334002</v>
      </c>
      <c r="M23" s="70">
        <f t="shared" si="4"/>
        <v>1</v>
      </c>
      <c r="N23" s="69">
        <f>VLOOKUP($A23,'Return Data'!$A$7:$R$326,15,0)</f>
        <v>-0.77862968156377299</v>
      </c>
      <c r="O23" s="70">
        <f t="shared" si="5"/>
        <v>1</v>
      </c>
      <c r="P23" s="69">
        <f>VLOOKUP($A23,'Return Data'!$A$7:$R$326,16,0)</f>
        <v>1.91204622158994E-2</v>
      </c>
      <c r="Q23" s="70">
        <f t="shared" si="6"/>
        <v>7</v>
      </c>
      <c r="R23" s="69">
        <f>VLOOKUP($A23,'Return Data'!$A$7:$R$326,17,0)</f>
        <v>27.395473625557202</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-103.65783098693555</v>
      </c>
      <c r="E25" s="78"/>
      <c r="F25" s="79">
        <f>AVERAGE(F8:F23)</f>
        <v>-39.359368891858658</v>
      </c>
      <c r="G25" s="78"/>
      <c r="H25" s="79">
        <f>AVERAGE(H8:H23)</f>
        <v>-29.766086434635618</v>
      </c>
      <c r="I25" s="78"/>
      <c r="J25" s="79">
        <f>AVERAGE(J8:J23)</f>
        <v>-24.906972383937941</v>
      </c>
      <c r="K25" s="78"/>
      <c r="L25" s="79">
        <f>AVERAGE(L8:L23)</f>
        <v>-13.972956006162747</v>
      </c>
      <c r="M25" s="78"/>
      <c r="N25" s="79">
        <f>AVERAGE(N8:N23)</f>
        <v>-5.9106227182088711</v>
      </c>
      <c r="O25" s="78"/>
      <c r="P25" s="79">
        <f>AVERAGE(P8:P23)</f>
        <v>0.30726919883016141</v>
      </c>
      <c r="Q25" s="78"/>
      <c r="R25" s="79">
        <f>AVERAGE(R8:R23)</f>
        <v>26.555514731771101</v>
      </c>
      <c r="S25" s="80"/>
    </row>
    <row r="26" spans="1:19" x14ac:dyDescent="0.25">
      <c r="A26" s="77" t="s">
        <v>28</v>
      </c>
      <c r="B26" s="78"/>
      <c r="C26" s="78"/>
      <c r="D26" s="79">
        <f>MIN(D8:D23)</f>
        <v>-138.34608541318099</v>
      </c>
      <c r="E26" s="78"/>
      <c r="F26" s="79">
        <f>MIN(F8:F23)</f>
        <v>-53.848440476059402</v>
      </c>
      <c r="G26" s="78"/>
      <c r="H26" s="79">
        <f>MIN(H8:H23)</f>
        <v>-44.1609464813885</v>
      </c>
      <c r="I26" s="78"/>
      <c r="J26" s="79">
        <f>MIN(J8:J23)</f>
        <v>-37.497725747052897</v>
      </c>
      <c r="K26" s="78"/>
      <c r="L26" s="79">
        <f>MIN(L8:L23)</f>
        <v>-21.5666350283445</v>
      </c>
      <c r="M26" s="78"/>
      <c r="N26" s="79">
        <f>MIN(N8:N23)</f>
        <v>-10.5803925685567</v>
      </c>
      <c r="O26" s="78"/>
      <c r="P26" s="79">
        <f>MIN(P8:P23)</f>
        <v>-2.8207783428446001</v>
      </c>
      <c r="Q26" s="78"/>
      <c r="R26" s="79">
        <f>MIN(R8:R23)</f>
        <v>-11.726907630522099</v>
      </c>
      <c r="S26" s="80"/>
    </row>
    <row r="27" spans="1:19" ht="15.75" thickBot="1" x14ac:dyDescent="0.3">
      <c r="A27" s="81" t="s">
        <v>29</v>
      </c>
      <c r="B27" s="82"/>
      <c r="C27" s="82"/>
      <c r="D27" s="83">
        <f>MAX(D8:D23)</f>
        <v>-78.387627143097603</v>
      </c>
      <c r="E27" s="82"/>
      <c r="F27" s="83">
        <f>MAX(F8:F23)</f>
        <v>-29.163261527017301</v>
      </c>
      <c r="G27" s="82"/>
      <c r="H27" s="83">
        <f>MAX(H8:H23)</f>
        <v>-20.413860044495902</v>
      </c>
      <c r="I27" s="82"/>
      <c r="J27" s="83">
        <f>MAX(J8:J23)</f>
        <v>-16.571611179968802</v>
      </c>
      <c r="K27" s="82"/>
      <c r="L27" s="83">
        <f>MAX(L8:L23)</f>
        <v>-7.4416535544334002</v>
      </c>
      <c r="M27" s="82"/>
      <c r="N27" s="83">
        <f>MAX(N8:N23)</f>
        <v>-0.77862968156377299</v>
      </c>
      <c r="O27" s="82"/>
      <c r="P27" s="83">
        <f>MAX(P8:P23)</f>
        <v>3.1132045557137902</v>
      </c>
      <c r="Q27" s="82"/>
      <c r="R27" s="83">
        <f>MAX(R8:R23)</f>
        <v>85.232736174882604</v>
      </c>
      <c r="S27" s="84"/>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showRowColHeaders="0" zoomScaleNormal="100" workbookViewId="0">
      <pane xSplit="1" ySplit="6" topLeftCell="B8"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2" t="s">
        <v>349</v>
      </c>
    </row>
    <row r="3" spans="1:20" ht="15.75" thickBot="1" x14ac:dyDescent="0.3">
      <c r="A3" s="123"/>
    </row>
    <row r="4" spans="1:20" ht="15.75" thickBot="1" x14ac:dyDescent="0.3"/>
    <row r="5" spans="1:20" x14ac:dyDescent="0.25">
      <c r="A5" s="32" t="s">
        <v>345</v>
      </c>
      <c r="B5" s="120" t="s">
        <v>8</v>
      </c>
      <c r="C5" s="120" t="s">
        <v>9</v>
      </c>
      <c r="D5" s="126" t="s">
        <v>1</v>
      </c>
      <c r="E5" s="126"/>
      <c r="F5" s="126" t="s">
        <v>2</v>
      </c>
      <c r="G5" s="126"/>
      <c r="H5" s="126" t="s">
        <v>3</v>
      </c>
      <c r="I5" s="126"/>
      <c r="J5" s="126" t="s">
        <v>4</v>
      </c>
      <c r="K5" s="126"/>
      <c r="L5" s="126" t="s">
        <v>385</v>
      </c>
      <c r="M5" s="126"/>
      <c r="N5" s="126" t="s">
        <v>5</v>
      </c>
      <c r="O5" s="126"/>
      <c r="P5" s="126" t="s">
        <v>6</v>
      </c>
      <c r="Q5" s="126"/>
      <c r="R5" s="124" t="s">
        <v>46</v>
      </c>
      <c r="S5" s="125"/>
      <c r="T5" s="13"/>
    </row>
    <row r="6" spans="1:20" x14ac:dyDescent="0.25">
      <c r="A6" s="18" t="s">
        <v>7</v>
      </c>
      <c r="B6" s="121"/>
      <c r="C6" s="121"/>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Data'!$A$7:$R$326,2,0)</f>
        <v>43937</v>
      </c>
      <c r="C8" s="69">
        <f>VLOOKUP($A8,'Return Data'!$A$7:$R$326,3,0)</f>
        <v>34.26</v>
      </c>
      <c r="D8" s="69">
        <f>VLOOKUP($A8,'Return Data'!$A$7:$R$326,11,0)</f>
        <v>-85.344113606981296</v>
      </c>
      <c r="E8" s="70">
        <f t="shared" ref="E8:E39" si="0">RANK(D8,D$8:D$71,0)</f>
        <v>14</v>
      </c>
      <c r="F8" s="69">
        <f>VLOOKUP($A8,'Return Data'!$A$7:$R$326,12,0)</f>
        <v>-28.4933645589383</v>
      </c>
      <c r="G8" s="70">
        <f t="shared" ref="G8:G29" si="1">RANK(F8,F$8:F$71,0)</f>
        <v>14</v>
      </c>
      <c r="H8" s="69">
        <f>VLOOKUP($A8,'Return Data'!$A$7:$R$326,13,0)</f>
        <v>-18.790004783490101</v>
      </c>
      <c r="I8" s="70">
        <f t="shared" ref="I8:I29" si="2">RANK(H8,H$8:H$71,0)</f>
        <v>12</v>
      </c>
      <c r="J8" s="69">
        <f>VLOOKUP($A8,'Return Data'!$A$7:$R$326,14,0)</f>
        <v>-19.542796978056199</v>
      </c>
      <c r="K8" s="70">
        <f t="shared" ref="K8:K29" si="3">RANK(J8,J$8:J$71,0)</f>
        <v>28</v>
      </c>
      <c r="L8" s="69">
        <f>VLOOKUP($A8,'Return Data'!$A$7:$R$326,18,0)</f>
        <v>-9.1044732262666894</v>
      </c>
      <c r="M8" s="70">
        <f t="shared" ref="M8:M13" si="4">RANK(L8,L$8:L$71,0)</f>
        <v>24</v>
      </c>
      <c r="N8" s="69">
        <f>VLOOKUP($A8,'Return Data'!$A$7:$R$326,15,0)</f>
        <v>0.20483178540363101</v>
      </c>
      <c r="O8" s="70">
        <f>RANK(N8,N$8:N$71,0)</f>
        <v>13</v>
      </c>
      <c r="P8" s="69">
        <f>VLOOKUP($A8,'Return Data'!$A$7:$R$326,16,0)</f>
        <v>3.4539348248635302</v>
      </c>
      <c r="Q8" s="70">
        <f>RANK(P8,P$8:P$71,0)</f>
        <v>14</v>
      </c>
      <c r="R8" s="69">
        <f>VLOOKUP($A8,'Return Data'!$A$7:$R$326,17,0)</f>
        <v>16.634488261434299</v>
      </c>
      <c r="S8" s="71">
        <f t="shared" ref="S8:S39" si="5">RANK(R8,R$8:R$71,0)</f>
        <v>8</v>
      </c>
    </row>
    <row r="9" spans="1:20" x14ac:dyDescent="0.25">
      <c r="A9" s="67" t="s">
        <v>164</v>
      </c>
      <c r="B9" s="68">
        <f>VLOOKUP($A9,'Return Data'!$A$7:$R$326,2,0)</f>
        <v>43937</v>
      </c>
      <c r="C9" s="69">
        <f>VLOOKUP($A9,'Return Data'!$A$7:$R$326,3,0)</f>
        <v>27.87</v>
      </c>
      <c r="D9" s="69">
        <f>VLOOKUP($A9,'Return Data'!$A$7:$R$326,11,0)</f>
        <v>-82.437944039996495</v>
      </c>
      <c r="E9" s="70">
        <f t="shared" si="0"/>
        <v>12</v>
      </c>
      <c r="F9" s="69">
        <f>VLOOKUP($A9,'Return Data'!$A$7:$R$326,12,0)</f>
        <v>-26.874523914950199</v>
      </c>
      <c r="G9" s="70">
        <f t="shared" si="1"/>
        <v>9</v>
      </c>
      <c r="H9" s="69">
        <f>VLOOKUP($A9,'Return Data'!$A$7:$R$326,13,0)</f>
        <v>-17.2383844691057</v>
      </c>
      <c r="I9" s="70">
        <f t="shared" si="2"/>
        <v>11</v>
      </c>
      <c r="J9" s="69">
        <f>VLOOKUP($A9,'Return Data'!$A$7:$R$326,14,0)</f>
        <v>-18.076210565519201</v>
      </c>
      <c r="K9" s="70">
        <f t="shared" si="3"/>
        <v>21</v>
      </c>
      <c r="L9" s="69">
        <f>VLOOKUP($A9,'Return Data'!$A$7:$R$326,18,0)</f>
        <v>-8.0539686708687395</v>
      </c>
      <c r="M9" s="70">
        <f t="shared" si="4"/>
        <v>20</v>
      </c>
      <c r="N9" s="69">
        <f>VLOOKUP($A9,'Return Data'!$A$7:$R$326,15,0)</f>
        <v>1.13376809074197</v>
      </c>
      <c r="O9" s="70">
        <f>RANK(N9,N$8:N$71,0)</f>
        <v>8</v>
      </c>
      <c r="P9" s="69">
        <f>VLOOKUP($A9,'Return Data'!$A$7:$R$326,16,0)</f>
        <v>4.2301468313462296</v>
      </c>
      <c r="Q9" s="70">
        <f>RANK(P9,P$8:P$71,0)</f>
        <v>12</v>
      </c>
      <c r="R9" s="69">
        <f>VLOOKUP($A9,'Return Data'!$A$7:$R$326,17,0)</f>
        <v>18.2132641897757</v>
      </c>
      <c r="S9" s="71">
        <f t="shared" si="5"/>
        <v>6</v>
      </c>
    </row>
    <row r="10" spans="1:20" x14ac:dyDescent="0.25">
      <c r="A10" s="67" t="s">
        <v>165</v>
      </c>
      <c r="B10" s="68">
        <f>VLOOKUP($A10,'Return Data'!$A$7:$R$326,2,0)</f>
        <v>43937</v>
      </c>
      <c r="C10" s="69">
        <f>VLOOKUP($A10,'Return Data'!$A$7:$R$326,3,0)</f>
        <v>42.871200000000002</v>
      </c>
      <c r="D10" s="69">
        <f>VLOOKUP($A10,'Return Data'!$A$7:$R$326,11,0)</f>
        <v>-84.529201847426805</v>
      </c>
      <c r="E10" s="70">
        <f t="shared" si="0"/>
        <v>13</v>
      </c>
      <c r="F10" s="69">
        <f>VLOOKUP($A10,'Return Data'!$A$7:$R$326,12,0)</f>
        <v>-32.259676008407297</v>
      </c>
      <c r="G10" s="70">
        <f t="shared" si="1"/>
        <v>21</v>
      </c>
      <c r="H10" s="69">
        <f>VLOOKUP($A10,'Return Data'!$A$7:$R$326,13,0)</f>
        <v>-16.3689605338447</v>
      </c>
      <c r="I10" s="70">
        <f t="shared" si="2"/>
        <v>10</v>
      </c>
      <c r="J10" s="69">
        <f>VLOOKUP($A10,'Return Data'!$A$7:$R$326,14,0)</f>
        <v>-10.554000425531299</v>
      </c>
      <c r="K10" s="70">
        <f t="shared" si="3"/>
        <v>5</v>
      </c>
      <c r="L10" s="69">
        <f>VLOOKUP($A10,'Return Data'!$A$7:$R$326,18,0)</f>
        <v>-2.9614368717184201</v>
      </c>
      <c r="M10" s="70">
        <f t="shared" si="4"/>
        <v>3</v>
      </c>
      <c r="N10" s="69">
        <f>VLOOKUP($A10,'Return Data'!$A$7:$R$326,15,0)</f>
        <v>5.5914524236739096</v>
      </c>
      <c r="O10" s="70">
        <f>RANK(N10,N$8:N$71,0)</f>
        <v>2</v>
      </c>
      <c r="P10" s="69">
        <f>VLOOKUP($A10,'Return Data'!$A$7:$R$326,16,0)</f>
        <v>6.1132527784684196</v>
      </c>
      <c r="Q10" s="70">
        <f>RANK(P10,P$8:P$71,0)</f>
        <v>4</v>
      </c>
      <c r="R10" s="69">
        <f>VLOOKUP($A10,'Return Data'!$A$7:$R$326,17,0)</f>
        <v>25.700653100196298</v>
      </c>
      <c r="S10" s="71">
        <f t="shared" si="5"/>
        <v>2</v>
      </c>
    </row>
    <row r="11" spans="1:20" x14ac:dyDescent="0.25">
      <c r="A11" s="67" t="s">
        <v>166</v>
      </c>
      <c r="B11" s="68">
        <f>VLOOKUP($A11,'Return Data'!$A$7:$R$326,2,0)</f>
        <v>43937</v>
      </c>
      <c r="C11" s="69">
        <f>VLOOKUP($A11,'Return Data'!$A$7:$R$326,3,0)</f>
        <v>37.74</v>
      </c>
      <c r="D11" s="69">
        <f>VLOOKUP($A11,'Return Data'!$A$7:$R$326,11,0)</f>
        <v>-95.661602320198</v>
      </c>
      <c r="E11" s="70">
        <f t="shared" si="0"/>
        <v>26</v>
      </c>
      <c r="F11" s="69">
        <f>VLOOKUP($A11,'Return Data'!$A$7:$R$326,12,0)</f>
        <v>-36.4527496349518</v>
      </c>
      <c r="G11" s="70">
        <f t="shared" si="1"/>
        <v>33</v>
      </c>
      <c r="H11" s="69">
        <f>VLOOKUP($A11,'Return Data'!$A$7:$R$326,13,0)</f>
        <v>-25.808867759774898</v>
      </c>
      <c r="I11" s="70">
        <f t="shared" si="2"/>
        <v>31</v>
      </c>
      <c r="J11" s="69">
        <f>VLOOKUP($A11,'Return Data'!$A$7:$R$326,14,0)</f>
        <v>-21.103660756991001</v>
      </c>
      <c r="K11" s="70">
        <f t="shared" si="3"/>
        <v>33</v>
      </c>
      <c r="L11" s="69">
        <f>VLOOKUP($A11,'Return Data'!$A$7:$R$326,18,0)</f>
        <v>-12.4083308408802</v>
      </c>
      <c r="M11" s="70">
        <f t="shared" si="4"/>
        <v>41</v>
      </c>
      <c r="N11" s="69">
        <f>VLOOKUP($A11,'Return Data'!$A$7:$R$326,15,0)</f>
        <v>-4.9499750208501503</v>
      </c>
      <c r="O11" s="70">
        <f>RANK(N11,N$8:N$71,0)</f>
        <v>39</v>
      </c>
      <c r="P11" s="69">
        <f>VLOOKUP($A11,'Return Data'!$A$7:$R$326,16,0)</f>
        <v>-0.70474914456297799</v>
      </c>
      <c r="Q11" s="70">
        <f>RANK(P11,P$8:P$71,0)</f>
        <v>33</v>
      </c>
      <c r="R11" s="69">
        <f>VLOOKUP($A11,'Return Data'!$A$7:$R$326,17,0)</f>
        <v>-1.1670383603910399</v>
      </c>
      <c r="S11" s="71">
        <f t="shared" si="5"/>
        <v>45</v>
      </c>
    </row>
    <row r="12" spans="1:20" x14ac:dyDescent="0.25">
      <c r="A12" s="67" t="s">
        <v>167</v>
      </c>
      <c r="B12" s="68">
        <f>VLOOKUP($A12,'Return Data'!$A$7:$R$326,2,0)</f>
        <v>43937</v>
      </c>
      <c r="C12" s="69">
        <f>VLOOKUP($A12,'Return Data'!$A$7:$R$326,3,0)</f>
        <v>35.484999999999999</v>
      </c>
      <c r="D12" s="69">
        <f>VLOOKUP($A12,'Return Data'!$A$7:$R$326,11,0)</f>
        <v>-81.951996475394907</v>
      </c>
      <c r="E12" s="70">
        <f t="shared" si="0"/>
        <v>10</v>
      </c>
      <c r="F12" s="69">
        <f>VLOOKUP($A12,'Return Data'!$A$7:$R$326,12,0)</f>
        <v>-27.945826863073901</v>
      </c>
      <c r="G12" s="70">
        <f t="shared" si="1"/>
        <v>12</v>
      </c>
      <c r="H12" s="69">
        <f>VLOOKUP($A12,'Return Data'!$A$7:$R$326,13,0)</f>
        <v>-16.011606662115899</v>
      </c>
      <c r="I12" s="70">
        <f t="shared" si="2"/>
        <v>9</v>
      </c>
      <c r="J12" s="69">
        <f>VLOOKUP($A12,'Return Data'!$A$7:$R$326,14,0)</f>
        <v>-10.961515344531501</v>
      </c>
      <c r="K12" s="70">
        <f t="shared" si="3"/>
        <v>8</v>
      </c>
      <c r="L12" s="69">
        <f>VLOOKUP($A12,'Return Data'!$A$7:$R$326,18,0)</f>
        <v>-4.2236538591026296</v>
      </c>
      <c r="M12" s="70">
        <f t="shared" si="4"/>
        <v>5</v>
      </c>
      <c r="N12" s="69">
        <f>VLOOKUP($A12,'Return Data'!$A$7:$R$326,15,0)</f>
        <v>1.69389813708935</v>
      </c>
      <c r="O12" s="70">
        <f>RANK(N12,N$8:N$71,0)</f>
        <v>7</v>
      </c>
      <c r="P12" s="69">
        <f>VLOOKUP($A12,'Return Data'!$A$7:$R$326,16,0)</f>
        <v>2.8395930642431999</v>
      </c>
      <c r="Q12" s="70">
        <f>RANK(P12,P$8:P$71,0)</f>
        <v>17</v>
      </c>
      <c r="R12" s="69">
        <f>VLOOKUP($A12,'Return Data'!$A$7:$R$326,17,0)</f>
        <v>14.8610441092912</v>
      </c>
      <c r="S12" s="71">
        <f t="shared" si="5"/>
        <v>11</v>
      </c>
    </row>
    <row r="13" spans="1:20" x14ac:dyDescent="0.25">
      <c r="A13" s="67" t="s">
        <v>168</v>
      </c>
      <c r="B13" s="68">
        <f>VLOOKUP($A13,'Return Data'!$A$7:$R$326,2,0)</f>
        <v>43937</v>
      </c>
      <c r="C13" s="69">
        <f>VLOOKUP($A13,'Return Data'!$A$7:$R$326,3,0)</f>
        <v>8.07</v>
      </c>
      <c r="D13" s="69">
        <f>VLOOKUP($A13,'Return Data'!$A$7:$R$326,11,0)</f>
        <v>-62.159829699096697</v>
      </c>
      <c r="E13" s="70">
        <f t="shared" si="0"/>
        <v>3</v>
      </c>
      <c r="F13" s="69">
        <f>VLOOKUP($A13,'Return Data'!$A$7:$R$326,12,0)</f>
        <v>-12.291904943449</v>
      </c>
      <c r="G13" s="70">
        <f t="shared" si="1"/>
        <v>2</v>
      </c>
      <c r="H13" s="69">
        <f>VLOOKUP($A13,'Return Data'!$A$7:$R$326,13,0)</f>
        <v>-4.45073489384865</v>
      </c>
      <c r="I13" s="70">
        <f t="shared" si="2"/>
        <v>2</v>
      </c>
      <c r="J13" s="69">
        <f>VLOOKUP($A13,'Return Data'!$A$7:$R$326,14,0)</f>
        <v>-8.2727893691008507</v>
      </c>
      <c r="K13" s="70">
        <f t="shared" si="3"/>
        <v>3</v>
      </c>
      <c r="L13" s="69">
        <f>VLOOKUP($A13,'Return Data'!$A$7:$R$326,18,0)</f>
        <v>-11.592112781651499</v>
      </c>
      <c r="M13" s="70">
        <f t="shared" si="4"/>
        <v>36</v>
      </c>
      <c r="N13" s="69"/>
      <c r="O13" s="70"/>
      <c r="P13" s="69"/>
      <c r="Q13" s="70"/>
      <c r="R13" s="69">
        <f>VLOOKUP($A13,'Return Data'!$A$7:$R$326,17,0)</f>
        <v>-8.9510800508259205</v>
      </c>
      <c r="S13" s="71">
        <f t="shared" si="5"/>
        <v>54</v>
      </c>
    </row>
    <row r="14" spans="1:20" x14ac:dyDescent="0.25">
      <c r="A14" s="67" t="s">
        <v>169</v>
      </c>
      <c r="B14" s="68">
        <f>VLOOKUP($A14,'Return Data'!$A$7:$R$326,2,0)</f>
        <v>43937</v>
      </c>
      <c r="C14" s="69">
        <f>VLOOKUP($A14,'Return Data'!$A$7:$R$326,3,0)</f>
        <v>9.81</v>
      </c>
      <c r="D14" s="69">
        <f>VLOOKUP($A14,'Return Data'!$A$7:$R$326,11,0)</f>
        <v>-74.561123523779102</v>
      </c>
      <c r="E14" s="70">
        <f t="shared" si="0"/>
        <v>7</v>
      </c>
      <c r="F14" s="69">
        <f>VLOOKUP($A14,'Return Data'!$A$7:$R$326,12,0)</f>
        <v>-21.253247334945801</v>
      </c>
      <c r="G14" s="70">
        <f t="shared" si="1"/>
        <v>5</v>
      </c>
      <c r="H14" s="69">
        <f>VLOOKUP($A14,'Return Data'!$A$7:$R$326,13,0)</f>
        <v>-8.9578292430003295</v>
      </c>
      <c r="I14" s="70">
        <f t="shared" si="2"/>
        <v>4</v>
      </c>
      <c r="J14" s="69">
        <f>VLOOKUP($A14,'Return Data'!$A$7:$R$326,14,0)</f>
        <v>-10.707697509409901</v>
      </c>
      <c r="K14" s="70">
        <f t="shared" si="3"/>
        <v>6</v>
      </c>
      <c r="L14" s="69"/>
      <c r="M14" s="70"/>
      <c r="N14" s="69"/>
      <c r="O14" s="70"/>
      <c r="P14" s="69"/>
      <c r="Q14" s="70"/>
      <c r="R14" s="69">
        <f>VLOOKUP($A14,'Return Data'!$A$7:$R$326,17,0)</f>
        <v>-1.2724770642201799</v>
      </c>
      <c r="S14" s="71">
        <f t="shared" si="5"/>
        <v>46</v>
      </c>
    </row>
    <row r="15" spans="1:20" x14ac:dyDescent="0.25">
      <c r="A15" s="67" t="s">
        <v>170</v>
      </c>
      <c r="B15" s="68">
        <f>VLOOKUP($A15,'Return Data'!$A$7:$R$326,2,0)</f>
        <v>43937</v>
      </c>
      <c r="C15" s="69">
        <f>VLOOKUP($A15,'Return Data'!$A$7:$R$326,3,0)</f>
        <v>52.77</v>
      </c>
      <c r="D15" s="69">
        <f>VLOOKUP($A15,'Return Data'!$A$7:$R$326,11,0)</f>
        <v>-61.355899317376</v>
      </c>
      <c r="E15" s="70">
        <f t="shared" si="0"/>
        <v>2</v>
      </c>
      <c r="F15" s="69">
        <f>VLOOKUP($A15,'Return Data'!$A$7:$R$326,12,0)</f>
        <v>-15.1894774303164</v>
      </c>
      <c r="G15" s="70">
        <f t="shared" si="1"/>
        <v>3</v>
      </c>
      <c r="H15" s="69">
        <f>VLOOKUP($A15,'Return Data'!$A$7:$R$326,13,0)</f>
        <v>-4.7298644338117901</v>
      </c>
      <c r="I15" s="70">
        <f t="shared" si="2"/>
        <v>3</v>
      </c>
      <c r="J15" s="69">
        <f>VLOOKUP($A15,'Return Data'!$A$7:$R$326,14,0)</f>
        <v>-4.54533325031354</v>
      </c>
      <c r="K15" s="70">
        <f t="shared" si="3"/>
        <v>2</v>
      </c>
      <c r="L15" s="69">
        <f>VLOOKUP($A15,'Return Data'!$A$7:$R$326,18,0)</f>
        <v>-7.4196521626278003</v>
      </c>
      <c r="M15" s="70">
        <f t="shared" ref="M15:M24" si="6">RANK(L15,L$8:L$71,0)</f>
        <v>14</v>
      </c>
      <c r="N15" s="69">
        <f>VLOOKUP($A15,'Return Data'!$A$7:$R$326,15,0)</f>
        <v>4.9460081577635204</v>
      </c>
      <c r="O15" s="70">
        <f t="shared" ref="O15:O24" si="7">RANK(N15,N$8:N$71,0)</f>
        <v>3</v>
      </c>
      <c r="P15" s="69">
        <f>VLOOKUP($A15,'Return Data'!$A$7:$R$326,16,0)</f>
        <v>6.0654872780060201</v>
      </c>
      <c r="Q15" s="70">
        <f>RANK(P15,P$8:P$71,0)</f>
        <v>5</v>
      </c>
      <c r="R15" s="69">
        <f>VLOOKUP($A15,'Return Data'!$A$7:$R$326,17,0)</f>
        <v>17.236135221239401</v>
      </c>
      <c r="S15" s="71">
        <f t="shared" si="5"/>
        <v>7</v>
      </c>
    </row>
    <row r="16" spans="1:20" x14ac:dyDescent="0.25">
      <c r="A16" s="67" t="s">
        <v>171</v>
      </c>
      <c r="B16" s="68">
        <f>VLOOKUP($A16,'Return Data'!$A$7:$R$326,2,0)</f>
        <v>43937</v>
      </c>
      <c r="C16" s="69">
        <f>VLOOKUP($A16,'Return Data'!$A$7:$R$326,3,0)</f>
        <v>60.89</v>
      </c>
      <c r="D16" s="69">
        <f>VLOOKUP($A16,'Return Data'!$A$7:$R$326,11,0)</f>
        <v>-67.178856145221999</v>
      </c>
      <c r="E16" s="70">
        <f t="shared" si="0"/>
        <v>4</v>
      </c>
      <c r="F16" s="69">
        <f>VLOOKUP($A16,'Return Data'!$A$7:$R$326,12,0)</f>
        <v>-21.0382915048074</v>
      </c>
      <c r="G16" s="70">
        <f t="shared" si="1"/>
        <v>4</v>
      </c>
      <c r="H16" s="69">
        <f>VLOOKUP($A16,'Return Data'!$A$7:$R$326,13,0)</f>
        <v>-14.0349003324477</v>
      </c>
      <c r="I16" s="70">
        <f t="shared" si="2"/>
        <v>8</v>
      </c>
      <c r="J16" s="69">
        <f>VLOOKUP($A16,'Return Data'!$A$7:$R$326,14,0)</f>
        <v>-10.8975865475928</v>
      </c>
      <c r="K16" s="70">
        <f t="shared" si="3"/>
        <v>7</v>
      </c>
      <c r="L16" s="69">
        <f>VLOOKUP($A16,'Return Data'!$A$7:$R$326,18,0)</f>
        <v>-1.0673260804849001</v>
      </c>
      <c r="M16" s="70">
        <f t="shared" si="6"/>
        <v>2</v>
      </c>
      <c r="N16" s="69">
        <f>VLOOKUP($A16,'Return Data'!$A$7:$R$326,15,0)</f>
        <v>4.6938812057992596</v>
      </c>
      <c r="O16" s="70">
        <f t="shared" si="7"/>
        <v>4</v>
      </c>
      <c r="P16" s="69">
        <f>VLOOKUP($A16,'Return Data'!$A$7:$R$326,16,0)</f>
        <v>4.88834691403276</v>
      </c>
      <c r="Q16" s="70">
        <f>RANK(P16,P$8:P$71,0)</f>
        <v>9</v>
      </c>
      <c r="R16" s="69">
        <f>VLOOKUP($A16,'Return Data'!$A$7:$R$326,17,0)</f>
        <v>14.239389973632299</v>
      </c>
      <c r="S16" s="71">
        <f t="shared" si="5"/>
        <v>13</v>
      </c>
    </row>
    <row r="17" spans="1:19" x14ac:dyDescent="0.25">
      <c r="A17" s="67" t="s">
        <v>172</v>
      </c>
      <c r="B17" s="68">
        <f>VLOOKUP($A17,'Return Data'!$A$7:$R$326,2,0)</f>
        <v>43937</v>
      </c>
      <c r="C17" s="69">
        <f>VLOOKUP($A17,'Return Data'!$A$7:$R$326,3,0)</f>
        <v>41.640999999999998</v>
      </c>
      <c r="D17" s="69">
        <f>VLOOKUP($A17,'Return Data'!$A$7:$R$326,11,0)</f>
        <v>-100.22414715994501</v>
      </c>
      <c r="E17" s="70">
        <f t="shared" si="0"/>
        <v>33</v>
      </c>
      <c r="F17" s="69">
        <f>VLOOKUP($A17,'Return Data'!$A$7:$R$326,12,0)</f>
        <v>-38.977359173871399</v>
      </c>
      <c r="G17" s="70">
        <f t="shared" si="1"/>
        <v>42</v>
      </c>
      <c r="H17" s="69">
        <f>VLOOKUP($A17,'Return Data'!$A$7:$R$326,13,0)</f>
        <v>-23.6208220869465</v>
      </c>
      <c r="I17" s="70">
        <f t="shared" si="2"/>
        <v>23</v>
      </c>
      <c r="J17" s="69">
        <f>VLOOKUP($A17,'Return Data'!$A$7:$R$326,14,0)</f>
        <v>-18.2832748561326</v>
      </c>
      <c r="K17" s="70">
        <f t="shared" si="3"/>
        <v>22</v>
      </c>
      <c r="L17" s="69">
        <f>VLOOKUP($A17,'Return Data'!$A$7:$R$326,18,0)</f>
        <v>-6.7229185358537098</v>
      </c>
      <c r="M17" s="70">
        <f t="shared" si="6"/>
        <v>10</v>
      </c>
      <c r="N17" s="69">
        <f>VLOOKUP($A17,'Return Data'!$A$7:$R$326,15,0)</f>
        <v>-0.55061832333916505</v>
      </c>
      <c r="O17" s="70">
        <f t="shared" si="7"/>
        <v>17</v>
      </c>
      <c r="P17" s="69">
        <f>VLOOKUP($A17,'Return Data'!$A$7:$R$326,16,0)</f>
        <v>5.0529851238493499</v>
      </c>
      <c r="Q17" s="70">
        <f>RANK(P17,P$8:P$71,0)</f>
        <v>8</v>
      </c>
      <c r="R17" s="69">
        <f>VLOOKUP($A17,'Return Data'!$A$7:$R$326,17,0)</f>
        <v>16.4439952002149</v>
      </c>
      <c r="S17" s="71">
        <f t="shared" si="5"/>
        <v>9</v>
      </c>
    </row>
    <row r="18" spans="1:19" x14ac:dyDescent="0.25">
      <c r="A18" s="67" t="s">
        <v>173</v>
      </c>
      <c r="B18" s="68">
        <f>VLOOKUP($A18,'Return Data'!$A$7:$R$326,2,0)</f>
        <v>43937</v>
      </c>
      <c r="C18" s="69">
        <f>VLOOKUP($A18,'Return Data'!$A$7:$R$326,3,0)</f>
        <v>40.479999999999997</v>
      </c>
      <c r="D18" s="69">
        <f>VLOOKUP($A18,'Return Data'!$A$7:$R$326,11,0)</f>
        <v>-97.215623605292393</v>
      </c>
      <c r="E18" s="70">
        <f t="shared" si="0"/>
        <v>30</v>
      </c>
      <c r="F18" s="69">
        <f>VLOOKUP($A18,'Return Data'!$A$7:$R$326,12,0)</f>
        <v>-36.837644935312198</v>
      </c>
      <c r="G18" s="70">
        <f t="shared" si="1"/>
        <v>35</v>
      </c>
      <c r="H18" s="69">
        <f>VLOOKUP($A18,'Return Data'!$A$7:$R$326,13,0)</f>
        <v>-23.988151091976199</v>
      </c>
      <c r="I18" s="70">
        <f t="shared" si="2"/>
        <v>26</v>
      </c>
      <c r="J18" s="69">
        <f>VLOOKUP($A18,'Return Data'!$A$7:$R$326,14,0)</f>
        <v>-18.582255539995099</v>
      </c>
      <c r="K18" s="70">
        <f t="shared" si="3"/>
        <v>24</v>
      </c>
      <c r="L18" s="69">
        <f>VLOOKUP($A18,'Return Data'!$A$7:$R$326,18,0)</f>
        <v>-9.0408218672344898</v>
      </c>
      <c r="M18" s="70">
        <f t="shared" si="6"/>
        <v>23</v>
      </c>
      <c r="N18" s="69">
        <f>VLOOKUP($A18,'Return Data'!$A$7:$R$326,15,0)</f>
        <v>-1.8222793756640401</v>
      </c>
      <c r="O18" s="70">
        <f t="shared" si="7"/>
        <v>23</v>
      </c>
      <c r="P18" s="69">
        <f>VLOOKUP($A18,'Return Data'!$A$7:$R$326,16,0)</f>
        <v>1.3656187653512</v>
      </c>
      <c r="Q18" s="70">
        <f>RANK(P18,P$8:P$71,0)</f>
        <v>24</v>
      </c>
      <c r="R18" s="69">
        <f>VLOOKUP($A18,'Return Data'!$A$7:$R$326,17,0)</f>
        <v>11.838057073804199</v>
      </c>
      <c r="S18" s="71">
        <f t="shared" si="5"/>
        <v>22</v>
      </c>
    </row>
    <row r="19" spans="1:19" x14ac:dyDescent="0.25">
      <c r="A19" s="85" t="s">
        <v>174</v>
      </c>
      <c r="B19" s="68">
        <f>VLOOKUP($A19,'Return Data'!$A$7:$R$326,2,0)</f>
        <v>43937</v>
      </c>
      <c r="C19" s="69">
        <f>VLOOKUP($A19,'Return Data'!$A$7:$R$326,3,0)</f>
        <v>11.8957</v>
      </c>
      <c r="D19" s="69">
        <f>VLOOKUP($A19,'Return Data'!$A$7:$R$326,11,0)</f>
        <v>-108.021899722862</v>
      </c>
      <c r="E19" s="70">
        <f t="shared" si="0"/>
        <v>47</v>
      </c>
      <c r="F19" s="69">
        <f>VLOOKUP($A19,'Return Data'!$A$7:$R$326,12,0)</f>
        <v>-42.912905367717599</v>
      </c>
      <c r="G19" s="70">
        <f t="shared" si="1"/>
        <v>45</v>
      </c>
      <c r="H19" s="69">
        <f>VLOOKUP($A19,'Return Data'!$A$7:$R$326,13,0)</f>
        <v>-28.462343837236499</v>
      </c>
      <c r="I19" s="70">
        <f t="shared" si="2"/>
        <v>43</v>
      </c>
      <c r="J19" s="69">
        <f>VLOOKUP($A19,'Return Data'!$A$7:$R$326,14,0)</f>
        <v>-23.207786254333001</v>
      </c>
      <c r="K19" s="70">
        <f t="shared" si="3"/>
        <v>40</v>
      </c>
      <c r="L19" s="69">
        <f>VLOOKUP($A19,'Return Data'!$A$7:$R$326,18,0)</f>
        <v>-8.6009294390574809</v>
      </c>
      <c r="M19" s="70">
        <f t="shared" si="6"/>
        <v>22</v>
      </c>
      <c r="N19" s="69">
        <f>VLOOKUP($A19,'Return Data'!$A$7:$R$326,15,0)</f>
        <v>-2.5414224511990402</v>
      </c>
      <c r="O19" s="70">
        <f t="shared" si="7"/>
        <v>27</v>
      </c>
      <c r="P19" s="69"/>
      <c r="Q19" s="70"/>
      <c r="R19" s="69">
        <f>VLOOKUP($A19,'Return Data'!$A$7:$R$326,17,0)</f>
        <v>4.41000956022945</v>
      </c>
      <c r="S19" s="71">
        <f t="shared" si="5"/>
        <v>38</v>
      </c>
    </row>
    <row r="20" spans="1:19" x14ac:dyDescent="0.25">
      <c r="A20" s="67" t="s">
        <v>175</v>
      </c>
      <c r="B20" s="68">
        <f>VLOOKUP($A20,'Return Data'!$A$7:$R$326,2,0)</f>
        <v>43937</v>
      </c>
      <c r="C20" s="69">
        <f>VLOOKUP($A20,'Return Data'!$A$7:$R$326,3,0)</f>
        <v>448.09469999999999</v>
      </c>
      <c r="D20" s="69">
        <f>VLOOKUP($A20,'Return Data'!$A$7:$R$326,11,0)</f>
        <v>-113.888734712485</v>
      </c>
      <c r="E20" s="70">
        <f t="shared" si="0"/>
        <v>52</v>
      </c>
      <c r="F20" s="69">
        <f>VLOOKUP($A20,'Return Data'!$A$7:$R$326,12,0)</f>
        <v>-47.233250960018403</v>
      </c>
      <c r="G20" s="70">
        <f t="shared" si="1"/>
        <v>57</v>
      </c>
      <c r="H20" s="69">
        <f>VLOOKUP($A20,'Return Data'!$A$7:$R$326,13,0)</f>
        <v>-33.969438307475002</v>
      </c>
      <c r="I20" s="70">
        <f t="shared" si="2"/>
        <v>49</v>
      </c>
      <c r="J20" s="69">
        <f>VLOOKUP($A20,'Return Data'!$A$7:$R$326,14,0)</f>
        <v>-26.568277607168799</v>
      </c>
      <c r="K20" s="70">
        <f t="shared" si="3"/>
        <v>48</v>
      </c>
      <c r="L20" s="69">
        <f>VLOOKUP($A20,'Return Data'!$A$7:$R$326,18,0)</f>
        <v>-11.108475060319901</v>
      </c>
      <c r="M20" s="70">
        <f t="shared" si="6"/>
        <v>35</v>
      </c>
      <c r="N20" s="69">
        <f>VLOOKUP($A20,'Return Data'!$A$7:$R$326,15,0)</f>
        <v>-4.0985893205436197</v>
      </c>
      <c r="O20" s="70">
        <f t="shared" si="7"/>
        <v>36</v>
      </c>
      <c r="P20" s="69">
        <f>VLOOKUP($A20,'Return Data'!$A$7:$R$326,16,0)</f>
        <v>0.24523745690678</v>
      </c>
      <c r="Q20" s="70">
        <f>RANK(P20,P$8:P$71,0)</f>
        <v>28</v>
      </c>
      <c r="R20" s="69">
        <f>VLOOKUP($A20,'Return Data'!$A$7:$R$326,17,0)</f>
        <v>11.6107104812545</v>
      </c>
      <c r="S20" s="71">
        <f t="shared" si="5"/>
        <v>23</v>
      </c>
    </row>
    <row r="21" spans="1:19" x14ac:dyDescent="0.25">
      <c r="A21" s="67" t="s">
        <v>176</v>
      </c>
      <c r="B21" s="68">
        <f>VLOOKUP($A21,'Return Data'!$A$7:$R$326,2,0)</f>
        <v>43937</v>
      </c>
      <c r="C21" s="69">
        <f>VLOOKUP($A21,'Return Data'!$A$7:$R$326,3,0)</f>
        <v>282.041</v>
      </c>
      <c r="D21" s="69">
        <f>VLOOKUP($A21,'Return Data'!$A$7:$R$326,11,0)</f>
        <v>-115.646193803169</v>
      </c>
      <c r="E21" s="70">
        <f t="shared" si="0"/>
        <v>54</v>
      </c>
      <c r="F21" s="69">
        <f>VLOOKUP($A21,'Return Data'!$A$7:$R$326,12,0)</f>
        <v>-45.314205703785099</v>
      </c>
      <c r="G21" s="70">
        <f t="shared" si="1"/>
        <v>52</v>
      </c>
      <c r="H21" s="69">
        <f>VLOOKUP($A21,'Return Data'!$A$7:$R$326,13,0)</f>
        <v>-34.042126095493501</v>
      </c>
      <c r="I21" s="70">
        <f t="shared" si="2"/>
        <v>50</v>
      </c>
      <c r="J21" s="69">
        <f>VLOOKUP($A21,'Return Data'!$A$7:$R$326,14,0)</f>
        <v>-25.123003686222599</v>
      </c>
      <c r="K21" s="70">
        <f t="shared" si="3"/>
        <v>44</v>
      </c>
      <c r="L21" s="69">
        <f>VLOOKUP($A21,'Return Data'!$A$7:$R$326,18,0)</f>
        <v>-9.7965173005055508</v>
      </c>
      <c r="M21" s="70">
        <f t="shared" si="6"/>
        <v>29</v>
      </c>
      <c r="N21" s="69">
        <f>VLOOKUP($A21,'Return Data'!$A$7:$R$326,15,0)</f>
        <v>-2.37863499740281</v>
      </c>
      <c r="O21" s="70">
        <f t="shared" si="7"/>
        <v>25</v>
      </c>
      <c r="P21" s="69">
        <f>VLOOKUP($A21,'Return Data'!$A$7:$R$326,16,0)</f>
        <v>2.6860333340301299</v>
      </c>
      <c r="Q21" s="70">
        <f>RANK(P21,P$8:P$71,0)</f>
        <v>18</v>
      </c>
      <c r="R21" s="69">
        <f>VLOOKUP($A21,'Return Data'!$A$7:$R$326,17,0)</f>
        <v>12.628905466455199</v>
      </c>
      <c r="S21" s="71">
        <f t="shared" si="5"/>
        <v>20</v>
      </c>
    </row>
    <row r="22" spans="1:19" x14ac:dyDescent="0.25">
      <c r="A22" s="67" t="s">
        <v>177</v>
      </c>
      <c r="B22" s="68">
        <f>VLOOKUP($A22,'Return Data'!$A$7:$R$326,2,0)</f>
        <v>43937</v>
      </c>
      <c r="C22" s="69">
        <f>VLOOKUP($A22,'Return Data'!$A$7:$R$326,3,0)</f>
        <v>402.31700000000001</v>
      </c>
      <c r="D22" s="69">
        <f>VLOOKUP($A22,'Return Data'!$A$7:$R$326,11,0)</f>
        <v>-107.738759238293</v>
      </c>
      <c r="E22" s="70">
        <f t="shared" si="0"/>
        <v>46</v>
      </c>
      <c r="F22" s="69">
        <f>VLOOKUP($A22,'Return Data'!$A$7:$R$326,12,0)</f>
        <v>-43.337990571619997</v>
      </c>
      <c r="G22" s="70">
        <f t="shared" si="1"/>
        <v>50</v>
      </c>
      <c r="H22" s="69">
        <f>VLOOKUP($A22,'Return Data'!$A$7:$R$326,13,0)</f>
        <v>-34.131221518940599</v>
      </c>
      <c r="I22" s="70">
        <f t="shared" si="2"/>
        <v>51</v>
      </c>
      <c r="J22" s="69">
        <f>VLOOKUP($A22,'Return Data'!$A$7:$R$326,14,0)</f>
        <v>-27.172521227619299</v>
      </c>
      <c r="K22" s="70">
        <f t="shared" si="3"/>
        <v>50</v>
      </c>
      <c r="L22" s="69">
        <f>VLOOKUP($A22,'Return Data'!$A$7:$R$326,18,0)</f>
        <v>-12.0598140016644</v>
      </c>
      <c r="M22" s="70">
        <f t="shared" si="6"/>
        <v>38</v>
      </c>
      <c r="N22" s="69">
        <f>VLOOKUP($A22,'Return Data'!$A$7:$R$326,15,0)</f>
        <v>-5.7693349589964198</v>
      </c>
      <c r="O22" s="70">
        <f t="shared" si="7"/>
        <v>42</v>
      </c>
      <c r="P22" s="69">
        <f>VLOOKUP($A22,'Return Data'!$A$7:$R$326,16,0)</f>
        <v>-0.71264354958955101</v>
      </c>
      <c r="Q22" s="70">
        <f>RANK(P22,P$8:P$71,0)</f>
        <v>34</v>
      </c>
      <c r="R22" s="69">
        <f>VLOOKUP($A22,'Return Data'!$A$7:$R$326,17,0)</f>
        <v>8.8950805082211399</v>
      </c>
      <c r="S22" s="71">
        <f t="shared" si="5"/>
        <v>30</v>
      </c>
    </row>
    <row r="23" spans="1:19" x14ac:dyDescent="0.25">
      <c r="A23" s="67" t="s">
        <v>178</v>
      </c>
      <c r="B23" s="68">
        <f>VLOOKUP($A23,'Return Data'!$A$7:$R$326,2,0)</f>
        <v>43937</v>
      </c>
      <c r="C23" s="69">
        <f>VLOOKUP($A23,'Return Data'!$A$7:$R$326,3,0)</f>
        <v>30.930099999999999</v>
      </c>
      <c r="D23" s="69">
        <f>VLOOKUP($A23,'Return Data'!$A$7:$R$326,11,0)</f>
        <v>-101.508003248891</v>
      </c>
      <c r="E23" s="70">
        <f t="shared" si="0"/>
        <v>36</v>
      </c>
      <c r="F23" s="69">
        <f>VLOOKUP($A23,'Return Data'!$A$7:$R$326,12,0)</f>
        <v>-35.872868699593198</v>
      </c>
      <c r="G23" s="70">
        <f t="shared" si="1"/>
        <v>29</v>
      </c>
      <c r="H23" s="69">
        <f>VLOOKUP($A23,'Return Data'!$A$7:$R$326,13,0)</f>
        <v>-25.8963195819682</v>
      </c>
      <c r="I23" s="70">
        <f t="shared" si="2"/>
        <v>32</v>
      </c>
      <c r="J23" s="69">
        <f>VLOOKUP($A23,'Return Data'!$A$7:$R$326,14,0)</f>
        <v>-21.167702983819101</v>
      </c>
      <c r="K23" s="70">
        <f t="shared" si="3"/>
        <v>34</v>
      </c>
      <c r="L23" s="69">
        <f>VLOOKUP($A23,'Return Data'!$A$7:$R$326,18,0)</f>
        <v>-10.946340073563</v>
      </c>
      <c r="M23" s="70">
        <f t="shared" si="6"/>
        <v>33</v>
      </c>
      <c r="N23" s="69">
        <f>VLOOKUP($A23,'Return Data'!$A$7:$R$326,15,0)</f>
        <v>-3.29571477263806</v>
      </c>
      <c r="O23" s="70">
        <f t="shared" si="7"/>
        <v>31</v>
      </c>
      <c r="P23" s="69">
        <f>VLOOKUP($A23,'Return Data'!$A$7:$R$326,16,0)</f>
        <v>2.2363803611142199</v>
      </c>
      <c r="Q23" s="70">
        <f>RANK(P23,P$8:P$71,0)</f>
        <v>22</v>
      </c>
      <c r="R23" s="69">
        <f>VLOOKUP($A23,'Return Data'!$A$7:$R$326,17,0)</f>
        <v>11.294867952334799</v>
      </c>
      <c r="S23" s="71">
        <f t="shared" si="5"/>
        <v>24</v>
      </c>
    </row>
    <row r="24" spans="1:19" x14ac:dyDescent="0.25">
      <c r="A24" s="67" t="s">
        <v>179</v>
      </c>
      <c r="B24" s="68">
        <f>VLOOKUP($A24,'Return Data'!$A$7:$R$326,2,0)</f>
        <v>43937</v>
      </c>
      <c r="C24" s="69">
        <f>VLOOKUP($A24,'Return Data'!$A$7:$R$326,3,0)</f>
        <v>320.77</v>
      </c>
      <c r="D24" s="69">
        <f>VLOOKUP($A24,'Return Data'!$A$7:$R$326,11,0)</f>
        <v>-101.46338442293199</v>
      </c>
      <c r="E24" s="70">
        <f t="shared" si="0"/>
        <v>35</v>
      </c>
      <c r="F24" s="69">
        <f>VLOOKUP($A24,'Return Data'!$A$7:$R$326,12,0)</f>
        <v>-34.496182189751401</v>
      </c>
      <c r="G24" s="70">
        <f t="shared" si="1"/>
        <v>27</v>
      </c>
      <c r="H24" s="69">
        <f>VLOOKUP($A24,'Return Data'!$A$7:$R$326,13,0)</f>
        <v>-27.596208024387899</v>
      </c>
      <c r="I24" s="70">
        <f t="shared" si="2"/>
        <v>38</v>
      </c>
      <c r="J24" s="69">
        <f>VLOOKUP($A24,'Return Data'!$A$7:$R$326,14,0)</f>
        <v>-21.709660322068899</v>
      </c>
      <c r="K24" s="70">
        <f t="shared" si="3"/>
        <v>36</v>
      </c>
      <c r="L24" s="69">
        <f>VLOOKUP($A24,'Return Data'!$A$7:$R$326,18,0)</f>
        <v>-7.0893924222151803</v>
      </c>
      <c r="M24" s="70">
        <f t="shared" si="6"/>
        <v>13</v>
      </c>
      <c r="N24" s="69">
        <f>VLOOKUP($A24,'Return Data'!$A$7:$R$326,15,0)</f>
        <v>-1.7144597186708599</v>
      </c>
      <c r="O24" s="70">
        <f t="shared" si="7"/>
        <v>22</v>
      </c>
      <c r="P24" s="69">
        <f>VLOOKUP($A24,'Return Data'!$A$7:$R$326,16,0)</f>
        <v>2.6831517129544999</v>
      </c>
      <c r="Q24" s="70">
        <f>RANK(P24,P$8:P$71,0)</f>
        <v>19</v>
      </c>
      <c r="R24" s="69">
        <f>VLOOKUP($A24,'Return Data'!$A$7:$R$326,17,0)</f>
        <v>13.9416723686445</v>
      </c>
      <c r="S24" s="71">
        <f t="shared" si="5"/>
        <v>14</v>
      </c>
    </row>
    <row r="25" spans="1:19" x14ac:dyDescent="0.25">
      <c r="A25" s="67" t="s">
        <v>180</v>
      </c>
      <c r="B25" s="68">
        <f>VLOOKUP($A25,'Return Data'!$A$7:$R$326,2,0)</f>
        <v>43937</v>
      </c>
      <c r="C25" s="69">
        <f>VLOOKUP($A25,'Return Data'!$A$7:$R$326,3,0)</f>
        <v>8.2100000000000009</v>
      </c>
      <c r="D25" s="69">
        <f>VLOOKUP($A25,'Return Data'!$A$7:$R$326,11,0)</f>
        <v>-129.17305650583901</v>
      </c>
      <c r="E25" s="70">
        <f t="shared" si="0"/>
        <v>61</v>
      </c>
      <c r="F25" s="69">
        <f>VLOOKUP($A25,'Return Data'!$A$7:$R$326,12,0)</f>
        <v>-50.588673621460501</v>
      </c>
      <c r="G25" s="70">
        <f t="shared" si="1"/>
        <v>62</v>
      </c>
      <c r="H25" s="69">
        <f>VLOOKUP($A25,'Return Data'!$A$7:$R$326,13,0)</f>
        <v>-33.302919708029201</v>
      </c>
      <c r="I25" s="70">
        <f t="shared" si="2"/>
        <v>48</v>
      </c>
      <c r="J25" s="69">
        <f>VLOOKUP($A25,'Return Data'!$A$7:$R$326,14,0)</f>
        <v>-25.698129428156399</v>
      </c>
      <c r="K25" s="70">
        <f t="shared" si="3"/>
        <v>46</v>
      </c>
      <c r="L25" s="69"/>
      <c r="M25" s="70"/>
      <c r="N25" s="69"/>
      <c r="O25" s="70"/>
      <c r="P25" s="69"/>
      <c r="Q25" s="70"/>
      <c r="R25" s="69">
        <f>VLOOKUP($A25,'Return Data'!$A$7:$R$326,17,0)</f>
        <v>-8.6536423841059609</v>
      </c>
      <c r="S25" s="71">
        <f t="shared" si="5"/>
        <v>52</v>
      </c>
    </row>
    <row r="26" spans="1:19" x14ac:dyDescent="0.25">
      <c r="A26" s="67" t="s">
        <v>181</v>
      </c>
      <c r="B26" s="68">
        <f>VLOOKUP($A26,'Return Data'!$A$7:$R$326,2,0)</f>
        <v>43937</v>
      </c>
      <c r="C26" s="69">
        <f>VLOOKUP($A26,'Return Data'!$A$7:$R$326,3,0)</f>
        <v>24.83</v>
      </c>
      <c r="D26" s="69">
        <f>VLOOKUP($A26,'Return Data'!$A$7:$R$326,11,0)</f>
        <v>-80.967569877888096</v>
      </c>
      <c r="E26" s="70">
        <f t="shared" si="0"/>
        <v>9</v>
      </c>
      <c r="F26" s="69">
        <f>VLOOKUP($A26,'Return Data'!$A$7:$R$326,12,0)</f>
        <v>-29.208392270455199</v>
      </c>
      <c r="G26" s="70">
        <f t="shared" si="1"/>
        <v>16</v>
      </c>
      <c r="H26" s="69">
        <f>VLOOKUP($A26,'Return Data'!$A$7:$R$326,13,0)</f>
        <v>-11.252219951077301</v>
      </c>
      <c r="I26" s="70">
        <f t="shared" si="2"/>
        <v>6</v>
      </c>
      <c r="J26" s="69">
        <f>VLOOKUP($A26,'Return Data'!$A$7:$R$326,14,0)</f>
        <v>-12.2279827762652</v>
      </c>
      <c r="K26" s="70">
        <f t="shared" si="3"/>
        <v>10</v>
      </c>
      <c r="L26" s="69">
        <f>VLOOKUP($A26,'Return Data'!$A$7:$R$326,18,0)</f>
        <v>-6.8829324365405098</v>
      </c>
      <c r="M26" s="70">
        <f>RANK(L26,L$8:L$71,0)</f>
        <v>11</v>
      </c>
      <c r="N26" s="69">
        <f>VLOOKUP($A26,'Return Data'!$A$7:$R$326,15,0)</f>
        <v>1.0914096766232799</v>
      </c>
      <c r="O26" s="70">
        <f>RANK(N26,N$8:N$71,0)</f>
        <v>9</v>
      </c>
      <c r="P26" s="69">
        <f>VLOOKUP($A26,'Return Data'!$A$7:$R$326,16,0)</f>
        <v>3.3109255790168799</v>
      </c>
      <c r="Q26" s="70">
        <f>RANK(P26,P$8:P$71,0)</f>
        <v>15</v>
      </c>
      <c r="R26" s="69">
        <f>VLOOKUP($A26,'Return Data'!$A$7:$R$326,17,0)</f>
        <v>22.4603734439834</v>
      </c>
      <c r="S26" s="71">
        <f t="shared" si="5"/>
        <v>4</v>
      </c>
    </row>
    <row r="27" spans="1:19" x14ac:dyDescent="0.25">
      <c r="A27" s="67" t="s">
        <v>182</v>
      </c>
      <c r="B27" s="68">
        <f>VLOOKUP($A27,'Return Data'!$A$7:$R$326,2,0)</f>
        <v>43937</v>
      </c>
      <c r="C27" s="69">
        <f>VLOOKUP($A27,'Return Data'!$A$7:$R$326,3,0)</f>
        <v>43.77</v>
      </c>
      <c r="D27" s="69">
        <f>VLOOKUP($A27,'Return Data'!$A$7:$R$326,11,0)</f>
        <v>-114.935919825895</v>
      </c>
      <c r="E27" s="70">
        <f t="shared" si="0"/>
        <v>53</v>
      </c>
      <c r="F27" s="69">
        <f>VLOOKUP($A27,'Return Data'!$A$7:$R$326,12,0)</f>
        <v>-43.2803503524052</v>
      </c>
      <c r="G27" s="70">
        <f t="shared" si="1"/>
        <v>49</v>
      </c>
      <c r="H27" s="69">
        <f>VLOOKUP($A27,'Return Data'!$A$7:$R$326,13,0)</f>
        <v>-35.089075630252097</v>
      </c>
      <c r="I27" s="70">
        <f t="shared" si="2"/>
        <v>53</v>
      </c>
      <c r="J27" s="69">
        <f>VLOOKUP($A27,'Return Data'!$A$7:$R$326,14,0)</f>
        <v>-28.051226143368599</v>
      </c>
      <c r="K27" s="70">
        <f t="shared" si="3"/>
        <v>51</v>
      </c>
      <c r="L27" s="69">
        <f>VLOOKUP($A27,'Return Data'!$A$7:$R$326,18,0)</f>
        <v>-15.0347474672316</v>
      </c>
      <c r="M27" s="70">
        <f>RANK(L27,L$8:L$71,0)</f>
        <v>45</v>
      </c>
      <c r="N27" s="69">
        <f>VLOOKUP($A27,'Return Data'!$A$7:$R$326,15,0)</f>
        <v>-3.49550803615909</v>
      </c>
      <c r="O27" s="70">
        <f>RANK(N27,N$8:N$71,0)</f>
        <v>33</v>
      </c>
      <c r="P27" s="69">
        <f>VLOOKUP($A27,'Return Data'!$A$7:$R$326,16,0)</f>
        <v>0.69647403553065002</v>
      </c>
      <c r="Q27" s="70">
        <f>RANK(P27,P$8:P$71,0)</f>
        <v>25</v>
      </c>
      <c r="R27" s="69">
        <f>VLOOKUP($A27,'Return Data'!$A$7:$R$326,17,0)</f>
        <v>13.1872853889888</v>
      </c>
      <c r="S27" s="71">
        <f t="shared" si="5"/>
        <v>16</v>
      </c>
    </row>
    <row r="28" spans="1:19" x14ac:dyDescent="0.25">
      <c r="A28" s="67" t="s">
        <v>183</v>
      </c>
      <c r="B28" s="68">
        <f>VLOOKUP($A28,'Return Data'!$A$7:$R$326,2,0)</f>
        <v>43937</v>
      </c>
      <c r="C28" s="69">
        <f>VLOOKUP($A28,'Return Data'!$A$7:$R$326,3,0)</f>
        <v>7.99</v>
      </c>
      <c r="D28" s="69">
        <f>VLOOKUP($A28,'Return Data'!$A$7:$R$326,11,0)</f>
        <v>-94.127615679339797</v>
      </c>
      <c r="E28" s="70">
        <f t="shared" si="0"/>
        <v>25</v>
      </c>
      <c r="F28" s="69">
        <f>VLOOKUP($A28,'Return Data'!$A$7:$R$326,12,0)</f>
        <v>-36.003923217038</v>
      </c>
      <c r="G28" s="70">
        <f t="shared" si="1"/>
        <v>30</v>
      </c>
      <c r="H28" s="69">
        <f>VLOOKUP($A28,'Return Data'!$A$7:$R$326,13,0)</f>
        <v>-24.844169055766201</v>
      </c>
      <c r="I28" s="70">
        <f t="shared" si="2"/>
        <v>29</v>
      </c>
      <c r="J28" s="69">
        <f>VLOOKUP($A28,'Return Data'!$A$7:$R$326,14,0)</f>
        <v>-18.749444666577801</v>
      </c>
      <c r="K28" s="70">
        <f t="shared" si="3"/>
        <v>26</v>
      </c>
      <c r="L28" s="69">
        <f>VLOOKUP($A28,'Return Data'!$A$7:$R$326,18,0)</f>
        <v>-9.9162055249194907</v>
      </c>
      <c r="M28" s="70">
        <f>RANK(L28,L$8:L$71,0)</f>
        <v>30</v>
      </c>
      <c r="N28" s="69"/>
      <c r="O28" s="70"/>
      <c r="P28" s="69"/>
      <c r="Q28" s="70"/>
      <c r="R28" s="69">
        <f>VLOOKUP($A28,'Return Data'!$A$7:$R$326,17,0)</f>
        <v>-8.7339285714285708</v>
      </c>
      <c r="S28" s="71">
        <f t="shared" si="5"/>
        <v>53</v>
      </c>
    </row>
    <row r="29" spans="1:19" x14ac:dyDescent="0.25">
      <c r="A29" s="67" t="s">
        <v>184</v>
      </c>
      <c r="B29" s="68">
        <f>VLOOKUP($A29,'Return Data'!$A$7:$R$326,2,0)</f>
        <v>43937</v>
      </c>
      <c r="C29" s="69">
        <f>VLOOKUP($A29,'Return Data'!$A$7:$R$326,3,0)</f>
        <v>47.22</v>
      </c>
      <c r="D29" s="69">
        <f>VLOOKUP($A29,'Return Data'!$A$7:$R$326,11,0)</f>
        <v>-89.0743523362964</v>
      </c>
      <c r="E29" s="70">
        <f t="shared" si="0"/>
        <v>17</v>
      </c>
      <c r="F29" s="69">
        <f>VLOOKUP($A29,'Return Data'!$A$7:$R$326,12,0)</f>
        <v>-31.0308637632215</v>
      </c>
      <c r="G29" s="70">
        <f t="shared" si="1"/>
        <v>20</v>
      </c>
      <c r="H29" s="69">
        <f>VLOOKUP($A29,'Return Data'!$A$7:$R$326,13,0)</f>
        <v>-19.618053846532501</v>
      </c>
      <c r="I29" s="70">
        <f t="shared" si="2"/>
        <v>13</v>
      </c>
      <c r="J29" s="69">
        <f>VLOOKUP($A29,'Return Data'!$A$7:$R$326,14,0)</f>
        <v>-16.261721708575202</v>
      </c>
      <c r="K29" s="70">
        <f t="shared" si="3"/>
        <v>13</v>
      </c>
      <c r="L29" s="69">
        <f>VLOOKUP($A29,'Return Data'!$A$7:$R$326,18,0)</f>
        <v>-5.8364036547591702</v>
      </c>
      <c r="M29" s="70">
        <f>RANK(L29,L$8:L$71,0)</f>
        <v>8</v>
      </c>
      <c r="N29" s="69">
        <f>VLOOKUP($A29,'Return Data'!$A$7:$R$326,15,0)</f>
        <v>2.5361348661661198</v>
      </c>
      <c r="O29" s="70">
        <f>RANK(N29,N$8:N$71,0)</f>
        <v>6</v>
      </c>
      <c r="P29" s="69">
        <f>VLOOKUP($A29,'Return Data'!$A$7:$R$326,16,0)</f>
        <v>5.4084969919571497</v>
      </c>
      <c r="Q29" s="70">
        <f>RANK(P29,P$8:P$71,0)</f>
        <v>7</v>
      </c>
      <c r="R29" s="69">
        <f>VLOOKUP($A29,'Return Data'!$A$7:$R$326,17,0)</f>
        <v>19.0877348429661</v>
      </c>
      <c r="S29" s="71">
        <f t="shared" si="5"/>
        <v>5</v>
      </c>
    </row>
    <row r="30" spans="1:19" x14ac:dyDescent="0.25">
      <c r="A30" s="67" t="s">
        <v>185</v>
      </c>
      <c r="B30" s="68">
        <f>VLOOKUP($A30,'Return Data'!$A$7:$R$326,2,0)</f>
        <v>43937</v>
      </c>
      <c r="C30" s="69">
        <f>VLOOKUP($A30,'Return Data'!$A$7:$R$326,3,0)</f>
        <v>8.1035000000000004</v>
      </c>
      <c r="D30" s="69">
        <f>VLOOKUP($A30,'Return Data'!$A$7:$R$326,11,0)</f>
        <v>-104.218597025634</v>
      </c>
      <c r="E30" s="70">
        <f t="shared" si="0"/>
        <v>40</v>
      </c>
      <c r="F30" s="69"/>
      <c r="G30" s="70"/>
      <c r="H30" s="69"/>
      <c r="I30" s="70"/>
      <c r="J30" s="69"/>
      <c r="K30" s="70"/>
      <c r="L30" s="69"/>
      <c r="M30" s="70"/>
      <c r="N30" s="69"/>
      <c r="O30" s="70"/>
      <c r="P30" s="69"/>
      <c r="Q30" s="70"/>
      <c r="R30" s="69">
        <f>VLOOKUP($A30,'Return Data'!$A$7:$R$326,17,0)</f>
        <v>-38.244337016574597</v>
      </c>
      <c r="S30" s="71">
        <f t="shared" si="5"/>
        <v>64</v>
      </c>
    </row>
    <row r="31" spans="1:19" x14ac:dyDescent="0.25">
      <c r="A31" s="67" t="s">
        <v>186</v>
      </c>
      <c r="B31" s="68">
        <f>VLOOKUP($A31,'Return Data'!$A$7:$R$326,2,0)</f>
        <v>43937</v>
      </c>
      <c r="C31" s="69">
        <f>VLOOKUP($A31,'Return Data'!$A$7:$R$326,3,0)</f>
        <v>15.072900000000001</v>
      </c>
      <c r="D31" s="69">
        <f>VLOOKUP($A31,'Return Data'!$A$7:$R$326,11,0)</f>
        <v>-107.48746952604</v>
      </c>
      <c r="E31" s="70">
        <f t="shared" si="0"/>
        <v>45</v>
      </c>
      <c r="F31" s="69">
        <f>VLOOKUP($A31,'Return Data'!$A$7:$R$326,12,0)</f>
        <v>-43.356090796284803</v>
      </c>
      <c r="G31" s="70">
        <f t="shared" ref="G31:G71" si="8">RANK(F31,F$8:F$71,0)</f>
        <v>51</v>
      </c>
      <c r="H31" s="69">
        <f>VLOOKUP($A31,'Return Data'!$A$7:$R$326,13,0)</f>
        <v>-23.666723163337799</v>
      </c>
      <c r="I31" s="70">
        <f t="shared" ref="I31:I38" si="9">RANK(H31,H$8:H$71,0)</f>
        <v>24</v>
      </c>
      <c r="J31" s="69">
        <f>VLOOKUP($A31,'Return Data'!$A$7:$R$326,14,0)</f>
        <v>-18.488741588821298</v>
      </c>
      <c r="K31" s="70">
        <f t="shared" ref="K31:K38" si="10">RANK(J31,J$8:J$71,0)</f>
        <v>23</v>
      </c>
      <c r="L31" s="69">
        <f>VLOOKUP($A31,'Return Data'!$A$7:$R$326,18,0)</f>
        <v>-7.6534766875307101</v>
      </c>
      <c r="M31" s="70">
        <f t="shared" ref="M31:M38" si="11">RANK(L31,L$8:L$71,0)</f>
        <v>16</v>
      </c>
      <c r="N31" s="69">
        <f>VLOOKUP($A31,'Return Data'!$A$7:$R$326,15,0)</f>
        <v>-8.0011462969972802E-2</v>
      </c>
      <c r="O31" s="70">
        <f t="shared" ref="O31:O38" si="12">RANK(N31,N$8:N$71,0)</f>
        <v>14</v>
      </c>
      <c r="P31" s="69">
        <f>VLOOKUP($A31,'Return Data'!$A$7:$R$326,16,0)</f>
        <v>4.8649783871458698</v>
      </c>
      <c r="Q31" s="70">
        <f>RANK(P31,P$8:P$71,0)</f>
        <v>10</v>
      </c>
      <c r="R31" s="69">
        <f>VLOOKUP($A31,'Return Data'!$A$7:$R$326,17,0)</f>
        <v>15.2086446398951</v>
      </c>
      <c r="S31" s="71">
        <f t="shared" si="5"/>
        <v>10</v>
      </c>
    </row>
    <row r="32" spans="1:19" x14ac:dyDescent="0.25">
      <c r="A32" s="67" t="s">
        <v>187</v>
      </c>
      <c r="B32" s="68">
        <f>VLOOKUP($A32,'Return Data'!$A$7:$R$326,2,0)</f>
        <v>43937</v>
      </c>
      <c r="C32" s="69">
        <f>VLOOKUP($A32,'Return Data'!$A$7:$R$326,3,0)</f>
        <v>40.209000000000003</v>
      </c>
      <c r="D32" s="69">
        <f>VLOOKUP($A32,'Return Data'!$A$7:$R$326,11,0)</f>
        <v>-96.318008471232403</v>
      </c>
      <c r="E32" s="70">
        <f t="shared" si="0"/>
        <v>29</v>
      </c>
      <c r="F32" s="69">
        <f>VLOOKUP($A32,'Return Data'!$A$7:$R$326,12,0)</f>
        <v>-30.522602996267601</v>
      </c>
      <c r="G32" s="70">
        <f t="shared" si="8"/>
        <v>18</v>
      </c>
      <c r="H32" s="69">
        <f>VLOOKUP($A32,'Return Data'!$A$7:$R$326,13,0)</f>
        <v>-22.610055991671601</v>
      </c>
      <c r="I32" s="70">
        <f t="shared" si="9"/>
        <v>20</v>
      </c>
      <c r="J32" s="69">
        <f>VLOOKUP($A32,'Return Data'!$A$7:$R$326,14,0)</f>
        <v>-16.436772333273399</v>
      </c>
      <c r="K32" s="70">
        <f t="shared" si="10"/>
        <v>16</v>
      </c>
      <c r="L32" s="69">
        <f>VLOOKUP($A32,'Return Data'!$A$7:$R$326,18,0)</f>
        <v>-4.3507499466509998</v>
      </c>
      <c r="M32" s="70">
        <f t="shared" si="11"/>
        <v>6</v>
      </c>
      <c r="N32" s="69">
        <f>VLOOKUP($A32,'Return Data'!$A$7:$R$326,15,0)</f>
        <v>-8.2393537222495095E-2</v>
      </c>
      <c r="O32" s="70">
        <f t="shared" si="12"/>
        <v>15</v>
      </c>
      <c r="P32" s="69">
        <f>VLOOKUP($A32,'Return Data'!$A$7:$R$326,16,0)</f>
        <v>4.4903577684780798</v>
      </c>
      <c r="Q32" s="70">
        <f>RANK(P32,P$8:P$71,0)</f>
        <v>11</v>
      </c>
      <c r="R32" s="69">
        <f>VLOOKUP($A32,'Return Data'!$A$7:$R$326,17,0)</f>
        <v>13.4179954424228</v>
      </c>
      <c r="S32" s="71">
        <f t="shared" si="5"/>
        <v>15</v>
      </c>
    </row>
    <row r="33" spans="1:19" x14ac:dyDescent="0.25">
      <c r="A33" s="67" t="s">
        <v>188</v>
      </c>
      <c r="B33" s="68">
        <f>VLOOKUP($A33,'Return Data'!$A$7:$R$326,2,0)</f>
        <v>43937</v>
      </c>
      <c r="C33" s="69">
        <f>VLOOKUP($A33,'Return Data'!$A$7:$R$326,3,0)</f>
        <v>44.311</v>
      </c>
      <c r="D33" s="69">
        <f>VLOOKUP($A33,'Return Data'!$A$7:$R$326,11,0)</f>
        <v>-104.173004268231</v>
      </c>
      <c r="E33" s="70">
        <f t="shared" si="0"/>
        <v>39</v>
      </c>
      <c r="F33" s="69">
        <f>VLOOKUP($A33,'Return Data'!$A$7:$R$326,12,0)</f>
        <v>-36.499308627705602</v>
      </c>
      <c r="G33" s="70">
        <f t="shared" si="8"/>
        <v>34</v>
      </c>
      <c r="H33" s="69">
        <f>VLOOKUP($A33,'Return Data'!$A$7:$R$326,13,0)</f>
        <v>-27.055320344453602</v>
      </c>
      <c r="I33" s="70">
        <f t="shared" si="9"/>
        <v>37</v>
      </c>
      <c r="J33" s="69">
        <f>VLOOKUP($A33,'Return Data'!$A$7:$R$326,14,0)</f>
        <v>-21.353599711269499</v>
      </c>
      <c r="K33" s="70">
        <f t="shared" si="10"/>
        <v>35</v>
      </c>
      <c r="L33" s="69">
        <f>VLOOKUP($A33,'Return Data'!$A$7:$R$326,18,0)</f>
        <v>-12.072577740488301</v>
      </c>
      <c r="M33" s="70">
        <f t="shared" si="11"/>
        <v>40</v>
      </c>
      <c r="N33" s="69">
        <f>VLOOKUP($A33,'Return Data'!$A$7:$R$326,15,0)</f>
        <v>-3.1536486675349602</v>
      </c>
      <c r="O33" s="70">
        <f t="shared" si="12"/>
        <v>29</v>
      </c>
      <c r="P33" s="69">
        <f>VLOOKUP($A33,'Return Data'!$A$7:$R$326,16,0)</f>
        <v>2.67414210475305</v>
      </c>
      <c r="Q33" s="70">
        <f>RANK(P33,P$8:P$71,0)</f>
        <v>20</v>
      </c>
      <c r="R33" s="69">
        <f>VLOOKUP($A33,'Return Data'!$A$7:$R$326,17,0)</f>
        <v>11.9742265418359</v>
      </c>
      <c r="S33" s="71">
        <f t="shared" si="5"/>
        <v>21</v>
      </c>
    </row>
    <row r="34" spans="1:19" x14ac:dyDescent="0.25">
      <c r="A34" s="67" t="s">
        <v>189</v>
      </c>
      <c r="B34" s="68">
        <f>VLOOKUP($A34,'Return Data'!$A$7:$R$326,2,0)</f>
        <v>43937</v>
      </c>
      <c r="C34" s="69">
        <f>VLOOKUP($A34,'Return Data'!$A$7:$R$326,3,0)</f>
        <v>58.062899999999999</v>
      </c>
      <c r="D34" s="69">
        <f>VLOOKUP($A34,'Return Data'!$A$7:$R$326,11,0)</f>
        <v>-109.77598883345701</v>
      </c>
      <c r="E34" s="70">
        <f t="shared" si="0"/>
        <v>48</v>
      </c>
      <c r="F34" s="69">
        <f>VLOOKUP($A34,'Return Data'!$A$7:$R$326,12,0)</f>
        <v>-41.0565046192864</v>
      </c>
      <c r="G34" s="70">
        <f t="shared" si="8"/>
        <v>43</v>
      </c>
      <c r="H34" s="69">
        <f>VLOOKUP($A34,'Return Data'!$A$7:$R$326,13,0)</f>
        <v>-24.3686485925443</v>
      </c>
      <c r="I34" s="70">
        <f t="shared" si="9"/>
        <v>27</v>
      </c>
      <c r="J34" s="69">
        <f>VLOOKUP($A34,'Return Data'!$A$7:$R$326,14,0)</f>
        <v>-18.025110159643798</v>
      </c>
      <c r="K34" s="70">
        <f t="shared" si="10"/>
        <v>20</v>
      </c>
      <c r="L34" s="69">
        <f>VLOOKUP($A34,'Return Data'!$A$7:$R$326,18,0)</f>
        <v>-7.8116125560961596</v>
      </c>
      <c r="M34" s="70">
        <f t="shared" si="11"/>
        <v>19</v>
      </c>
      <c r="N34" s="69">
        <f>VLOOKUP($A34,'Return Data'!$A$7:$R$326,15,0)</f>
        <v>0.93212480846870904</v>
      </c>
      <c r="O34" s="70">
        <f t="shared" si="12"/>
        <v>10</v>
      </c>
      <c r="P34" s="69">
        <f>VLOOKUP($A34,'Return Data'!$A$7:$R$326,16,0)</f>
        <v>1.8343157850423599</v>
      </c>
      <c r="Q34" s="70">
        <f>RANK(P34,P$8:P$71,0)</f>
        <v>23</v>
      </c>
      <c r="R34" s="69">
        <f>VLOOKUP($A34,'Return Data'!$A$7:$R$326,17,0)</f>
        <v>12.8270284942381</v>
      </c>
      <c r="S34" s="71">
        <f t="shared" si="5"/>
        <v>19</v>
      </c>
    </row>
    <row r="35" spans="1:19" x14ac:dyDescent="0.25">
      <c r="A35" s="67" t="s">
        <v>190</v>
      </c>
      <c r="B35" s="68">
        <f>VLOOKUP($A35,'Return Data'!$A$7:$R$326,2,0)</f>
        <v>43937</v>
      </c>
      <c r="C35" s="69">
        <f>VLOOKUP($A35,'Return Data'!$A$7:$R$326,3,0)</f>
        <v>9.8954000000000004</v>
      </c>
      <c r="D35" s="69">
        <f>VLOOKUP($A35,'Return Data'!$A$7:$R$326,11,0)</f>
        <v>-93.533900290353301</v>
      </c>
      <c r="E35" s="70">
        <f t="shared" si="0"/>
        <v>22</v>
      </c>
      <c r="F35" s="69">
        <f>VLOOKUP($A35,'Return Data'!$A$7:$R$326,12,0)</f>
        <v>-38.023779980518398</v>
      </c>
      <c r="G35" s="70">
        <f t="shared" si="8"/>
        <v>40</v>
      </c>
      <c r="H35" s="69">
        <f>VLOOKUP($A35,'Return Data'!$A$7:$R$326,13,0)</f>
        <v>-23.862393036160501</v>
      </c>
      <c r="I35" s="70">
        <f t="shared" si="9"/>
        <v>25</v>
      </c>
      <c r="J35" s="69">
        <f>VLOOKUP($A35,'Return Data'!$A$7:$R$326,14,0)</f>
        <v>-20.0609645705138</v>
      </c>
      <c r="K35" s="70">
        <f t="shared" si="10"/>
        <v>31</v>
      </c>
      <c r="L35" s="69">
        <f>VLOOKUP($A35,'Return Data'!$A$7:$R$326,18,0)</f>
        <v>-9.5819839551382895</v>
      </c>
      <c r="M35" s="70">
        <f t="shared" si="11"/>
        <v>26</v>
      </c>
      <c r="N35" s="69">
        <f>VLOOKUP($A35,'Return Data'!$A$7:$R$326,15,0)</f>
        <v>-3.77503868154428</v>
      </c>
      <c r="O35" s="70">
        <f t="shared" si="12"/>
        <v>34</v>
      </c>
      <c r="P35" s="69"/>
      <c r="Q35" s="70"/>
      <c r="R35" s="69">
        <f>VLOOKUP($A35,'Return Data'!$A$7:$R$326,17,0)</f>
        <v>-0.29920846394984102</v>
      </c>
      <c r="S35" s="71">
        <f t="shared" si="5"/>
        <v>44</v>
      </c>
    </row>
    <row r="36" spans="1:19" x14ac:dyDescent="0.25">
      <c r="A36" s="67" t="s">
        <v>191</v>
      </c>
      <c r="B36" s="68">
        <f>VLOOKUP($A36,'Return Data'!$A$7:$R$326,2,0)</f>
        <v>43937</v>
      </c>
      <c r="C36" s="69">
        <f>VLOOKUP($A36,'Return Data'!$A$7:$R$326,3,0)</f>
        <v>15.632999999999999</v>
      </c>
      <c r="D36" s="69">
        <f>VLOOKUP($A36,'Return Data'!$A$7:$R$326,11,0)</f>
        <v>-99.159327694985194</v>
      </c>
      <c r="E36" s="70">
        <f t="shared" si="0"/>
        <v>32</v>
      </c>
      <c r="F36" s="69">
        <f>VLOOKUP($A36,'Return Data'!$A$7:$R$326,12,0)</f>
        <v>-30.590439156046202</v>
      </c>
      <c r="G36" s="70">
        <f t="shared" si="8"/>
        <v>19</v>
      </c>
      <c r="H36" s="69">
        <f>VLOOKUP($A36,'Return Data'!$A$7:$R$326,13,0)</f>
        <v>-22.4703273770706</v>
      </c>
      <c r="I36" s="70">
        <f t="shared" si="9"/>
        <v>19</v>
      </c>
      <c r="J36" s="69">
        <f>VLOOKUP($A36,'Return Data'!$A$7:$R$326,14,0)</f>
        <v>-16.298259419408801</v>
      </c>
      <c r="K36" s="70">
        <f t="shared" si="10"/>
        <v>14</v>
      </c>
      <c r="L36" s="69">
        <f>VLOOKUP($A36,'Return Data'!$A$7:$R$326,18,0)</f>
        <v>-3.58983425924092</v>
      </c>
      <c r="M36" s="70">
        <f t="shared" si="11"/>
        <v>4</v>
      </c>
      <c r="N36" s="69">
        <f>VLOOKUP($A36,'Return Data'!$A$7:$R$326,15,0)</f>
        <v>4.3896234014489099</v>
      </c>
      <c r="O36" s="70">
        <f t="shared" si="12"/>
        <v>5</v>
      </c>
      <c r="P36" s="69"/>
      <c r="Q36" s="70"/>
      <c r="R36" s="69">
        <f>VLOOKUP($A36,'Return Data'!$A$7:$R$326,17,0)</f>
        <v>13.087492043284501</v>
      </c>
      <c r="S36" s="71">
        <f t="shared" si="5"/>
        <v>18</v>
      </c>
    </row>
    <row r="37" spans="1:19" x14ac:dyDescent="0.25">
      <c r="A37" s="67" t="s">
        <v>192</v>
      </c>
      <c r="B37" s="68">
        <f>VLOOKUP($A37,'Return Data'!$A$7:$R$326,2,0)</f>
        <v>43937</v>
      </c>
      <c r="C37" s="69">
        <f>VLOOKUP($A37,'Return Data'!$A$7:$R$326,3,0)</f>
        <v>15.2233</v>
      </c>
      <c r="D37" s="69">
        <f>VLOOKUP($A37,'Return Data'!$A$7:$R$326,11,0)</f>
        <v>-105.314788778429</v>
      </c>
      <c r="E37" s="70">
        <f t="shared" si="0"/>
        <v>42</v>
      </c>
      <c r="F37" s="69">
        <f>VLOOKUP($A37,'Return Data'!$A$7:$R$326,12,0)</f>
        <v>-37.254968756109101</v>
      </c>
      <c r="G37" s="70">
        <f t="shared" si="8"/>
        <v>37</v>
      </c>
      <c r="H37" s="69">
        <f>VLOOKUP($A37,'Return Data'!$A$7:$R$326,13,0)</f>
        <v>-20.161975183590801</v>
      </c>
      <c r="I37" s="70">
        <f t="shared" si="9"/>
        <v>16</v>
      </c>
      <c r="J37" s="69">
        <f>VLOOKUP($A37,'Return Data'!$A$7:$R$326,14,0)</f>
        <v>-16.5557506015431</v>
      </c>
      <c r="K37" s="70">
        <f t="shared" si="10"/>
        <v>17</v>
      </c>
      <c r="L37" s="69">
        <f>VLOOKUP($A37,'Return Data'!$A$7:$R$326,18,0)</f>
        <v>-10.0610677007916</v>
      </c>
      <c r="M37" s="70">
        <f t="shared" si="11"/>
        <v>31</v>
      </c>
      <c r="N37" s="69">
        <f>VLOOKUP($A37,'Return Data'!$A$7:$R$326,15,0)</f>
        <v>-1.36060948371112</v>
      </c>
      <c r="O37" s="70">
        <f t="shared" si="12"/>
        <v>21</v>
      </c>
      <c r="P37" s="69">
        <f>VLOOKUP($A37,'Return Data'!$A$7:$R$326,16,0)</f>
        <v>7.7184126692034001</v>
      </c>
      <c r="Q37" s="70">
        <f>RANK(P37,P$8:P$71,0)</f>
        <v>2</v>
      </c>
      <c r="R37" s="69">
        <f>VLOOKUP($A37,'Return Data'!$A$7:$R$326,17,0)</f>
        <v>9.9712578451882798</v>
      </c>
      <c r="S37" s="71">
        <f t="shared" si="5"/>
        <v>29</v>
      </c>
    </row>
    <row r="38" spans="1:19" x14ac:dyDescent="0.25">
      <c r="A38" s="67" t="s">
        <v>193</v>
      </c>
      <c r="B38" s="68">
        <f>VLOOKUP($A38,'Return Data'!$A$7:$R$326,2,0)</f>
        <v>43937</v>
      </c>
      <c r="C38" s="69">
        <f>VLOOKUP($A38,'Return Data'!$A$7:$R$326,3,0)</f>
        <v>40.540799999999997</v>
      </c>
      <c r="D38" s="69">
        <f>VLOOKUP($A38,'Return Data'!$A$7:$R$326,11,0)</f>
        <v>-131.55163124331</v>
      </c>
      <c r="E38" s="70">
        <f t="shared" si="0"/>
        <v>62</v>
      </c>
      <c r="F38" s="69">
        <f>VLOOKUP($A38,'Return Data'!$A$7:$R$326,12,0)</f>
        <v>-45.953939033170599</v>
      </c>
      <c r="G38" s="70">
        <f t="shared" si="8"/>
        <v>55</v>
      </c>
      <c r="H38" s="69">
        <f>VLOOKUP($A38,'Return Data'!$A$7:$R$326,13,0)</f>
        <v>-39.214419948290299</v>
      </c>
      <c r="I38" s="70">
        <f t="shared" si="9"/>
        <v>59</v>
      </c>
      <c r="J38" s="69">
        <f>VLOOKUP($A38,'Return Data'!$A$7:$R$326,14,0)</f>
        <v>-32.583202441545602</v>
      </c>
      <c r="K38" s="70">
        <f t="shared" si="10"/>
        <v>56</v>
      </c>
      <c r="L38" s="69">
        <f>VLOOKUP($A38,'Return Data'!$A$7:$R$326,18,0)</f>
        <v>-17.7647901003402</v>
      </c>
      <c r="M38" s="70">
        <f t="shared" si="11"/>
        <v>50</v>
      </c>
      <c r="N38" s="69">
        <f>VLOOKUP($A38,'Return Data'!$A$7:$R$326,15,0)</f>
        <v>-9.7236196905080305</v>
      </c>
      <c r="O38" s="70">
        <f t="shared" si="12"/>
        <v>45</v>
      </c>
      <c r="P38" s="69">
        <f>VLOOKUP($A38,'Return Data'!$A$7:$R$326,16,0)</f>
        <v>-3.7527987338240201</v>
      </c>
      <c r="Q38" s="70">
        <f>RANK(P38,P$8:P$71,0)</f>
        <v>35</v>
      </c>
      <c r="R38" s="69">
        <f>VLOOKUP($A38,'Return Data'!$A$7:$R$326,17,0)</f>
        <v>8.7062536199304095</v>
      </c>
      <c r="S38" s="71">
        <f t="shared" si="5"/>
        <v>31</v>
      </c>
    </row>
    <row r="39" spans="1:19" x14ac:dyDescent="0.25">
      <c r="A39" s="67" t="s">
        <v>194</v>
      </c>
      <c r="B39" s="68">
        <f>VLOOKUP($A39,'Return Data'!$A$7:$R$326,2,0)</f>
        <v>43937</v>
      </c>
      <c r="C39" s="69">
        <f>VLOOKUP($A39,'Return Data'!$A$7:$R$326,3,0)</f>
        <v>8.9651999999999994</v>
      </c>
      <c r="D39" s="69">
        <f>VLOOKUP($A39,'Return Data'!$A$7:$R$326,11,0)</f>
        <v>-76.588530455926303</v>
      </c>
      <c r="E39" s="70">
        <f t="shared" si="0"/>
        <v>8</v>
      </c>
      <c r="F39" s="69">
        <f>VLOOKUP($A39,'Return Data'!$A$7:$R$326,12,0)</f>
        <v>-27.4011143481926</v>
      </c>
      <c r="G39" s="70">
        <f t="shared" si="8"/>
        <v>11</v>
      </c>
      <c r="H39" s="69"/>
      <c r="I39" s="70"/>
      <c r="J39" s="69"/>
      <c r="K39" s="70"/>
      <c r="L39" s="69"/>
      <c r="M39" s="70"/>
      <c r="N39" s="69"/>
      <c r="O39" s="70"/>
      <c r="P39" s="69"/>
      <c r="Q39" s="70"/>
      <c r="R39" s="69">
        <f>VLOOKUP($A39,'Return Data'!$A$7:$R$326,17,0)</f>
        <v>-14.146142322097401</v>
      </c>
      <c r="S39" s="71">
        <f t="shared" si="5"/>
        <v>58</v>
      </c>
    </row>
    <row r="40" spans="1:19" x14ac:dyDescent="0.25">
      <c r="A40" s="67" t="s">
        <v>195</v>
      </c>
      <c r="B40" s="68">
        <f>VLOOKUP($A40,'Return Data'!$A$7:$R$326,2,0)</f>
        <v>43937</v>
      </c>
      <c r="C40" s="69">
        <f>VLOOKUP($A40,'Return Data'!$A$7:$R$326,3,0)</f>
        <v>12.23</v>
      </c>
      <c r="D40" s="69">
        <f>VLOOKUP($A40,'Return Data'!$A$7:$R$326,11,0)</f>
        <v>-94.125211459379202</v>
      </c>
      <c r="E40" s="70">
        <f t="shared" ref="E40:E71" si="13">RANK(D40,D$8:D$71,0)</f>
        <v>24</v>
      </c>
      <c r="F40" s="69">
        <f>VLOOKUP($A40,'Return Data'!$A$7:$R$326,12,0)</f>
        <v>-36.288539210848498</v>
      </c>
      <c r="G40" s="70">
        <f t="shared" si="8"/>
        <v>32</v>
      </c>
      <c r="H40" s="69">
        <f>VLOOKUP($A40,'Return Data'!$A$7:$R$326,13,0)</f>
        <v>-25.793508204575399</v>
      </c>
      <c r="I40" s="70">
        <f t="shared" ref="I40:I71" si="14">RANK(H40,H$8:H$71,0)</f>
        <v>30</v>
      </c>
      <c r="J40" s="69">
        <f>VLOOKUP($A40,'Return Data'!$A$7:$R$326,14,0)</f>
        <v>-19.1680923403426</v>
      </c>
      <c r="K40" s="70">
        <f t="shared" ref="K40:K71" si="15">RANK(J40,J$8:J$71,0)</f>
        <v>27</v>
      </c>
      <c r="L40" s="69">
        <f>VLOOKUP($A40,'Return Data'!$A$7:$R$326,18,0)</f>
        <v>-7.78781347388973</v>
      </c>
      <c r="M40" s="70">
        <f t="shared" ref="M40:M49" si="16">RANK(L40,L$8:L$71,0)</f>
        <v>18</v>
      </c>
      <c r="N40" s="69">
        <f>VLOOKUP($A40,'Return Data'!$A$7:$R$326,15,0)</f>
        <v>-0.61306280187592199</v>
      </c>
      <c r="O40" s="70">
        <f t="shared" ref="O40:O48" si="17">RANK(N40,N$8:N$71,0)</f>
        <v>18</v>
      </c>
      <c r="P40" s="69"/>
      <c r="Q40" s="70"/>
      <c r="R40" s="69">
        <f>VLOOKUP($A40,'Return Data'!$A$7:$R$326,17,0)</f>
        <v>5.1256297229219197</v>
      </c>
      <c r="S40" s="71">
        <f t="shared" ref="S40:S71" si="18">RANK(R40,R$8:R$71,0)</f>
        <v>36</v>
      </c>
    </row>
    <row r="41" spans="1:19" x14ac:dyDescent="0.25">
      <c r="A41" s="67" t="s">
        <v>196</v>
      </c>
      <c r="B41" s="68">
        <f>VLOOKUP($A41,'Return Data'!$A$7:$R$326,2,0)</f>
        <v>43937</v>
      </c>
      <c r="C41" s="69">
        <f>VLOOKUP($A41,'Return Data'!$A$7:$R$326,3,0)</f>
        <v>156.13999999999999</v>
      </c>
      <c r="D41" s="69">
        <f>VLOOKUP($A41,'Return Data'!$A$7:$R$326,11,0)</f>
        <v>-98.272236926073802</v>
      </c>
      <c r="E41" s="70">
        <f t="shared" si="13"/>
        <v>31</v>
      </c>
      <c r="F41" s="69">
        <f>VLOOKUP($A41,'Return Data'!$A$7:$R$326,12,0)</f>
        <v>-35.484312742198099</v>
      </c>
      <c r="G41" s="70">
        <f t="shared" si="8"/>
        <v>28</v>
      </c>
      <c r="H41" s="69">
        <f>VLOOKUP($A41,'Return Data'!$A$7:$R$326,13,0)</f>
        <v>-28.779655916135798</v>
      </c>
      <c r="I41" s="70">
        <f t="shared" si="14"/>
        <v>44</v>
      </c>
      <c r="J41" s="69">
        <f>VLOOKUP($A41,'Return Data'!$A$7:$R$326,14,0)</f>
        <v>-24.298860834146002</v>
      </c>
      <c r="K41" s="70">
        <f t="shared" si="15"/>
        <v>43</v>
      </c>
      <c r="L41" s="69">
        <f>VLOOKUP($A41,'Return Data'!$A$7:$R$326,18,0)</f>
        <v>-12.4294594656663</v>
      </c>
      <c r="M41" s="70">
        <f t="shared" si="16"/>
        <v>42</v>
      </c>
      <c r="N41" s="69">
        <f>VLOOKUP($A41,'Return Data'!$A$7:$R$326,15,0)</f>
        <v>-4.3800116701828697</v>
      </c>
      <c r="O41" s="70">
        <f t="shared" si="17"/>
        <v>37</v>
      </c>
      <c r="P41" s="69">
        <f>VLOOKUP($A41,'Return Data'!$A$7:$R$326,16,0)</f>
        <v>-0.40735833553710399</v>
      </c>
      <c r="Q41" s="70">
        <f t="shared" ref="Q41:Q46" si="19">RANK(P41,P$8:P$71,0)</f>
        <v>31</v>
      </c>
      <c r="R41" s="69">
        <f>VLOOKUP($A41,'Return Data'!$A$7:$R$326,17,0)</f>
        <v>7.3087586634489599</v>
      </c>
      <c r="S41" s="71">
        <f t="shared" si="18"/>
        <v>34</v>
      </c>
    </row>
    <row r="42" spans="1:19" x14ac:dyDescent="0.25">
      <c r="A42" s="67" t="s">
        <v>197</v>
      </c>
      <c r="B42" s="68">
        <f>VLOOKUP($A42,'Return Data'!$A$7:$R$326,2,0)</f>
        <v>43937</v>
      </c>
      <c r="C42" s="69">
        <f>VLOOKUP($A42,'Return Data'!$A$7:$R$326,3,0)</f>
        <v>167.84</v>
      </c>
      <c r="D42" s="69">
        <f>VLOOKUP($A42,'Return Data'!$A$7:$R$326,11,0)</f>
        <v>-95.943017138792499</v>
      </c>
      <c r="E42" s="70">
        <f t="shared" si="13"/>
        <v>27</v>
      </c>
      <c r="F42" s="69">
        <f>VLOOKUP($A42,'Return Data'!$A$7:$R$326,12,0)</f>
        <v>-34.3831172330542</v>
      </c>
      <c r="G42" s="70">
        <f t="shared" si="8"/>
        <v>26</v>
      </c>
      <c r="H42" s="69">
        <f>VLOOKUP($A42,'Return Data'!$A$7:$R$326,13,0)</f>
        <v>-27.751326944578899</v>
      </c>
      <c r="I42" s="70">
        <f t="shared" si="14"/>
        <v>40</v>
      </c>
      <c r="J42" s="69">
        <f>VLOOKUP($A42,'Return Data'!$A$7:$R$326,14,0)</f>
        <v>-23.519609335892898</v>
      </c>
      <c r="K42" s="70">
        <f t="shared" si="15"/>
        <v>42</v>
      </c>
      <c r="L42" s="69">
        <f>VLOOKUP($A42,'Return Data'!$A$7:$R$326,18,0)</f>
        <v>-12.0672358616974</v>
      </c>
      <c r="M42" s="70">
        <f t="shared" si="16"/>
        <v>39</v>
      </c>
      <c r="N42" s="69">
        <f>VLOOKUP($A42,'Return Data'!$A$7:$R$326,15,0)</f>
        <v>-2.5131238574033401</v>
      </c>
      <c r="O42" s="70">
        <f t="shared" si="17"/>
        <v>26</v>
      </c>
      <c r="P42" s="69">
        <f>VLOOKUP($A42,'Return Data'!$A$7:$R$326,16,0)</f>
        <v>3.0373742329453699</v>
      </c>
      <c r="Q42" s="70">
        <f t="shared" si="19"/>
        <v>16</v>
      </c>
      <c r="R42" s="69">
        <f>VLOOKUP($A42,'Return Data'!$A$7:$R$326,17,0)</f>
        <v>13.145049875325901</v>
      </c>
      <c r="S42" s="71">
        <f t="shared" si="18"/>
        <v>17</v>
      </c>
    </row>
    <row r="43" spans="1:19" x14ac:dyDescent="0.25">
      <c r="A43" s="67" t="s">
        <v>198</v>
      </c>
      <c r="B43" s="68">
        <f>VLOOKUP($A43,'Return Data'!$A$7:$R$326,2,0)</f>
        <v>43937</v>
      </c>
      <c r="C43" s="69">
        <f>VLOOKUP($A43,'Return Data'!$A$7:$R$326,3,0)</f>
        <v>80.781099999999995</v>
      </c>
      <c r="D43" s="69">
        <f>VLOOKUP($A43,'Return Data'!$A$7:$R$326,11,0)</f>
        <v>-71.643535147040097</v>
      </c>
      <c r="E43" s="70">
        <f t="shared" si="13"/>
        <v>6</v>
      </c>
      <c r="F43" s="69">
        <f>VLOOKUP($A43,'Return Data'!$A$7:$R$326,12,0)</f>
        <v>-25.127398220171901</v>
      </c>
      <c r="G43" s="70">
        <f t="shared" si="8"/>
        <v>8</v>
      </c>
      <c r="H43" s="69">
        <f>VLOOKUP($A43,'Return Data'!$A$7:$R$326,13,0)</f>
        <v>-22.0122300555667</v>
      </c>
      <c r="I43" s="70">
        <f t="shared" si="14"/>
        <v>18</v>
      </c>
      <c r="J43" s="69">
        <f>VLOOKUP($A43,'Return Data'!$A$7:$R$326,14,0)</f>
        <v>-16.157303343908499</v>
      </c>
      <c r="K43" s="70">
        <f t="shared" si="15"/>
        <v>12</v>
      </c>
      <c r="L43" s="69">
        <f>VLOOKUP($A43,'Return Data'!$A$7:$R$326,18,0)</f>
        <v>-6.22906794293967</v>
      </c>
      <c r="M43" s="70">
        <f t="shared" si="16"/>
        <v>9</v>
      </c>
      <c r="N43" s="69">
        <f>VLOOKUP($A43,'Return Data'!$A$7:$R$326,15,0)</f>
        <v>0.24327017226827699</v>
      </c>
      <c r="O43" s="70">
        <f t="shared" si="17"/>
        <v>12</v>
      </c>
      <c r="P43" s="69">
        <f>VLOOKUP($A43,'Return Data'!$A$7:$R$326,16,0)</f>
        <v>6.7564586437798599</v>
      </c>
      <c r="Q43" s="70">
        <f t="shared" si="19"/>
        <v>3</v>
      </c>
      <c r="R43" s="69">
        <f>VLOOKUP($A43,'Return Data'!$A$7:$R$326,17,0)</f>
        <v>14.612011859154601</v>
      </c>
      <c r="S43" s="71">
        <f t="shared" si="18"/>
        <v>12</v>
      </c>
    </row>
    <row r="44" spans="1:19" x14ac:dyDescent="0.25">
      <c r="A44" s="67" t="s">
        <v>199</v>
      </c>
      <c r="B44" s="68">
        <f>VLOOKUP($A44,'Return Data'!$A$7:$R$326,2,0)</f>
        <v>43937</v>
      </c>
      <c r="C44" s="69">
        <f>VLOOKUP($A44,'Return Data'!$A$7:$R$326,3,0)</f>
        <v>39.76</v>
      </c>
      <c r="D44" s="69">
        <f>VLOOKUP($A44,'Return Data'!$A$7:$R$326,11,0)</f>
        <v>-105.22334808049099</v>
      </c>
      <c r="E44" s="70">
        <f t="shared" si="13"/>
        <v>41</v>
      </c>
      <c r="F44" s="69">
        <f>VLOOKUP($A44,'Return Data'!$A$7:$R$326,12,0)</f>
        <v>-42.976179693868303</v>
      </c>
      <c r="G44" s="70">
        <f t="shared" si="8"/>
        <v>46</v>
      </c>
      <c r="H44" s="69">
        <f>VLOOKUP($A44,'Return Data'!$A$7:$R$326,13,0)</f>
        <v>-36.480029181105202</v>
      </c>
      <c r="I44" s="70">
        <f t="shared" si="14"/>
        <v>55</v>
      </c>
      <c r="J44" s="69">
        <f>VLOOKUP($A44,'Return Data'!$A$7:$R$326,14,0)</f>
        <v>-29.4603110967793</v>
      </c>
      <c r="K44" s="70">
        <f t="shared" si="15"/>
        <v>54</v>
      </c>
      <c r="L44" s="69">
        <f>VLOOKUP($A44,'Return Data'!$A$7:$R$326,18,0)</f>
        <v>-11.884830946649499</v>
      </c>
      <c r="M44" s="70">
        <f t="shared" si="16"/>
        <v>37</v>
      </c>
      <c r="N44" s="69">
        <f>VLOOKUP($A44,'Return Data'!$A$7:$R$326,15,0)</f>
        <v>-5.5805073797804701</v>
      </c>
      <c r="O44" s="70">
        <f t="shared" si="17"/>
        <v>40</v>
      </c>
      <c r="P44" s="69">
        <f>VLOOKUP($A44,'Return Data'!$A$7:$R$326,16,0)</f>
        <v>0.611046275228179</v>
      </c>
      <c r="Q44" s="70">
        <f t="shared" si="19"/>
        <v>26</v>
      </c>
      <c r="R44" s="69">
        <f>VLOOKUP($A44,'Return Data'!$A$7:$R$326,17,0)</f>
        <v>26.288480154888699</v>
      </c>
      <c r="S44" s="71">
        <f t="shared" si="18"/>
        <v>1</v>
      </c>
    </row>
    <row r="45" spans="1:19" x14ac:dyDescent="0.25">
      <c r="A45" s="67" t="s">
        <v>372</v>
      </c>
      <c r="B45" s="68">
        <f>VLOOKUP($A45,'Return Data'!$A$7:$R$326,2,0)</f>
        <v>43937</v>
      </c>
      <c r="C45" s="69">
        <f>VLOOKUP($A45,'Return Data'!$A$7:$R$326,3,0)</f>
        <v>118.32210000000001</v>
      </c>
      <c r="D45" s="69">
        <f>VLOOKUP($A45,'Return Data'!$A$7:$R$326,11,0)</f>
        <v>-93.265672828456104</v>
      </c>
      <c r="E45" s="70">
        <f t="shared" si="13"/>
        <v>21</v>
      </c>
      <c r="F45" s="69">
        <f>VLOOKUP($A45,'Return Data'!$A$7:$R$326,12,0)</f>
        <v>-33.187666740364399</v>
      </c>
      <c r="G45" s="70">
        <f t="shared" si="8"/>
        <v>25</v>
      </c>
      <c r="H45" s="69">
        <f>VLOOKUP($A45,'Return Data'!$A$7:$R$326,13,0)</f>
        <v>-26.026514989379699</v>
      </c>
      <c r="I45" s="70">
        <f t="shared" si="14"/>
        <v>33</v>
      </c>
      <c r="J45" s="69">
        <f>VLOOKUP($A45,'Return Data'!$A$7:$R$326,14,0)</f>
        <v>-22.198242493010099</v>
      </c>
      <c r="K45" s="70">
        <f t="shared" si="15"/>
        <v>38</v>
      </c>
      <c r="L45" s="69">
        <f>VLOOKUP($A45,'Return Data'!$A$7:$R$326,18,0)</f>
        <v>-9.6179363501658095</v>
      </c>
      <c r="M45" s="70">
        <f t="shared" si="16"/>
        <v>27</v>
      </c>
      <c r="N45" s="69">
        <f>VLOOKUP($A45,'Return Data'!$A$7:$R$326,15,0)</f>
        <v>-3.0188306383535699</v>
      </c>
      <c r="O45" s="70">
        <f t="shared" si="17"/>
        <v>28</v>
      </c>
      <c r="P45" s="69">
        <f>VLOOKUP($A45,'Return Data'!$A$7:$R$326,16,0)</f>
        <v>0.11783567450311599</v>
      </c>
      <c r="Q45" s="70">
        <f t="shared" si="19"/>
        <v>29</v>
      </c>
      <c r="R45" s="69">
        <f>VLOOKUP($A45,'Return Data'!$A$7:$R$326,17,0)</f>
        <v>10.302313295603</v>
      </c>
      <c r="S45" s="71">
        <f t="shared" si="18"/>
        <v>26</v>
      </c>
    </row>
    <row r="46" spans="1:19" x14ac:dyDescent="0.25">
      <c r="A46" s="67" t="s">
        <v>201</v>
      </c>
      <c r="B46" s="68">
        <f>VLOOKUP($A46,'Return Data'!$A$7:$R$326,2,0)</f>
        <v>43937</v>
      </c>
      <c r="C46" s="69">
        <f>VLOOKUP($A46,'Return Data'!$A$7:$R$326,3,0)</f>
        <v>10.551399999999999</v>
      </c>
      <c r="D46" s="69">
        <f>VLOOKUP($A46,'Return Data'!$A$7:$R$326,11,0)</f>
        <v>-112.25995123745</v>
      </c>
      <c r="E46" s="70">
        <f t="shared" si="13"/>
        <v>50</v>
      </c>
      <c r="F46" s="69">
        <f>VLOOKUP($A46,'Return Data'!$A$7:$R$326,12,0)</f>
        <v>-43.194375959741002</v>
      </c>
      <c r="G46" s="70">
        <f t="shared" si="8"/>
        <v>47</v>
      </c>
      <c r="H46" s="69">
        <f>VLOOKUP($A46,'Return Data'!$A$7:$R$326,13,0)</f>
        <v>-31.263885723770102</v>
      </c>
      <c r="I46" s="70">
        <f t="shared" si="14"/>
        <v>45</v>
      </c>
      <c r="J46" s="69">
        <f>VLOOKUP($A46,'Return Data'!$A$7:$R$326,14,0)</f>
        <v>-23.074670809381399</v>
      </c>
      <c r="K46" s="70">
        <f t="shared" si="15"/>
        <v>39</v>
      </c>
      <c r="L46" s="69">
        <f>VLOOKUP($A46,'Return Data'!$A$7:$R$326,18,0)</f>
        <v>-13.090350939581899</v>
      </c>
      <c r="M46" s="70">
        <f t="shared" si="16"/>
        <v>43</v>
      </c>
      <c r="N46" s="69">
        <f>VLOOKUP($A46,'Return Data'!$A$7:$R$326,15,0)</f>
        <v>-4.8721907748311697</v>
      </c>
      <c r="O46" s="70">
        <f t="shared" si="17"/>
        <v>38</v>
      </c>
      <c r="P46" s="69">
        <f>VLOOKUP($A46,'Return Data'!$A$7:$R$326,16,0)</f>
        <v>-0.429819967257141</v>
      </c>
      <c r="Q46" s="70">
        <f t="shared" si="19"/>
        <v>32</v>
      </c>
      <c r="R46" s="69">
        <f>VLOOKUP($A46,'Return Data'!$A$7:$R$326,17,0)</f>
        <v>1.14076567037611</v>
      </c>
      <c r="S46" s="71">
        <f t="shared" si="18"/>
        <v>42</v>
      </c>
    </row>
    <row r="47" spans="1:19" x14ac:dyDescent="0.25">
      <c r="A47" s="67" t="s">
        <v>202</v>
      </c>
      <c r="B47" s="68">
        <f>VLOOKUP($A47,'Return Data'!$A$7:$R$326,2,0)</f>
        <v>43937</v>
      </c>
      <c r="C47" s="69">
        <f>VLOOKUP($A47,'Return Data'!$A$7:$R$326,3,0)</f>
        <v>11.346399999999999</v>
      </c>
      <c r="D47" s="69">
        <f>VLOOKUP($A47,'Return Data'!$A$7:$R$326,11,0)</f>
        <v>-101.15238025709399</v>
      </c>
      <c r="E47" s="70">
        <f t="shared" si="13"/>
        <v>34</v>
      </c>
      <c r="F47" s="69">
        <f>VLOOKUP($A47,'Return Data'!$A$7:$R$326,12,0)</f>
        <v>-37.134851748981099</v>
      </c>
      <c r="G47" s="70">
        <f t="shared" si="8"/>
        <v>36</v>
      </c>
      <c r="H47" s="69">
        <f>VLOOKUP($A47,'Return Data'!$A$7:$R$326,13,0)</f>
        <v>-27.6361555570499</v>
      </c>
      <c r="I47" s="70">
        <f t="shared" si="14"/>
        <v>39</v>
      </c>
      <c r="J47" s="69">
        <f>VLOOKUP($A47,'Return Data'!$A$7:$R$326,14,0)</f>
        <v>-19.931852560209101</v>
      </c>
      <c r="K47" s="70">
        <f t="shared" si="15"/>
        <v>30</v>
      </c>
      <c r="L47" s="69">
        <f>VLOOKUP($A47,'Return Data'!$A$7:$R$326,18,0)</f>
        <v>-11.1032877208849</v>
      </c>
      <c r="M47" s="70">
        <f t="shared" si="16"/>
        <v>34</v>
      </c>
      <c r="N47" s="69">
        <f>VLOOKUP($A47,'Return Data'!$A$7:$R$326,15,0)</f>
        <v>-3.3595348872714101</v>
      </c>
      <c r="O47" s="70">
        <f t="shared" si="17"/>
        <v>32</v>
      </c>
      <c r="P47" s="69"/>
      <c r="Q47" s="70"/>
      <c r="R47" s="69">
        <f>VLOOKUP($A47,'Return Data'!$A$7:$R$326,17,0)</f>
        <v>2.6134457437807201</v>
      </c>
      <c r="S47" s="71">
        <f t="shared" si="18"/>
        <v>40</v>
      </c>
    </row>
    <row r="48" spans="1:19" x14ac:dyDescent="0.25">
      <c r="A48" s="67" t="s">
        <v>203</v>
      </c>
      <c r="B48" s="68">
        <f>VLOOKUP($A48,'Return Data'!$A$7:$R$326,2,0)</f>
        <v>43937</v>
      </c>
      <c r="C48" s="69">
        <f>VLOOKUP($A48,'Return Data'!$A$7:$R$326,3,0)</f>
        <v>11.215299999999999</v>
      </c>
      <c r="D48" s="69">
        <f>VLOOKUP($A48,'Return Data'!$A$7:$R$326,11,0)</f>
        <v>-102.049906218096</v>
      </c>
      <c r="E48" s="70">
        <f t="shared" si="13"/>
        <v>38</v>
      </c>
      <c r="F48" s="69">
        <f>VLOOKUP($A48,'Return Data'!$A$7:$R$326,12,0)</f>
        <v>-37.268928329822103</v>
      </c>
      <c r="G48" s="70">
        <f t="shared" si="8"/>
        <v>38</v>
      </c>
      <c r="H48" s="69">
        <f>VLOOKUP($A48,'Return Data'!$A$7:$R$326,13,0)</f>
        <v>-28.093967382483299</v>
      </c>
      <c r="I48" s="70">
        <f t="shared" si="14"/>
        <v>42</v>
      </c>
      <c r="J48" s="69">
        <f>VLOOKUP($A48,'Return Data'!$A$7:$R$326,14,0)</f>
        <v>-20.210661780688302</v>
      </c>
      <c r="K48" s="70">
        <f t="shared" si="15"/>
        <v>32</v>
      </c>
      <c r="L48" s="69">
        <f>VLOOKUP($A48,'Return Data'!$A$7:$R$326,18,0)</f>
        <v>-9.7610270658310405</v>
      </c>
      <c r="M48" s="70">
        <f t="shared" si="16"/>
        <v>28</v>
      </c>
      <c r="N48" s="69">
        <f>VLOOKUP($A48,'Return Data'!$A$7:$R$326,15,0)</f>
        <v>-2.20099079129968</v>
      </c>
      <c r="O48" s="70">
        <f t="shared" si="17"/>
        <v>24</v>
      </c>
      <c r="P48" s="69"/>
      <c r="Q48" s="70"/>
      <c r="R48" s="69">
        <f>VLOOKUP($A48,'Return Data'!$A$7:$R$326,17,0)</f>
        <v>3.0032802979011501</v>
      </c>
      <c r="S48" s="71">
        <f t="shared" si="18"/>
        <v>39</v>
      </c>
    </row>
    <row r="49" spans="1:19" x14ac:dyDescent="0.25">
      <c r="A49" s="67" t="s">
        <v>204</v>
      </c>
      <c r="B49" s="68">
        <f>VLOOKUP($A49,'Return Data'!$A$7:$R$326,2,0)</f>
        <v>43937</v>
      </c>
      <c r="C49" s="69">
        <f>VLOOKUP($A49,'Return Data'!$A$7:$R$326,3,0)</f>
        <v>11.9046</v>
      </c>
      <c r="D49" s="69">
        <f>VLOOKUP($A49,'Return Data'!$A$7:$R$326,11,0)</f>
        <v>-82.358531686329002</v>
      </c>
      <c r="E49" s="70">
        <f t="shared" si="13"/>
        <v>11</v>
      </c>
      <c r="F49" s="69">
        <f>VLOOKUP($A49,'Return Data'!$A$7:$R$326,12,0)</f>
        <v>-24.957894868308198</v>
      </c>
      <c r="G49" s="70">
        <f t="shared" si="8"/>
        <v>7</v>
      </c>
      <c r="H49" s="69">
        <f>VLOOKUP($A49,'Return Data'!$A$7:$R$326,13,0)</f>
        <v>-10.7879704607544</v>
      </c>
      <c r="I49" s="70">
        <f t="shared" si="14"/>
        <v>5</v>
      </c>
      <c r="J49" s="69">
        <f>VLOOKUP($A49,'Return Data'!$A$7:$R$326,14,0)</f>
        <v>-8.6818690521000104</v>
      </c>
      <c r="K49" s="70">
        <f t="shared" si="15"/>
        <v>4</v>
      </c>
      <c r="L49" s="69">
        <f>VLOOKUP($A49,'Return Data'!$A$7:$R$326,18,0)</f>
        <v>-5.3285651692995799</v>
      </c>
      <c r="M49" s="70">
        <f t="shared" si="16"/>
        <v>7</v>
      </c>
      <c r="N49" s="86"/>
      <c r="O49" s="70"/>
      <c r="P49" s="69"/>
      <c r="Q49" s="70"/>
      <c r="R49" s="69">
        <f>VLOOKUP($A49,'Return Data'!$A$7:$R$326,17,0)</f>
        <v>6.2516097122302199</v>
      </c>
      <c r="S49" s="71">
        <f t="shared" si="18"/>
        <v>35</v>
      </c>
    </row>
    <row r="50" spans="1:19" x14ac:dyDescent="0.25">
      <c r="A50" s="67" t="s">
        <v>205</v>
      </c>
      <c r="B50" s="68">
        <f>VLOOKUP($A50,'Return Data'!$A$7:$R$326,2,0)</f>
        <v>43937</v>
      </c>
      <c r="C50" s="69">
        <f>VLOOKUP($A50,'Return Data'!$A$7:$R$326,3,0)</f>
        <v>8.7721</v>
      </c>
      <c r="D50" s="69">
        <f>VLOOKUP($A50,'Return Data'!$A$7:$R$326,11,0)</f>
        <v>-85.921790844082295</v>
      </c>
      <c r="E50" s="70">
        <f t="shared" si="13"/>
        <v>15</v>
      </c>
      <c r="F50" s="69">
        <f>VLOOKUP($A50,'Return Data'!$A$7:$R$326,12,0)</f>
        <v>-30.268568812221101</v>
      </c>
      <c r="G50" s="70">
        <f t="shared" si="8"/>
        <v>17</v>
      </c>
      <c r="H50" s="69">
        <f>VLOOKUP($A50,'Return Data'!$A$7:$R$326,13,0)</f>
        <v>-19.939499030839599</v>
      </c>
      <c r="I50" s="70">
        <f t="shared" si="14"/>
        <v>14</v>
      </c>
      <c r="J50" s="69">
        <f>VLOOKUP($A50,'Return Data'!$A$7:$R$326,14,0)</f>
        <v>-13.9229162764136</v>
      </c>
      <c r="K50" s="70">
        <f t="shared" si="15"/>
        <v>11</v>
      </c>
      <c r="L50" s="69"/>
      <c r="M50" s="70"/>
      <c r="N50" s="69"/>
      <c r="O50" s="70"/>
      <c r="P50" s="69"/>
      <c r="Q50" s="70"/>
      <c r="R50" s="69">
        <f>VLOOKUP($A50,'Return Data'!$A$7:$R$326,17,0)</f>
        <v>-5.9678229027962697</v>
      </c>
      <c r="S50" s="71">
        <f t="shared" si="18"/>
        <v>48</v>
      </c>
    </row>
    <row r="51" spans="1:19" x14ac:dyDescent="0.25">
      <c r="A51" s="67" t="s">
        <v>206</v>
      </c>
      <c r="B51" s="68">
        <f>VLOOKUP($A51,'Return Data'!$A$7:$R$326,2,0)</f>
        <v>43937</v>
      </c>
      <c r="C51" s="69">
        <f>VLOOKUP($A51,'Return Data'!$A$7:$R$326,3,0)</f>
        <v>8.85</v>
      </c>
      <c r="D51" s="69">
        <f>VLOOKUP($A51,'Return Data'!$A$7:$R$326,11,0)</f>
        <v>-96.273242691049305</v>
      </c>
      <c r="E51" s="70">
        <f t="shared" si="13"/>
        <v>28</v>
      </c>
      <c r="F51" s="69">
        <f>VLOOKUP($A51,'Return Data'!$A$7:$R$326,12,0)</f>
        <v>-32.612283618328298</v>
      </c>
      <c r="G51" s="70">
        <f t="shared" si="8"/>
        <v>23</v>
      </c>
      <c r="H51" s="69">
        <f>VLOOKUP($A51,'Return Data'!$A$7:$R$326,13,0)</f>
        <v>-22.629197590299899</v>
      </c>
      <c r="I51" s="70">
        <f t="shared" si="14"/>
        <v>21</v>
      </c>
      <c r="J51" s="69">
        <f>VLOOKUP($A51,'Return Data'!$A$7:$R$326,14,0)</f>
        <v>-16.678215436385901</v>
      </c>
      <c r="K51" s="70">
        <f t="shared" si="15"/>
        <v>18</v>
      </c>
      <c r="L51" s="69"/>
      <c r="M51" s="70"/>
      <c r="N51" s="69"/>
      <c r="O51" s="70"/>
      <c r="P51" s="69"/>
      <c r="Q51" s="70"/>
      <c r="R51" s="69">
        <f>VLOOKUP($A51,'Return Data'!$A$7:$R$326,17,0)</f>
        <v>-6.5688575899843498</v>
      </c>
      <c r="S51" s="71">
        <f t="shared" si="18"/>
        <v>49</v>
      </c>
    </row>
    <row r="52" spans="1:19" x14ac:dyDescent="0.25">
      <c r="A52" s="67" t="s">
        <v>207</v>
      </c>
      <c r="B52" s="68">
        <f>VLOOKUP($A52,'Return Data'!$A$7:$R$326,2,0)</f>
        <v>43937</v>
      </c>
      <c r="C52" s="69">
        <f>VLOOKUP($A52,'Return Data'!$A$7:$R$326,3,0)</f>
        <v>25.354099999999999</v>
      </c>
      <c r="D52" s="69">
        <f>VLOOKUP($A52,'Return Data'!$A$7:$R$326,11,0)</f>
        <v>-57.589199992264398</v>
      </c>
      <c r="E52" s="70">
        <f t="shared" si="13"/>
        <v>1</v>
      </c>
      <c r="F52" s="69">
        <f>VLOOKUP($A52,'Return Data'!$A$7:$R$326,12,0)</f>
        <v>-11.768573103025201</v>
      </c>
      <c r="G52" s="70">
        <f t="shared" si="8"/>
        <v>1</v>
      </c>
      <c r="H52" s="69">
        <f>VLOOKUP($A52,'Return Data'!$A$7:$R$326,13,0)</f>
        <v>-2.713188477468</v>
      </c>
      <c r="I52" s="70">
        <f t="shared" si="14"/>
        <v>1</v>
      </c>
      <c r="J52" s="69">
        <f>VLOOKUP($A52,'Return Data'!$A$7:$R$326,14,0)</f>
        <v>1.5876012985411401</v>
      </c>
      <c r="K52" s="70">
        <f t="shared" si="15"/>
        <v>1</v>
      </c>
      <c r="L52" s="69">
        <f>VLOOKUP($A52,'Return Data'!$A$7:$R$326,18,0)</f>
        <v>3.0307975180698001</v>
      </c>
      <c r="M52" s="70">
        <f>RANK(L52,L$8:L$71,0)</f>
        <v>1</v>
      </c>
      <c r="N52" s="69">
        <f>VLOOKUP($A52,'Return Data'!$A$7:$R$326,15,0)</f>
        <v>9.7759281079455498</v>
      </c>
      <c r="O52" s="70">
        <f>RANK(N52,N$8:N$71,0)</f>
        <v>1</v>
      </c>
      <c r="P52" s="69">
        <f>VLOOKUP($A52,'Return Data'!$A$7:$R$326,16,0)</f>
        <v>9.8177692039805997</v>
      </c>
      <c r="Q52" s="70">
        <f>RANK(P52,P$8:P$71,0)</f>
        <v>1</v>
      </c>
      <c r="R52" s="69">
        <f>VLOOKUP($A52,'Return Data'!$A$7:$R$326,17,0)</f>
        <v>25.3471121664405</v>
      </c>
      <c r="S52" s="71">
        <f t="shared" si="18"/>
        <v>3</v>
      </c>
    </row>
    <row r="53" spans="1:19" x14ac:dyDescent="0.25">
      <c r="A53" s="67" t="s">
        <v>208</v>
      </c>
      <c r="B53" s="68">
        <f>VLOOKUP($A53,'Return Data'!$A$7:$R$326,2,0)</f>
        <v>43937</v>
      </c>
      <c r="C53" s="69">
        <f>VLOOKUP($A53,'Return Data'!$A$7:$R$326,3,0)</f>
        <v>9.5053000000000001</v>
      </c>
      <c r="D53" s="69">
        <f>VLOOKUP($A53,'Return Data'!$A$7:$R$326,11,0)</f>
        <v>-71.6199757551354</v>
      </c>
      <c r="E53" s="70">
        <f t="shared" si="13"/>
        <v>5</v>
      </c>
      <c r="F53" s="69">
        <f>VLOOKUP($A53,'Return Data'!$A$7:$R$326,12,0)</f>
        <v>-22.3509309637939</v>
      </c>
      <c r="G53" s="70">
        <f t="shared" si="8"/>
        <v>6</v>
      </c>
      <c r="H53" s="69">
        <f>VLOOKUP($A53,'Return Data'!$A$7:$R$326,13,0)</f>
        <v>-12.987653937513</v>
      </c>
      <c r="I53" s="70">
        <f t="shared" si="14"/>
        <v>7</v>
      </c>
      <c r="J53" s="69">
        <f>VLOOKUP($A53,'Return Data'!$A$7:$R$326,14,0)</f>
        <v>-11.262236741950799</v>
      </c>
      <c r="K53" s="70">
        <f t="shared" si="15"/>
        <v>9</v>
      </c>
      <c r="L53" s="69"/>
      <c r="M53" s="70"/>
      <c r="N53" s="69"/>
      <c r="O53" s="70"/>
      <c r="P53" s="69"/>
      <c r="Q53" s="70"/>
      <c r="R53" s="69">
        <f>VLOOKUP($A53,'Return Data'!$A$7:$R$326,17,0)</f>
        <v>-4.0394966442953004</v>
      </c>
      <c r="S53" s="71">
        <f t="shared" si="18"/>
        <v>47</v>
      </c>
    </row>
    <row r="54" spans="1:19" x14ac:dyDescent="0.25">
      <c r="A54" s="67" t="s">
        <v>209</v>
      </c>
      <c r="B54" s="68">
        <f>VLOOKUP($A54,'Return Data'!$A$7:$R$326,2,0)</f>
        <v>43937</v>
      </c>
      <c r="C54" s="69">
        <f>VLOOKUP($A54,'Return Data'!$A$7:$R$326,3,0)</f>
        <v>77.641499999999994</v>
      </c>
      <c r="D54" s="69">
        <f>VLOOKUP($A54,'Return Data'!$A$7:$R$326,11,0)</f>
        <v>-112.518793275653</v>
      </c>
      <c r="E54" s="70">
        <f t="shared" si="13"/>
        <v>51</v>
      </c>
      <c r="F54" s="69">
        <f>VLOOKUP($A54,'Return Data'!$A$7:$R$326,12,0)</f>
        <v>-45.950560821686302</v>
      </c>
      <c r="G54" s="70">
        <f t="shared" si="8"/>
        <v>54</v>
      </c>
      <c r="H54" s="69">
        <f>VLOOKUP($A54,'Return Data'!$A$7:$R$326,13,0)</f>
        <v>-31.920196028352098</v>
      </c>
      <c r="I54" s="70">
        <f t="shared" si="14"/>
        <v>46</v>
      </c>
      <c r="J54" s="69">
        <f>VLOOKUP($A54,'Return Data'!$A$7:$R$326,14,0)</f>
        <v>-26.032390067786601</v>
      </c>
      <c r="K54" s="70">
        <f t="shared" si="15"/>
        <v>47</v>
      </c>
      <c r="L54" s="69">
        <f>VLOOKUP($A54,'Return Data'!$A$7:$R$326,18,0)</f>
        <v>-13.421418005104799</v>
      </c>
      <c r="M54" s="70">
        <f t="shared" ref="M54:M60" si="20">RANK(L54,L$8:L$71,0)</f>
        <v>44</v>
      </c>
      <c r="N54" s="69">
        <f>VLOOKUP($A54,'Return Data'!$A$7:$R$326,15,0)</f>
        <v>-5.7119299131221002</v>
      </c>
      <c r="O54" s="70">
        <f>RANK(N54,N$8:N$71,0)</f>
        <v>41</v>
      </c>
      <c r="P54" s="69">
        <f>VLOOKUP($A54,'Return Data'!$A$7:$R$326,16,0)</f>
        <v>0.50088686860507403</v>
      </c>
      <c r="Q54" s="70">
        <f>RANK(P54,P$8:P$71,0)</f>
        <v>27</v>
      </c>
      <c r="R54" s="69">
        <f>VLOOKUP($A54,'Return Data'!$A$7:$R$326,17,0)</f>
        <v>8.1532989182159099</v>
      </c>
      <c r="S54" s="71">
        <f t="shared" si="18"/>
        <v>33</v>
      </c>
    </row>
    <row r="55" spans="1:19" x14ac:dyDescent="0.25">
      <c r="A55" s="67" t="s">
        <v>210</v>
      </c>
      <c r="B55" s="68">
        <f>VLOOKUP($A55,'Return Data'!$A$7:$R$326,2,0)</f>
        <v>43937</v>
      </c>
      <c r="C55" s="69">
        <f>VLOOKUP($A55,'Return Data'!$A$7:$R$326,3,0)</f>
        <v>6.8624000000000001</v>
      </c>
      <c r="D55" s="69">
        <f>VLOOKUP($A55,'Return Data'!$A$7:$R$326,11,0)</f>
        <v>-126.702165057879</v>
      </c>
      <c r="E55" s="70">
        <f t="shared" si="13"/>
        <v>59</v>
      </c>
      <c r="F55" s="69">
        <f>VLOOKUP($A55,'Return Data'!$A$7:$R$326,12,0)</f>
        <v>-47.760095784361603</v>
      </c>
      <c r="G55" s="70">
        <f t="shared" si="8"/>
        <v>60</v>
      </c>
      <c r="H55" s="69">
        <f>VLOOKUP($A55,'Return Data'!$A$7:$R$326,13,0)</f>
        <v>-39.772397912132199</v>
      </c>
      <c r="I55" s="70">
        <f t="shared" si="14"/>
        <v>60</v>
      </c>
      <c r="J55" s="69">
        <f>VLOOKUP($A55,'Return Data'!$A$7:$R$326,14,0)</f>
        <v>-37.746172844198597</v>
      </c>
      <c r="K55" s="70">
        <f t="shared" si="15"/>
        <v>61</v>
      </c>
      <c r="L55" s="69">
        <f>VLOOKUP($A55,'Return Data'!$A$7:$R$326,18,0)</f>
        <v>-24.964708808873901</v>
      </c>
      <c r="M55" s="70">
        <f t="shared" si="20"/>
        <v>53</v>
      </c>
      <c r="N55" s="69">
        <f>VLOOKUP($A55,'Return Data'!$A$7:$R$326,15,0)</f>
        <v>-13.7858026111267</v>
      </c>
      <c r="O55" s="70">
        <f>RANK(N55,N$8:N$71,0)</f>
        <v>46</v>
      </c>
      <c r="P55" s="69"/>
      <c r="Q55" s="70"/>
      <c r="R55" s="69">
        <f>VLOOKUP($A55,'Return Data'!$A$7:$R$326,17,0)</f>
        <v>-9.1985863453815302</v>
      </c>
      <c r="S55" s="71">
        <f t="shared" si="18"/>
        <v>55</v>
      </c>
    </row>
    <row r="56" spans="1:19" x14ac:dyDescent="0.25">
      <c r="A56" s="67" t="s">
        <v>211</v>
      </c>
      <c r="B56" s="68">
        <f>VLOOKUP($A56,'Return Data'!$A$7:$R$326,2,0)</f>
        <v>43937</v>
      </c>
      <c r="C56" s="69">
        <f>VLOOKUP($A56,'Return Data'!$A$7:$R$326,3,0)</f>
        <v>5.8440000000000003</v>
      </c>
      <c r="D56" s="69">
        <f>VLOOKUP($A56,'Return Data'!$A$7:$R$326,11,0)</f>
        <v>-125.962804142275</v>
      </c>
      <c r="E56" s="70">
        <f t="shared" si="13"/>
        <v>58</v>
      </c>
      <c r="F56" s="69">
        <f>VLOOKUP($A56,'Return Data'!$A$7:$R$326,12,0)</f>
        <v>-47.394774614668698</v>
      </c>
      <c r="G56" s="70">
        <f t="shared" si="8"/>
        <v>58</v>
      </c>
      <c r="H56" s="69">
        <f>VLOOKUP($A56,'Return Data'!$A$7:$R$326,13,0)</f>
        <v>-38.9411434946771</v>
      </c>
      <c r="I56" s="70">
        <f t="shared" si="14"/>
        <v>57</v>
      </c>
      <c r="J56" s="69">
        <f>VLOOKUP($A56,'Return Data'!$A$7:$R$326,14,0)</f>
        <v>-37.208322100551598</v>
      </c>
      <c r="K56" s="70">
        <f t="shared" si="15"/>
        <v>59</v>
      </c>
      <c r="L56" s="69">
        <f>VLOOKUP($A56,'Return Data'!$A$7:$R$326,18,0)</f>
        <v>-24.861125463185399</v>
      </c>
      <c r="M56" s="70">
        <f t="shared" si="20"/>
        <v>52</v>
      </c>
      <c r="N56" s="69"/>
      <c r="O56" s="70"/>
      <c r="P56" s="69"/>
      <c r="Q56" s="70"/>
      <c r="R56" s="69">
        <f>VLOOKUP($A56,'Return Data'!$A$7:$R$326,17,0)</f>
        <v>-13.5562109025916</v>
      </c>
      <c r="S56" s="71">
        <f t="shared" si="18"/>
        <v>56</v>
      </c>
    </row>
    <row r="57" spans="1:19" x14ac:dyDescent="0.25">
      <c r="A57" s="67" t="s">
        <v>212</v>
      </c>
      <c r="B57" s="68">
        <f>VLOOKUP($A57,'Return Data'!$A$7:$R$326,2,0)</f>
        <v>43937</v>
      </c>
      <c r="C57" s="69">
        <f>VLOOKUP($A57,'Return Data'!$A$7:$R$326,3,0)</f>
        <v>5.6726999999999999</v>
      </c>
      <c r="D57" s="69">
        <f>VLOOKUP($A57,'Return Data'!$A$7:$R$326,11,0)</f>
        <v>-128.88008694024199</v>
      </c>
      <c r="E57" s="70">
        <f t="shared" si="13"/>
        <v>60</v>
      </c>
      <c r="F57" s="69">
        <f>VLOOKUP($A57,'Return Data'!$A$7:$R$326,12,0)</f>
        <v>-47.429344464207396</v>
      </c>
      <c r="G57" s="70">
        <f t="shared" si="8"/>
        <v>59</v>
      </c>
      <c r="H57" s="69">
        <f>VLOOKUP($A57,'Return Data'!$A$7:$R$326,13,0)</f>
        <v>-39.210529881485797</v>
      </c>
      <c r="I57" s="70">
        <f t="shared" si="14"/>
        <v>58</v>
      </c>
      <c r="J57" s="69">
        <f>VLOOKUP($A57,'Return Data'!$A$7:$R$326,14,0)</f>
        <v>-37.325902136011102</v>
      </c>
      <c r="K57" s="70">
        <f t="shared" si="15"/>
        <v>60</v>
      </c>
      <c r="L57" s="69">
        <f>VLOOKUP($A57,'Return Data'!$A$7:$R$326,18,0)</f>
        <v>-24.568545448645601</v>
      </c>
      <c r="M57" s="70">
        <f t="shared" si="20"/>
        <v>51</v>
      </c>
      <c r="N57" s="69"/>
      <c r="O57" s="70"/>
      <c r="P57" s="69"/>
      <c r="Q57" s="70"/>
      <c r="R57" s="69">
        <f>VLOOKUP($A57,'Return Data'!$A$7:$R$326,17,0)</f>
        <v>-15.545910433070899</v>
      </c>
      <c r="S57" s="71">
        <f t="shared" si="18"/>
        <v>60</v>
      </c>
    </row>
    <row r="58" spans="1:19" x14ac:dyDescent="0.25">
      <c r="A58" s="67" t="s">
        <v>213</v>
      </c>
      <c r="B58" s="68">
        <f>VLOOKUP($A58,'Return Data'!$A$7:$R$326,2,0)</f>
        <v>43937</v>
      </c>
      <c r="C58" s="69">
        <f>VLOOKUP($A58,'Return Data'!$A$7:$R$326,3,0)</f>
        <v>5.3190999999999997</v>
      </c>
      <c r="D58" s="69">
        <f>VLOOKUP($A58,'Return Data'!$A$7:$R$326,11,0)</f>
        <v>-134.32321870169599</v>
      </c>
      <c r="E58" s="70">
        <f t="shared" si="13"/>
        <v>64</v>
      </c>
      <c r="F58" s="69">
        <f>VLOOKUP($A58,'Return Data'!$A$7:$R$326,12,0)</f>
        <v>-50.687056136403498</v>
      </c>
      <c r="G58" s="70">
        <f t="shared" si="8"/>
        <v>63</v>
      </c>
      <c r="H58" s="69">
        <f>VLOOKUP($A58,'Return Data'!$A$7:$R$326,13,0)</f>
        <v>-41.103372767032901</v>
      </c>
      <c r="I58" s="70">
        <f t="shared" si="14"/>
        <v>62</v>
      </c>
      <c r="J58" s="69">
        <f>VLOOKUP($A58,'Return Data'!$A$7:$R$326,14,0)</f>
        <v>-38.593124465092401</v>
      </c>
      <c r="K58" s="70">
        <f t="shared" si="15"/>
        <v>62</v>
      </c>
      <c r="L58" s="69">
        <f>VLOOKUP($A58,'Return Data'!$A$7:$R$326,18,0)</f>
        <v>-25.169008922507899</v>
      </c>
      <c r="M58" s="70">
        <f t="shared" si="20"/>
        <v>54</v>
      </c>
      <c r="N58" s="69"/>
      <c r="O58" s="70"/>
      <c r="P58" s="69"/>
      <c r="Q58" s="70"/>
      <c r="R58" s="69">
        <f>VLOOKUP($A58,'Return Data'!$A$7:$R$326,17,0)</f>
        <v>-18.351541353383499</v>
      </c>
      <c r="S58" s="71">
        <f t="shared" si="18"/>
        <v>62</v>
      </c>
    </row>
    <row r="59" spans="1:19" x14ac:dyDescent="0.25">
      <c r="A59" s="67" t="s">
        <v>214</v>
      </c>
      <c r="B59" s="68">
        <f>VLOOKUP($A59,'Return Data'!$A$7:$R$326,2,0)</f>
        <v>43937</v>
      </c>
      <c r="C59" s="69">
        <f>VLOOKUP($A59,'Return Data'!$A$7:$R$326,3,0)</f>
        <v>10.768599999999999</v>
      </c>
      <c r="D59" s="69">
        <f>VLOOKUP($A59,'Return Data'!$A$7:$R$326,11,0)</f>
        <v>-107.232780554502</v>
      </c>
      <c r="E59" s="70">
        <f t="shared" si="13"/>
        <v>44</v>
      </c>
      <c r="F59" s="69">
        <f>VLOOKUP($A59,'Return Data'!$A$7:$R$326,12,0)</f>
        <v>-38.122277754162901</v>
      </c>
      <c r="G59" s="70">
        <f t="shared" si="8"/>
        <v>41</v>
      </c>
      <c r="H59" s="69">
        <f>VLOOKUP($A59,'Return Data'!$A$7:$R$326,13,0)</f>
        <v>-27.783118456491199</v>
      </c>
      <c r="I59" s="70">
        <f t="shared" si="14"/>
        <v>41</v>
      </c>
      <c r="J59" s="69">
        <f>VLOOKUP($A59,'Return Data'!$A$7:$R$326,14,0)</f>
        <v>-23.475328589940901</v>
      </c>
      <c r="K59" s="70">
        <f t="shared" si="15"/>
        <v>41</v>
      </c>
      <c r="L59" s="69">
        <f>VLOOKUP($A59,'Return Data'!$A$7:$R$326,18,0)</f>
        <v>-10.2854171083592</v>
      </c>
      <c r="M59" s="70">
        <f t="shared" si="20"/>
        <v>32</v>
      </c>
      <c r="N59" s="69">
        <f>VLOOKUP($A59,'Return Data'!$A$7:$R$326,15,0)</f>
        <v>-4.0841157540924504</v>
      </c>
      <c r="O59" s="70">
        <f>RANK(N59,N$8:N$71,0)</f>
        <v>35</v>
      </c>
      <c r="P59" s="69"/>
      <c r="Q59" s="70"/>
      <c r="R59" s="69">
        <f>VLOOKUP($A59,'Return Data'!$A$7:$R$326,17,0)</f>
        <v>1.51806818181818</v>
      </c>
      <c r="S59" s="71">
        <f t="shared" si="18"/>
        <v>41</v>
      </c>
    </row>
    <row r="60" spans="1:19" x14ac:dyDescent="0.25">
      <c r="A60" s="67" t="s">
        <v>215</v>
      </c>
      <c r="B60" s="68">
        <f>VLOOKUP($A60,'Return Data'!$A$7:$R$326,2,0)</f>
        <v>43937</v>
      </c>
      <c r="C60" s="69">
        <f>VLOOKUP($A60,'Return Data'!$A$7:$R$326,3,0)</f>
        <v>11.815</v>
      </c>
      <c r="D60" s="69">
        <f>VLOOKUP($A60,'Return Data'!$A$7:$R$326,11,0)</f>
        <v>-105.494402674954</v>
      </c>
      <c r="E60" s="70">
        <f t="shared" si="13"/>
        <v>43</v>
      </c>
      <c r="F60" s="69">
        <f>VLOOKUP($A60,'Return Data'!$A$7:$R$326,12,0)</f>
        <v>-36.225222411006698</v>
      </c>
      <c r="G60" s="70">
        <f t="shared" si="8"/>
        <v>31</v>
      </c>
      <c r="H60" s="69">
        <f>VLOOKUP($A60,'Return Data'!$A$7:$R$326,13,0)</f>
        <v>-26.705899923848602</v>
      </c>
      <c r="I60" s="70">
        <f t="shared" si="14"/>
        <v>35</v>
      </c>
      <c r="J60" s="69">
        <f>VLOOKUP($A60,'Return Data'!$A$7:$R$326,14,0)</f>
        <v>-21.850763377153999</v>
      </c>
      <c r="K60" s="70">
        <f t="shared" si="15"/>
        <v>37</v>
      </c>
      <c r="L60" s="69">
        <f>VLOOKUP($A60,'Return Data'!$A$7:$R$326,18,0)</f>
        <v>-9.4678082041717708</v>
      </c>
      <c r="M60" s="70">
        <f t="shared" si="20"/>
        <v>25</v>
      </c>
      <c r="N60" s="69">
        <f>VLOOKUP($A60,'Return Data'!$A$7:$R$326,15,0)</f>
        <v>-3.2863743883641501</v>
      </c>
      <c r="O60" s="70">
        <f>RANK(N60,N$8:N$71,0)</f>
        <v>30</v>
      </c>
      <c r="P60" s="69"/>
      <c r="Q60" s="70"/>
      <c r="R60" s="69">
        <f>VLOOKUP($A60,'Return Data'!$A$7:$R$326,17,0)</f>
        <v>4.4551109616677902</v>
      </c>
      <c r="S60" s="71">
        <f t="shared" si="18"/>
        <v>37</v>
      </c>
    </row>
    <row r="61" spans="1:19" x14ac:dyDescent="0.25">
      <c r="A61" s="67" t="s">
        <v>216</v>
      </c>
      <c r="B61" s="68">
        <f>VLOOKUP($A61,'Return Data'!$A$7:$R$326,2,0)</f>
        <v>43937</v>
      </c>
      <c r="C61" s="69">
        <f>VLOOKUP($A61,'Return Data'!$A$7:$R$326,3,0)</f>
        <v>5.6711999999999998</v>
      </c>
      <c r="D61" s="69">
        <f>VLOOKUP($A61,'Return Data'!$A$7:$R$326,11,0)</f>
        <v>-132.86404055008899</v>
      </c>
      <c r="E61" s="70">
        <f t="shared" si="13"/>
        <v>63</v>
      </c>
      <c r="F61" s="69">
        <f>VLOOKUP($A61,'Return Data'!$A$7:$R$326,12,0)</f>
        <v>-50.515347163656898</v>
      </c>
      <c r="G61" s="70">
        <f t="shared" si="8"/>
        <v>61</v>
      </c>
      <c r="H61" s="69">
        <f>VLOOKUP($A61,'Return Data'!$A$7:$R$326,13,0)</f>
        <v>-40.243809268505203</v>
      </c>
      <c r="I61" s="70">
        <f t="shared" si="14"/>
        <v>61</v>
      </c>
      <c r="J61" s="69">
        <f>VLOOKUP($A61,'Return Data'!$A$7:$R$326,14,0)</f>
        <v>-36.8311006150686</v>
      </c>
      <c r="K61" s="70">
        <f t="shared" si="15"/>
        <v>58</v>
      </c>
      <c r="L61" s="69"/>
      <c r="M61" s="70"/>
      <c r="N61" s="69"/>
      <c r="O61" s="70"/>
      <c r="P61" s="69"/>
      <c r="Q61" s="70"/>
      <c r="R61" s="69">
        <f>VLOOKUP($A61,'Return Data'!$A$7:$R$326,17,0)</f>
        <v>-21.066826666666699</v>
      </c>
      <c r="S61" s="71">
        <f t="shared" si="18"/>
        <v>63</v>
      </c>
    </row>
    <row r="62" spans="1:19" x14ac:dyDescent="0.25">
      <c r="A62" s="67" t="s">
        <v>217</v>
      </c>
      <c r="B62" s="68">
        <f>VLOOKUP($A62,'Return Data'!$A$7:$R$326,2,0)</f>
        <v>43937</v>
      </c>
      <c r="C62" s="69">
        <f>VLOOKUP($A62,'Return Data'!$A$7:$R$326,3,0)</f>
        <v>6.8226000000000004</v>
      </c>
      <c r="D62" s="69">
        <f>VLOOKUP($A62,'Return Data'!$A$7:$R$326,11,0)</f>
        <v>-119.753172618511</v>
      </c>
      <c r="E62" s="70">
        <f t="shared" si="13"/>
        <v>56</v>
      </c>
      <c r="F62" s="69">
        <f>VLOOKUP($A62,'Return Data'!$A$7:$R$326,12,0)</f>
        <v>-42.289202462474897</v>
      </c>
      <c r="G62" s="70">
        <f t="shared" si="8"/>
        <v>44</v>
      </c>
      <c r="H62" s="69">
        <f>VLOOKUP($A62,'Return Data'!$A$7:$R$326,13,0)</f>
        <v>-35.970665086596298</v>
      </c>
      <c r="I62" s="70">
        <f t="shared" si="14"/>
        <v>54</v>
      </c>
      <c r="J62" s="69">
        <f>VLOOKUP($A62,'Return Data'!$A$7:$R$326,14,0)</f>
        <v>-33.421079748191303</v>
      </c>
      <c r="K62" s="70">
        <f t="shared" si="15"/>
        <v>57</v>
      </c>
      <c r="L62" s="69"/>
      <c r="M62" s="70"/>
      <c r="N62" s="69"/>
      <c r="O62" s="70"/>
      <c r="P62" s="69"/>
      <c r="Q62" s="70"/>
      <c r="R62" s="69">
        <f>VLOOKUP($A62,'Return Data'!$A$7:$R$326,17,0)</f>
        <v>-17.6522222222222</v>
      </c>
      <c r="S62" s="71">
        <f t="shared" si="18"/>
        <v>61</v>
      </c>
    </row>
    <row r="63" spans="1:19" x14ac:dyDescent="0.25">
      <c r="A63" s="67" t="s">
        <v>218</v>
      </c>
      <c r="B63" s="68">
        <f>VLOOKUP($A63,'Return Data'!$A$7:$R$326,2,0)</f>
        <v>43937</v>
      </c>
      <c r="C63" s="69">
        <f>VLOOKUP($A63,'Return Data'!$A$7:$R$326,3,0)</f>
        <v>15.6304</v>
      </c>
      <c r="D63" s="69">
        <f>VLOOKUP($A63,'Return Data'!$A$7:$R$326,11,0)</f>
        <v>-101.725109167269</v>
      </c>
      <c r="E63" s="70">
        <f t="shared" si="13"/>
        <v>37</v>
      </c>
      <c r="F63" s="69">
        <f>VLOOKUP($A63,'Return Data'!$A$7:$R$326,12,0)</f>
        <v>-37.311440850416403</v>
      </c>
      <c r="G63" s="70">
        <f t="shared" si="8"/>
        <v>39</v>
      </c>
      <c r="H63" s="69">
        <f>VLOOKUP($A63,'Return Data'!$A$7:$R$326,13,0)</f>
        <v>-26.644815225784001</v>
      </c>
      <c r="I63" s="70">
        <f t="shared" si="14"/>
        <v>34</v>
      </c>
      <c r="J63" s="69">
        <f>VLOOKUP($A63,'Return Data'!$A$7:$R$326,14,0)</f>
        <v>-18.727758122062902</v>
      </c>
      <c r="K63" s="70">
        <f t="shared" si="15"/>
        <v>25</v>
      </c>
      <c r="L63" s="69">
        <f>VLOOKUP($A63,'Return Data'!$A$7:$R$326,18,0)</f>
        <v>-7.7507661089907103</v>
      </c>
      <c r="M63" s="70">
        <f t="shared" ref="M63:M69" si="21">RANK(L63,L$8:L$71,0)</f>
        <v>17</v>
      </c>
      <c r="N63" s="69">
        <f>VLOOKUP($A63,'Return Data'!$A$7:$R$326,15,0)</f>
        <v>-0.21260112131669401</v>
      </c>
      <c r="O63" s="70">
        <f>RANK(N63,N$8:N$71,0)</f>
        <v>16</v>
      </c>
      <c r="P63" s="69">
        <f>VLOOKUP($A63,'Return Data'!$A$7:$R$326,16,0)</f>
        <v>5.6495900991952102</v>
      </c>
      <c r="Q63" s="70">
        <f>RANK(P63,P$8:P$71,0)</f>
        <v>6</v>
      </c>
      <c r="R63" s="69">
        <f>VLOOKUP($A63,'Return Data'!$A$7:$R$326,17,0)</f>
        <v>10.2141948310139</v>
      </c>
      <c r="S63" s="71">
        <f t="shared" si="18"/>
        <v>27</v>
      </c>
    </row>
    <row r="64" spans="1:19" x14ac:dyDescent="0.25">
      <c r="A64" s="67" t="s">
        <v>219</v>
      </c>
      <c r="B64" s="68">
        <f>VLOOKUP($A64,'Return Data'!$A$7:$R$326,2,0)</f>
        <v>43937</v>
      </c>
      <c r="C64" s="69">
        <f>VLOOKUP($A64,'Return Data'!$A$7:$R$326,3,0)</f>
        <v>67.25</v>
      </c>
      <c r="D64" s="69">
        <f>VLOOKUP($A64,'Return Data'!$A$7:$R$326,11,0)</f>
        <v>-91.6232115750243</v>
      </c>
      <c r="E64" s="70">
        <f t="shared" si="13"/>
        <v>20</v>
      </c>
      <c r="F64" s="69">
        <f>VLOOKUP($A64,'Return Data'!$A$7:$R$326,12,0)</f>
        <v>-32.539025206243998</v>
      </c>
      <c r="G64" s="70">
        <f t="shared" si="8"/>
        <v>22</v>
      </c>
      <c r="H64" s="69">
        <f>VLOOKUP($A64,'Return Data'!$A$7:$R$326,13,0)</f>
        <v>-23.448268186270099</v>
      </c>
      <c r="I64" s="70">
        <f t="shared" si="14"/>
        <v>22</v>
      </c>
      <c r="J64" s="69">
        <f>VLOOKUP($A64,'Return Data'!$A$7:$R$326,14,0)</f>
        <v>-19.695443222870001</v>
      </c>
      <c r="K64" s="70">
        <f t="shared" si="15"/>
        <v>29</v>
      </c>
      <c r="L64" s="69">
        <f>VLOOKUP($A64,'Return Data'!$A$7:$R$326,18,0)</f>
        <v>-8.3270888782710095</v>
      </c>
      <c r="M64" s="70">
        <f t="shared" si="21"/>
        <v>21</v>
      </c>
      <c r="N64" s="69">
        <f>VLOOKUP($A64,'Return Data'!$A$7:$R$326,15,0)</f>
        <v>0.80425064516048905</v>
      </c>
      <c r="O64" s="70">
        <f>RANK(N64,N$8:N$71,0)</f>
        <v>11</v>
      </c>
      <c r="P64" s="69">
        <f>VLOOKUP($A64,'Return Data'!$A$7:$R$326,16,0)</f>
        <v>3.69638969061725</v>
      </c>
      <c r="Q64" s="70">
        <f>RANK(P64,P$8:P$71,0)</f>
        <v>13</v>
      </c>
      <c r="R64" s="69">
        <f>VLOOKUP($A64,'Return Data'!$A$7:$R$326,17,0)</f>
        <v>10.121486185730699</v>
      </c>
      <c r="S64" s="71">
        <f t="shared" si="18"/>
        <v>28</v>
      </c>
    </row>
    <row r="65" spans="1:19" x14ac:dyDescent="0.25">
      <c r="A65" s="67" t="s">
        <v>220</v>
      </c>
      <c r="B65" s="68">
        <f>VLOOKUP($A65,'Return Data'!$A$7:$R$326,2,0)</f>
        <v>43937</v>
      </c>
      <c r="C65" s="69">
        <f>VLOOKUP($A65,'Return Data'!$A$7:$R$326,3,0)</f>
        <v>21.3</v>
      </c>
      <c r="D65" s="69">
        <f>VLOOKUP($A65,'Return Data'!$A$7:$R$326,11,0)</f>
        <v>-89.181902434914505</v>
      </c>
      <c r="E65" s="70">
        <f t="shared" si="13"/>
        <v>18</v>
      </c>
      <c r="F65" s="69">
        <f>VLOOKUP($A65,'Return Data'!$A$7:$R$326,12,0)</f>
        <v>-33.177205308352903</v>
      </c>
      <c r="G65" s="70">
        <f t="shared" si="8"/>
        <v>24</v>
      </c>
      <c r="H65" s="69">
        <f>VLOOKUP($A65,'Return Data'!$A$7:$R$326,13,0)</f>
        <v>-20.585626194511601</v>
      </c>
      <c r="I65" s="70">
        <f t="shared" si="14"/>
        <v>17</v>
      </c>
      <c r="J65" s="69">
        <f>VLOOKUP($A65,'Return Data'!$A$7:$R$326,14,0)</f>
        <v>-16.3929066793578</v>
      </c>
      <c r="K65" s="70">
        <f t="shared" si="15"/>
        <v>15</v>
      </c>
      <c r="L65" s="69">
        <f>VLOOKUP($A65,'Return Data'!$A$7:$R$326,18,0)</f>
        <v>-6.9775176855128</v>
      </c>
      <c r="M65" s="70">
        <f t="shared" si="21"/>
        <v>12</v>
      </c>
      <c r="N65" s="69">
        <f>VLOOKUP($A65,'Return Data'!$A$7:$R$326,15,0)</f>
        <v>-1.0713551909360399</v>
      </c>
      <c r="O65" s="70">
        <f>RANK(N65,N$8:N$71,0)</f>
        <v>19</v>
      </c>
      <c r="P65" s="69">
        <f>VLOOKUP($A65,'Return Data'!$A$7:$R$326,16,0)</f>
        <v>-0.36826002184336698</v>
      </c>
      <c r="Q65" s="70">
        <f>RANK(P65,P$8:P$71,0)</f>
        <v>30</v>
      </c>
      <c r="R65" s="69">
        <f>VLOOKUP($A65,'Return Data'!$A$7:$R$326,17,0)</f>
        <v>8.5318290252420006</v>
      </c>
      <c r="S65" s="71">
        <f t="shared" si="18"/>
        <v>32</v>
      </c>
    </row>
    <row r="66" spans="1:19" x14ac:dyDescent="0.25">
      <c r="A66" s="67" t="s">
        <v>221</v>
      </c>
      <c r="B66" s="68">
        <f>VLOOKUP($A66,'Return Data'!$A$7:$R$326,2,0)</f>
        <v>43937</v>
      </c>
      <c r="C66" s="69">
        <f>VLOOKUP($A66,'Return Data'!$A$7:$R$326,3,0)</f>
        <v>10.4194</v>
      </c>
      <c r="D66" s="69">
        <f>VLOOKUP($A66,'Return Data'!$A$7:$R$326,11,0)</f>
        <v>-116.229169110442</v>
      </c>
      <c r="E66" s="70">
        <f t="shared" si="13"/>
        <v>55</v>
      </c>
      <c r="F66" s="69">
        <f>VLOOKUP($A66,'Return Data'!$A$7:$R$326,12,0)</f>
        <v>-45.6903660298548</v>
      </c>
      <c r="G66" s="70">
        <f t="shared" si="8"/>
        <v>53</v>
      </c>
      <c r="H66" s="69">
        <f>VLOOKUP($A66,'Return Data'!$A$7:$R$326,13,0)</f>
        <v>-33.010749516406101</v>
      </c>
      <c r="I66" s="70">
        <f t="shared" si="14"/>
        <v>47</v>
      </c>
      <c r="J66" s="69">
        <f>VLOOKUP($A66,'Return Data'!$A$7:$R$326,14,0)</f>
        <v>-29.045935657607401</v>
      </c>
      <c r="K66" s="70">
        <f t="shared" si="15"/>
        <v>53</v>
      </c>
      <c r="L66" s="69">
        <f>VLOOKUP($A66,'Return Data'!$A$7:$R$326,18,0)</f>
        <v>-16.397550107185399</v>
      </c>
      <c r="M66" s="70">
        <f t="shared" si="21"/>
        <v>47</v>
      </c>
      <c r="N66" s="69">
        <f>VLOOKUP($A66,'Return Data'!$A$7:$R$326,15,0)</f>
        <v>-6.6740865206669504</v>
      </c>
      <c r="O66" s="70">
        <f>RANK(N66,N$8:N$71,0)</f>
        <v>43</v>
      </c>
      <c r="P66" s="69"/>
      <c r="Q66" s="70"/>
      <c r="R66" s="69">
        <f>VLOOKUP($A66,'Return Data'!$A$7:$R$326,17,0)</f>
        <v>1.03573071718538</v>
      </c>
      <c r="S66" s="71">
        <f t="shared" si="18"/>
        <v>43</v>
      </c>
    </row>
    <row r="67" spans="1:19" x14ac:dyDescent="0.25">
      <c r="A67" s="67" t="s">
        <v>222</v>
      </c>
      <c r="B67" s="68">
        <f>VLOOKUP($A67,'Return Data'!$A$7:$R$326,2,0)</f>
        <v>43937</v>
      </c>
      <c r="C67" s="69">
        <f>VLOOKUP($A67,'Return Data'!$A$7:$R$326,3,0)</f>
        <v>7.8147000000000002</v>
      </c>
      <c r="D67" s="69">
        <f>VLOOKUP($A67,'Return Data'!$A$7:$R$326,11,0)</f>
        <v>-120.396122034952</v>
      </c>
      <c r="E67" s="70">
        <f t="shared" si="13"/>
        <v>57</v>
      </c>
      <c r="F67" s="69">
        <f>VLOOKUP($A67,'Return Data'!$A$7:$R$326,12,0)</f>
        <v>-46.858228434816603</v>
      </c>
      <c r="G67" s="70">
        <f t="shared" si="8"/>
        <v>56</v>
      </c>
      <c r="H67" s="69">
        <f>VLOOKUP($A67,'Return Data'!$A$7:$R$326,13,0)</f>
        <v>-36.577636275993598</v>
      </c>
      <c r="I67" s="70">
        <f t="shared" si="14"/>
        <v>56</v>
      </c>
      <c r="J67" s="69">
        <f>VLOOKUP($A67,'Return Data'!$A$7:$R$326,14,0)</f>
        <v>-30.109743095299901</v>
      </c>
      <c r="K67" s="70">
        <f t="shared" si="15"/>
        <v>55</v>
      </c>
      <c r="L67" s="69">
        <f>VLOOKUP($A67,'Return Data'!$A$7:$R$326,18,0)</f>
        <v>-17.064032694015498</v>
      </c>
      <c r="M67" s="70">
        <f t="shared" si="21"/>
        <v>49</v>
      </c>
      <c r="N67" s="69">
        <f>VLOOKUP($A67,'Return Data'!$A$7:$R$326,15,0)</f>
        <v>-8.8116365837995101</v>
      </c>
      <c r="O67" s="70">
        <f>RANK(N67,N$8:N$71,0)</f>
        <v>44</v>
      </c>
      <c r="P67" s="69"/>
      <c r="Q67" s="70"/>
      <c r="R67" s="69">
        <f>VLOOKUP($A67,'Return Data'!$A$7:$R$326,17,0)</f>
        <v>-6.7768436703483399</v>
      </c>
      <c r="S67" s="71">
        <f t="shared" si="18"/>
        <v>50</v>
      </c>
    </row>
    <row r="68" spans="1:19" x14ac:dyDescent="0.25">
      <c r="A68" s="67" t="s">
        <v>223</v>
      </c>
      <c r="B68" s="68">
        <f>VLOOKUP($A68,'Return Data'!$A$7:$R$326,2,0)</f>
        <v>43937</v>
      </c>
      <c r="C68" s="69">
        <f>VLOOKUP($A68,'Return Data'!$A$7:$R$326,3,0)</f>
        <v>7.3794000000000004</v>
      </c>
      <c r="D68" s="69">
        <f>VLOOKUP($A68,'Return Data'!$A$7:$R$326,11,0)</f>
        <v>-111.480682645763</v>
      </c>
      <c r="E68" s="70">
        <f t="shared" si="13"/>
        <v>49</v>
      </c>
      <c r="F68" s="69">
        <f>VLOOKUP($A68,'Return Data'!$A$7:$R$326,12,0)</f>
        <v>-43.267813722302598</v>
      </c>
      <c r="G68" s="70">
        <f t="shared" si="8"/>
        <v>48</v>
      </c>
      <c r="H68" s="69">
        <f>VLOOKUP($A68,'Return Data'!$A$7:$R$326,13,0)</f>
        <v>-34.372369142962498</v>
      </c>
      <c r="I68" s="70">
        <f t="shared" si="14"/>
        <v>52</v>
      </c>
      <c r="J68" s="69">
        <f>VLOOKUP($A68,'Return Data'!$A$7:$R$326,14,0)</f>
        <v>-28.370006494346299</v>
      </c>
      <c r="K68" s="70">
        <f t="shared" si="15"/>
        <v>52</v>
      </c>
      <c r="L68" s="69">
        <f>VLOOKUP($A68,'Return Data'!$A$7:$R$326,18,0)</f>
        <v>-15.109295813564099</v>
      </c>
      <c r="M68" s="70">
        <f t="shared" si="21"/>
        <v>46</v>
      </c>
      <c r="N68" s="69"/>
      <c r="O68" s="70"/>
      <c r="P68" s="69"/>
      <c r="Q68" s="70"/>
      <c r="R68" s="69">
        <f>VLOOKUP($A68,'Return Data'!$A$7:$R$326,17,0)</f>
        <v>-8.5863464991023299</v>
      </c>
      <c r="S68" s="71">
        <f t="shared" si="18"/>
        <v>51</v>
      </c>
    </row>
    <row r="69" spans="1:19" x14ac:dyDescent="0.25">
      <c r="A69" s="67" t="s">
        <v>224</v>
      </c>
      <c r="B69" s="68">
        <f>VLOOKUP($A69,'Return Data'!$A$7:$R$326,2,0)</f>
        <v>43937</v>
      </c>
      <c r="C69" s="69">
        <f>VLOOKUP($A69,'Return Data'!$A$7:$R$326,3,0)</f>
        <v>6.7770999999999999</v>
      </c>
      <c r="D69" s="69">
        <f>VLOOKUP($A69,'Return Data'!$A$7:$R$326,11,0)</f>
        <v>-90.245647360895603</v>
      </c>
      <c r="E69" s="70">
        <f t="shared" si="13"/>
        <v>19</v>
      </c>
      <c r="F69" s="69">
        <f>VLOOKUP($A69,'Return Data'!$A$7:$R$326,12,0)</f>
        <v>-29.038308822430199</v>
      </c>
      <c r="G69" s="70">
        <f t="shared" si="8"/>
        <v>15</v>
      </c>
      <c r="H69" s="69">
        <f>VLOOKUP($A69,'Return Data'!$A$7:$R$326,13,0)</f>
        <v>-27.0472595687596</v>
      </c>
      <c r="I69" s="70">
        <f t="shared" si="14"/>
        <v>36</v>
      </c>
      <c r="J69" s="69">
        <f>VLOOKUP($A69,'Return Data'!$A$7:$R$326,14,0)</f>
        <v>-27.000660803986399</v>
      </c>
      <c r="K69" s="70">
        <f t="shared" si="15"/>
        <v>49</v>
      </c>
      <c r="L69" s="69">
        <f>VLOOKUP($A69,'Return Data'!$A$7:$R$326,18,0)</f>
        <v>-16.893303852241399</v>
      </c>
      <c r="M69" s="70">
        <f t="shared" si="21"/>
        <v>48</v>
      </c>
      <c r="N69" s="69"/>
      <c r="O69" s="70"/>
      <c r="P69" s="69"/>
      <c r="Q69" s="70"/>
      <c r="R69" s="69">
        <f>VLOOKUP($A69,'Return Data'!$A$7:$R$326,17,0)</f>
        <v>-14.3633516483516</v>
      </c>
      <c r="S69" s="71">
        <f t="shared" si="18"/>
        <v>59</v>
      </c>
    </row>
    <row r="70" spans="1:19" x14ac:dyDescent="0.25">
      <c r="A70" s="67" t="s">
        <v>225</v>
      </c>
      <c r="B70" s="68">
        <f>VLOOKUP($A70,'Return Data'!$A$7:$R$326,2,0)</f>
        <v>43937</v>
      </c>
      <c r="C70" s="69">
        <f>VLOOKUP($A70,'Return Data'!$A$7:$R$326,3,0)</f>
        <v>7.1074000000000002</v>
      </c>
      <c r="D70" s="69">
        <f>VLOOKUP($A70,'Return Data'!$A$7:$R$326,11,0)</f>
        <v>-88.863645609390502</v>
      </c>
      <c r="E70" s="70">
        <f t="shared" si="13"/>
        <v>16</v>
      </c>
      <c r="F70" s="69">
        <f>VLOOKUP($A70,'Return Data'!$A$7:$R$326,12,0)</f>
        <v>-27.329536945972301</v>
      </c>
      <c r="G70" s="70">
        <f t="shared" si="8"/>
        <v>10</v>
      </c>
      <c r="H70" s="69">
        <f>VLOOKUP($A70,'Return Data'!$A$7:$R$326,13,0)</f>
        <v>-24.789263621488999</v>
      </c>
      <c r="I70" s="70">
        <f t="shared" si="14"/>
        <v>28</v>
      </c>
      <c r="J70" s="69">
        <f>VLOOKUP($A70,'Return Data'!$A$7:$R$326,14,0)</f>
        <v>-25.171386513589901</v>
      </c>
      <c r="K70" s="70">
        <f t="shared" si="15"/>
        <v>45</v>
      </c>
      <c r="L70" s="69"/>
      <c r="M70" s="70"/>
      <c r="N70" s="69"/>
      <c r="O70" s="70"/>
      <c r="P70" s="69"/>
      <c r="Q70" s="70"/>
      <c r="R70" s="69">
        <f>VLOOKUP($A70,'Return Data'!$A$7:$R$326,17,0)</f>
        <v>-14.0585752330226</v>
      </c>
      <c r="S70" s="71">
        <f t="shared" si="18"/>
        <v>57</v>
      </c>
    </row>
    <row r="71" spans="1:19" x14ac:dyDescent="0.25">
      <c r="A71" s="67" t="s">
        <v>226</v>
      </c>
      <c r="B71" s="68">
        <f>VLOOKUP($A71,'Return Data'!$A$7:$R$326,2,0)</f>
        <v>43937</v>
      </c>
      <c r="C71" s="69">
        <f>VLOOKUP($A71,'Return Data'!$A$7:$R$326,3,0)</f>
        <v>76.828599999999994</v>
      </c>
      <c r="D71" s="69">
        <f>VLOOKUP($A71,'Return Data'!$A$7:$R$326,11,0)</f>
        <v>-93.878788214093902</v>
      </c>
      <c r="E71" s="70">
        <f t="shared" si="13"/>
        <v>23</v>
      </c>
      <c r="F71" s="69">
        <f>VLOOKUP($A71,'Return Data'!$A$7:$R$326,12,0)</f>
        <v>-28.131607161937001</v>
      </c>
      <c r="G71" s="70">
        <f t="shared" si="8"/>
        <v>13</v>
      </c>
      <c r="H71" s="69">
        <f>VLOOKUP($A71,'Return Data'!$A$7:$R$326,13,0)</f>
        <v>-20.1082117214841</v>
      </c>
      <c r="I71" s="70">
        <f t="shared" si="14"/>
        <v>15</v>
      </c>
      <c r="J71" s="69">
        <f>VLOOKUP($A71,'Return Data'!$A$7:$R$326,14,0)</f>
        <v>-17.7135909039308</v>
      </c>
      <c r="K71" s="70">
        <f t="shared" si="15"/>
        <v>19</v>
      </c>
      <c r="L71" s="69">
        <f>VLOOKUP($A71,'Return Data'!$A$7:$R$326,18,0)</f>
        <v>-7.5155556541345403</v>
      </c>
      <c r="M71" s="70">
        <f>RANK(L71,L$8:L$71,0)</f>
        <v>15</v>
      </c>
      <c r="N71" s="69">
        <f>VLOOKUP($A71,'Return Data'!$A$7:$R$326,15,0)</f>
        <v>-1.20843505644164</v>
      </c>
      <c r="O71" s="70">
        <f>RANK(N71,N$8:N$71,0)</f>
        <v>20</v>
      </c>
      <c r="P71" s="69">
        <f>VLOOKUP($A71,'Return Data'!$A$7:$R$326,16,0)</f>
        <v>2.42430394489825</v>
      </c>
      <c r="Q71" s="70">
        <f>RANK(P71,P$8:P$71,0)</f>
        <v>21</v>
      </c>
      <c r="R71" s="69">
        <f>VLOOKUP($A71,'Return Data'!$A$7:$R$326,17,0)</f>
        <v>11.0910464044003</v>
      </c>
      <c r="S71" s="71">
        <f t="shared" si="18"/>
        <v>25</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-99.09907525988244</v>
      </c>
      <c r="E73" s="78"/>
      <c r="F73" s="79">
        <f>AVERAGE(F8:F71)</f>
        <v>-35.623388201164339</v>
      </c>
      <c r="G73" s="78"/>
      <c r="H73" s="79">
        <f>AVERAGE(H8:H71)</f>
        <v>-25.431358084015201</v>
      </c>
      <c r="I73" s="78"/>
      <c r="J73" s="79">
        <f>AVERAGE(J8:J71)</f>
        <v>-21.112190887307765</v>
      </c>
      <c r="K73" s="78"/>
      <c r="L73" s="79">
        <f>AVERAGE(L8:L71)</f>
        <v>-10.514712322167455</v>
      </c>
      <c r="M73" s="78"/>
      <c r="N73" s="79">
        <f>AVERAGE(N8:N71)</f>
        <v>-1.7856492817666478</v>
      </c>
      <c r="O73" s="78"/>
      <c r="P73" s="79">
        <f>AVERAGE(P8:P71)</f>
        <v>2.8312656184980725</v>
      </c>
      <c r="Q73" s="78"/>
      <c r="R73" s="79">
        <f>AVERAGE(R8:R71)</f>
        <v>4.2333647158124466</v>
      </c>
      <c r="S73" s="80"/>
    </row>
    <row r="74" spans="1:19" x14ac:dyDescent="0.25">
      <c r="A74" s="77" t="s">
        <v>28</v>
      </c>
      <c r="B74" s="78"/>
      <c r="C74" s="78"/>
      <c r="D74" s="79">
        <f>MIN(D8:D71)</f>
        <v>-134.32321870169599</v>
      </c>
      <c r="E74" s="78"/>
      <c r="F74" s="79">
        <f>MIN(F8:F71)</f>
        <v>-50.687056136403498</v>
      </c>
      <c r="G74" s="78"/>
      <c r="H74" s="79">
        <f>MIN(H8:H71)</f>
        <v>-41.103372767032901</v>
      </c>
      <c r="I74" s="78"/>
      <c r="J74" s="79">
        <f>MIN(J8:J71)</f>
        <v>-38.593124465092401</v>
      </c>
      <c r="K74" s="78"/>
      <c r="L74" s="79">
        <f>MIN(L8:L71)</f>
        <v>-25.169008922507899</v>
      </c>
      <c r="M74" s="78"/>
      <c r="N74" s="79">
        <f>MIN(N8:N71)</f>
        <v>-13.7858026111267</v>
      </c>
      <c r="O74" s="78"/>
      <c r="P74" s="79">
        <f>MIN(P8:P71)</f>
        <v>-3.7527987338240201</v>
      </c>
      <c r="Q74" s="78"/>
      <c r="R74" s="79">
        <f>MIN(R8:R71)</f>
        <v>-38.244337016574597</v>
      </c>
      <c r="S74" s="80"/>
    </row>
    <row r="75" spans="1:19" ht="15.75" thickBot="1" x14ac:dyDescent="0.3">
      <c r="A75" s="81" t="s">
        <v>29</v>
      </c>
      <c r="B75" s="82"/>
      <c r="C75" s="82"/>
      <c r="D75" s="83">
        <f>MAX(D8:D71)</f>
        <v>-57.589199992264398</v>
      </c>
      <c r="E75" s="82"/>
      <c r="F75" s="83">
        <f>MAX(F8:F71)</f>
        <v>-11.768573103025201</v>
      </c>
      <c r="G75" s="82"/>
      <c r="H75" s="83">
        <f>MAX(H8:H71)</f>
        <v>-2.713188477468</v>
      </c>
      <c r="I75" s="82"/>
      <c r="J75" s="83">
        <f>MAX(J8:J71)</f>
        <v>1.5876012985411401</v>
      </c>
      <c r="K75" s="82"/>
      <c r="L75" s="83">
        <f>MAX(L8:L71)</f>
        <v>3.0307975180698001</v>
      </c>
      <c r="M75" s="82"/>
      <c r="N75" s="83">
        <f>MAX(N8:N71)</f>
        <v>9.7759281079455498</v>
      </c>
      <c r="O75" s="82"/>
      <c r="P75" s="83">
        <f>MAX(P8:P71)</f>
        <v>9.8177692039805997</v>
      </c>
      <c r="Q75" s="82"/>
      <c r="R75" s="83">
        <f>MAX(R8:R71)</f>
        <v>26.288480154888699</v>
      </c>
      <c r="S75" s="84"/>
    </row>
    <row r="77" spans="1:19" x14ac:dyDescent="0.25">
      <c r="A77"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2" t="s">
        <v>349</v>
      </c>
    </row>
    <row r="3" spans="1:20" ht="15.75" thickBot="1" x14ac:dyDescent="0.3">
      <c r="A3" s="123"/>
    </row>
    <row r="4" spans="1:20" ht="15.75" thickBot="1" x14ac:dyDescent="0.3"/>
    <row r="5" spans="1:20" x14ac:dyDescent="0.25">
      <c r="A5" s="32" t="s">
        <v>346</v>
      </c>
      <c r="B5" s="120" t="s">
        <v>8</v>
      </c>
      <c r="C5" s="120" t="s">
        <v>9</v>
      </c>
      <c r="D5" s="126" t="s">
        <v>1</v>
      </c>
      <c r="E5" s="126"/>
      <c r="F5" s="126" t="s">
        <v>2</v>
      </c>
      <c r="G5" s="126"/>
      <c r="H5" s="126" t="s">
        <v>3</v>
      </c>
      <c r="I5" s="126"/>
      <c r="J5" s="126" t="s">
        <v>4</v>
      </c>
      <c r="K5" s="126"/>
      <c r="L5" s="126" t="s">
        <v>385</v>
      </c>
      <c r="M5" s="126"/>
      <c r="N5" s="126" t="s">
        <v>5</v>
      </c>
      <c r="O5" s="126"/>
      <c r="P5" s="126" t="s">
        <v>6</v>
      </c>
      <c r="Q5" s="126"/>
      <c r="R5" s="124" t="s">
        <v>46</v>
      </c>
      <c r="S5" s="125"/>
      <c r="T5" s="13"/>
    </row>
    <row r="6" spans="1:20" x14ac:dyDescent="0.25">
      <c r="A6" s="18" t="s">
        <v>7</v>
      </c>
      <c r="B6" s="121"/>
      <c r="C6" s="121"/>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Data'!$A$7:$R$326,2,0)</f>
        <v>43937</v>
      </c>
      <c r="C8" s="69">
        <f>VLOOKUP($A8,'Return Data'!$A$7:$R$326,3,0)</f>
        <v>31.96</v>
      </c>
      <c r="D8" s="69">
        <f>VLOOKUP($A8,'Return Data'!$A$7:$R$326,11,0)</f>
        <v>-85.822932601092901</v>
      </c>
      <c r="E8" s="70">
        <f t="shared" ref="E8:E39" si="0">RANK(D8,D$8:D$73,0)</f>
        <v>15</v>
      </c>
      <c r="F8" s="69">
        <f>VLOOKUP($A8,'Return Data'!$A$7:$R$326,12,0)</f>
        <v>-29.0569863117748</v>
      </c>
      <c r="G8" s="70">
        <f t="shared" ref="G8:G29" si="1">RANK(F8,F$8:F$73,0)</f>
        <v>15</v>
      </c>
      <c r="H8" s="69">
        <f>VLOOKUP($A8,'Return Data'!$A$7:$R$326,13,0)</f>
        <v>-19.366405908362101</v>
      </c>
      <c r="I8" s="70">
        <f t="shared" ref="I8:I29" si="2">RANK(H8,H$8:H$73,0)</f>
        <v>13</v>
      </c>
      <c r="J8" s="69">
        <f>VLOOKUP($A8,'Return Data'!$A$7:$R$326,14,0)</f>
        <v>-20.124684059110301</v>
      </c>
      <c r="K8" s="70">
        <f t="shared" ref="K8:K29" si="3">RANK(J8,J$8:J$73,0)</f>
        <v>28</v>
      </c>
      <c r="L8" s="69">
        <f>VLOOKUP($A8,'Return Data'!$A$7:$R$326,18,0)</f>
        <v>-9.7651280204306499</v>
      </c>
      <c r="M8" s="70">
        <f t="shared" ref="M8:M13" si="4">RANK(L8,L$8:L$73,0)</f>
        <v>24</v>
      </c>
      <c r="N8" s="69">
        <f>VLOOKUP($A8,'Return Data'!$A$7:$R$326,15,0)</f>
        <v>-0.70187710671123704</v>
      </c>
      <c r="O8" s="70">
        <f>RANK(N8,N$8:N$73,0)</f>
        <v>14</v>
      </c>
      <c r="P8" s="69">
        <f>VLOOKUP($A8,'Return Data'!$A$7:$R$326,16,0)</f>
        <v>2.3392749290373702</v>
      </c>
      <c r="Q8" s="70">
        <f>RANK(P8,P$8:P$73,0)</f>
        <v>16</v>
      </c>
      <c r="R8" s="69">
        <f>VLOOKUP($A8,'Return Data'!$A$7:$R$326,17,0)</f>
        <v>16.212378640776699</v>
      </c>
      <c r="S8" s="71">
        <f t="shared" ref="S8:S39" si="5">RANK(R8,R$8:R$73,0)</f>
        <v>29</v>
      </c>
    </row>
    <row r="9" spans="1:20" x14ac:dyDescent="0.25">
      <c r="A9" s="67" t="s">
        <v>267</v>
      </c>
      <c r="B9" s="68">
        <f>VLOOKUP($A9,'Return Data'!$A$7:$R$326,2,0)</f>
        <v>43937</v>
      </c>
      <c r="C9" s="69">
        <f>VLOOKUP($A9,'Return Data'!$A$7:$R$326,3,0)</f>
        <v>26.06</v>
      </c>
      <c r="D9" s="69">
        <f>VLOOKUP($A9,'Return Data'!$A$7:$R$326,11,0)</f>
        <v>-83.196304911633405</v>
      </c>
      <c r="E9" s="70">
        <f t="shared" si="0"/>
        <v>13</v>
      </c>
      <c r="F9" s="69">
        <f>VLOOKUP($A9,'Return Data'!$A$7:$R$326,12,0)</f>
        <v>-27.683572968697501</v>
      </c>
      <c r="G9" s="70">
        <f t="shared" si="1"/>
        <v>11</v>
      </c>
      <c r="H9" s="69">
        <f>VLOOKUP($A9,'Return Data'!$A$7:$R$326,13,0)</f>
        <v>-18.081176364238999</v>
      </c>
      <c r="I9" s="70">
        <f t="shared" si="2"/>
        <v>12</v>
      </c>
      <c r="J9" s="69">
        <f>VLOOKUP($A9,'Return Data'!$A$7:$R$326,14,0)</f>
        <v>-18.890701884098601</v>
      </c>
      <c r="K9" s="70">
        <f t="shared" si="3"/>
        <v>21</v>
      </c>
      <c r="L9" s="69">
        <f>VLOOKUP($A9,'Return Data'!$A$7:$R$326,18,0)</f>
        <v>-8.9225393981279293</v>
      </c>
      <c r="M9" s="70">
        <f t="shared" si="4"/>
        <v>20</v>
      </c>
      <c r="N9" s="69">
        <f>VLOOKUP($A9,'Return Data'!$A$7:$R$326,15,0)</f>
        <v>5.1056127469665098E-2</v>
      </c>
      <c r="O9" s="70">
        <f>RANK(N9,N$8:N$73,0)</f>
        <v>10</v>
      </c>
      <c r="P9" s="69">
        <f>VLOOKUP($A9,'Return Data'!$A$7:$R$326,16,0)</f>
        <v>3.0789995360411599</v>
      </c>
      <c r="Q9" s="70">
        <f>RANK(P9,P$8:P$73,0)</f>
        <v>12</v>
      </c>
      <c r="R9" s="69">
        <f>VLOOKUP($A9,'Return Data'!$A$7:$R$326,17,0)</f>
        <v>13.523595361532999</v>
      </c>
      <c r="S9" s="71">
        <f t="shared" si="5"/>
        <v>31</v>
      </c>
    </row>
    <row r="10" spans="1:20" x14ac:dyDescent="0.25">
      <c r="A10" s="67" t="s">
        <v>268</v>
      </c>
      <c r="B10" s="68">
        <f>VLOOKUP($A10,'Return Data'!$A$7:$R$326,2,0)</f>
        <v>43937</v>
      </c>
      <c r="C10" s="69">
        <f>VLOOKUP($A10,'Return Data'!$A$7:$R$326,3,0)</f>
        <v>39.581800000000001</v>
      </c>
      <c r="D10" s="69">
        <f>VLOOKUP($A10,'Return Data'!$A$7:$R$326,11,0)</f>
        <v>-85.127256092134701</v>
      </c>
      <c r="E10" s="70">
        <f t="shared" si="0"/>
        <v>14</v>
      </c>
      <c r="F10" s="69">
        <f>VLOOKUP($A10,'Return Data'!$A$7:$R$326,12,0)</f>
        <v>-32.890674631235299</v>
      </c>
      <c r="G10" s="70">
        <f t="shared" si="1"/>
        <v>22</v>
      </c>
      <c r="H10" s="69">
        <f>VLOOKUP($A10,'Return Data'!$A$7:$R$326,13,0)</f>
        <v>-17.0495585527392</v>
      </c>
      <c r="I10" s="70">
        <f t="shared" si="2"/>
        <v>10</v>
      </c>
      <c r="J10" s="69">
        <f>VLOOKUP($A10,'Return Data'!$A$7:$R$326,14,0)</f>
        <v>-11.2916152990871</v>
      </c>
      <c r="K10" s="70">
        <f t="shared" si="3"/>
        <v>6</v>
      </c>
      <c r="L10" s="69">
        <f>VLOOKUP($A10,'Return Data'!$A$7:$R$326,18,0)</f>
        <v>-3.8232756738409401</v>
      </c>
      <c r="M10" s="70">
        <f t="shared" si="4"/>
        <v>4</v>
      </c>
      <c r="N10" s="69">
        <f>VLOOKUP($A10,'Return Data'!$A$7:$R$326,15,0)</f>
        <v>4.4679899349755496</v>
      </c>
      <c r="O10" s="70">
        <f>RANK(N10,N$8:N$73,0)</f>
        <v>2</v>
      </c>
      <c r="P10" s="69">
        <f>VLOOKUP($A10,'Return Data'!$A$7:$R$326,16,0)</f>
        <v>4.8086499842966504</v>
      </c>
      <c r="Q10" s="70">
        <f>RANK(P10,P$8:P$73,0)</f>
        <v>5</v>
      </c>
      <c r="R10" s="69">
        <f>VLOOKUP($A10,'Return Data'!$A$7:$R$326,17,0)</f>
        <v>28.708739696889101</v>
      </c>
      <c r="S10" s="71">
        <f t="shared" si="5"/>
        <v>15</v>
      </c>
    </row>
    <row r="11" spans="1:20" x14ac:dyDescent="0.25">
      <c r="A11" s="67" t="s">
        <v>269</v>
      </c>
      <c r="B11" s="68">
        <f>VLOOKUP($A11,'Return Data'!$A$7:$R$326,2,0)</f>
        <v>43937</v>
      </c>
      <c r="C11" s="69">
        <f>VLOOKUP($A11,'Return Data'!$A$7:$R$326,3,0)</f>
        <v>34.89</v>
      </c>
      <c r="D11" s="69">
        <f>VLOOKUP($A11,'Return Data'!$A$7:$R$326,11,0)</f>
        <v>-96.211305034834396</v>
      </c>
      <c r="E11" s="70">
        <f t="shared" si="0"/>
        <v>27</v>
      </c>
      <c r="F11" s="69">
        <f>VLOOKUP($A11,'Return Data'!$A$7:$R$326,12,0)</f>
        <v>-37.051348266605501</v>
      </c>
      <c r="G11" s="70">
        <f t="shared" si="1"/>
        <v>34</v>
      </c>
      <c r="H11" s="69">
        <f>VLOOKUP($A11,'Return Data'!$A$7:$R$326,13,0)</f>
        <v>-26.417480591034298</v>
      </c>
      <c r="I11" s="70">
        <f t="shared" si="2"/>
        <v>31</v>
      </c>
      <c r="J11" s="69">
        <f>VLOOKUP($A11,'Return Data'!$A$7:$R$326,14,0)</f>
        <v>-21.676816038950001</v>
      </c>
      <c r="K11" s="70">
        <f t="shared" si="3"/>
        <v>34</v>
      </c>
      <c r="L11" s="69">
        <f>VLOOKUP($A11,'Return Data'!$A$7:$R$326,18,0)</f>
        <v>-12.9989411642901</v>
      </c>
      <c r="M11" s="70">
        <f t="shared" si="4"/>
        <v>44</v>
      </c>
      <c r="N11" s="69">
        <f>VLOOKUP($A11,'Return Data'!$A$7:$R$326,15,0)</f>
        <v>-5.6943889535812104</v>
      </c>
      <c r="O11" s="70">
        <f>RANK(N11,N$8:N$73,0)</f>
        <v>41</v>
      </c>
      <c r="P11" s="69">
        <f>VLOOKUP($A11,'Return Data'!$A$7:$R$326,16,0)</f>
        <v>-1.55748977922194</v>
      </c>
      <c r="Q11" s="70">
        <f>RANK(P11,P$8:P$73,0)</f>
        <v>36</v>
      </c>
      <c r="R11" s="69">
        <f>VLOOKUP($A11,'Return Data'!$A$7:$R$326,17,0)</f>
        <v>-2.00093812651683</v>
      </c>
      <c r="S11" s="71">
        <f t="shared" si="5"/>
        <v>46</v>
      </c>
    </row>
    <row r="12" spans="1:20" x14ac:dyDescent="0.25">
      <c r="A12" s="67" t="s">
        <v>270</v>
      </c>
      <c r="B12" s="68">
        <f>VLOOKUP($A12,'Return Data'!$A$7:$R$326,2,0)</f>
        <v>43937</v>
      </c>
      <c r="C12" s="69">
        <f>VLOOKUP($A12,'Return Data'!$A$7:$R$326,3,0)</f>
        <v>33.588999999999999</v>
      </c>
      <c r="D12" s="69">
        <f>VLOOKUP($A12,'Return Data'!$A$7:$R$326,11,0)</f>
        <v>-82.945805434352195</v>
      </c>
      <c r="E12" s="70">
        <f t="shared" si="0"/>
        <v>12</v>
      </c>
      <c r="F12" s="69">
        <f>VLOOKUP($A12,'Return Data'!$A$7:$R$326,12,0)</f>
        <v>-28.984204452231001</v>
      </c>
      <c r="G12" s="70">
        <f t="shared" si="1"/>
        <v>14</v>
      </c>
      <c r="H12" s="69">
        <f>VLOOKUP($A12,'Return Data'!$A$7:$R$326,13,0)</f>
        <v>-17.068673556506301</v>
      </c>
      <c r="I12" s="70">
        <f t="shared" si="2"/>
        <v>11</v>
      </c>
      <c r="J12" s="69">
        <f>VLOOKUP($A12,'Return Data'!$A$7:$R$326,14,0)</f>
        <v>-12.0032542174959</v>
      </c>
      <c r="K12" s="70">
        <f t="shared" si="3"/>
        <v>9</v>
      </c>
      <c r="L12" s="69">
        <f>VLOOKUP($A12,'Return Data'!$A$7:$R$326,18,0)</f>
        <v>-5.2718431104444496</v>
      </c>
      <c r="M12" s="70">
        <f t="shared" si="4"/>
        <v>6</v>
      </c>
      <c r="N12" s="69">
        <f>VLOOKUP($A12,'Return Data'!$A$7:$R$326,15,0)</f>
        <v>0.51205071400885105</v>
      </c>
      <c r="O12" s="70">
        <f>RANK(N12,N$8:N$73,0)</f>
        <v>8</v>
      </c>
      <c r="P12" s="69">
        <f>VLOOKUP($A12,'Return Data'!$A$7:$R$326,16,0)</f>
        <v>1.75331674475719</v>
      </c>
      <c r="Q12" s="70">
        <f>RANK(P12,P$8:P$73,0)</f>
        <v>20</v>
      </c>
      <c r="R12" s="69">
        <f>VLOOKUP($A12,'Return Data'!$A$7:$R$326,17,0)</f>
        <v>16.510038350910801</v>
      </c>
      <c r="S12" s="71">
        <f t="shared" si="5"/>
        <v>27</v>
      </c>
    </row>
    <row r="13" spans="1:20" x14ac:dyDescent="0.25">
      <c r="A13" s="67" t="s">
        <v>271</v>
      </c>
      <c r="B13" s="68">
        <f>VLOOKUP($A13,'Return Data'!$A$7:$R$326,2,0)</f>
        <v>43937</v>
      </c>
      <c r="C13" s="69">
        <f>VLOOKUP($A13,'Return Data'!$A$7:$R$326,3,0)</f>
        <v>7.93</v>
      </c>
      <c r="D13" s="69">
        <f>VLOOKUP($A13,'Return Data'!$A$7:$R$326,11,0)</f>
        <v>-62.725040916530297</v>
      </c>
      <c r="E13" s="70">
        <f t="shared" si="0"/>
        <v>3</v>
      </c>
      <c r="F13" s="69">
        <f>VLOOKUP($A13,'Return Data'!$A$7:$R$326,12,0)</f>
        <v>-12.936256315084</v>
      </c>
      <c r="G13" s="70">
        <f t="shared" si="1"/>
        <v>2</v>
      </c>
      <c r="H13" s="69">
        <f>VLOOKUP($A13,'Return Data'!$A$7:$R$326,13,0)</f>
        <v>-5.1482093663911899</v>
      </c>
      <c r="I13" s="70">
        <f t="shared" si="2"/>
        <v>2</v>
      </c>
      <c r="J13" s="69">
        <f>VLOOKUP($A13,'Return Data'!$A$7:$R$326,14,0)</f>
        <v>-8.9307560557866594</v>
      </c>
      <c r="K13" s="70">
        <f t="shared" si="3"/>
        <v>4</v>
      </c>
      <c r="L13" s="69">
        <f>VLOOKUP($A13,'Return Data'!$A$7:$R$326,18,0)</f>
        <v>-12.221353657742201</v>
      </c>
      <c r="M13" s="70">
        <f t="shared" si="4"/>
        <v>39</v>
      </c>
      <c r="N13" s="69"/>
      <c r="O13" s="70"/>
      <c r="P13" s="69"/>
      <c r="Q13" s="70"/>
      <c r="R13" s="69">
        <f>VLOOKUP($A13,'Return Data'!$A$7:$R$326,17,0)</f>
        <v>-9.6003811944091506</v>
      </c>
      <c r="S13" s="71">
        <f t="shared" si="5"/>
        <v>55</v>
      </c>
    </row>
    <row r="14" spans="1:20" x14ac:dyDescent="0.25">
      <c r="A14" s="67" t="s">
        <v>272</v>
      </c>
      <c r="B14" s="68">
        <f>VLOOKUP($A14,'Return Data'!$A$7:$R$326,2,0)</f>
        <v>43937</v>
      </c>
      <c r="C14" s="69">
        <f>VLOOKUP($A14,'Return Data'!$A$7:$R$326,3,0)</f>
        <v>9.65</v>
      </c>
      <c r="D14" s="69">
        <f>VLOOKUP($A14,'Return Data'!$A$7:$R$326,11,0)</f>
        <v>-75.290450290450295</v>
      </c>
      <c r="E14" s="70">
        <f t="shared" si="0"/>
        <v>8</v>
      </c>
      <c r="F14" s="69">
        <f>VLOOKUP($A14,'Return Data'!$A$7:$R$326,12,0)</f>
        <v>-22.059379013371601</v>
      </c>
      <c r="G14" s="70">
        <f t="shared" si="1"/>
        <v>6</v>
      </c>
      <c r="H14" s="69">
        <f>VLOOKUP($A14,'Return Data'!$A$7:$R$326,13,0)</f>
        <v>-9.9259130131613205</v>
      </c>
      <c r="I14" s="70">
        <f t="shared" si="2"/>
        <v>4</v>
      </c>
      <c r="J14" s="69">
        <f>VLOOKUP($A14,'Return Data'!$A$7:$R$326,14,0)</f>
        <v>-11.678890505402</v>
      </c>
      <c r="K14" s="70">
        <f t="shared" si="3"/>
        <v>7</v>
      </c>
      <c r="L14" s="69"/>
      <c r="M14" s="70"/>
      <c r="N14" s="69"/>
      <c r="O14" s="70"/>
      <c r="P14" s="69"/>
      <c r="Q14" s="70"/>
      <c r="R14" s="69">
        <f>VLOOKUP($A14,'Return Data'!$A$7:$R$326,17,0)</f>
        <v>-2.3440366972477</v>
      </c>
      <c r="S14" s="71">
        <f t="shared" si="5"/>
        <v>48</v>
      </c>
    </row>
    <row r="15" spans="1:20" x14ac:dyDescent="0.25">
      <c r="A15" s="67" t="s">
        <v>273</v>
      </c>
      <c r="B15" s="68">
        <f>VLOOKUP($A15,'Return Data'!$A$7:$R$326,2,0)</f>
        <v>43937</v>
      </c>
      <c r="C15" s="69">
        <f>VLOOKUP($A15,'Return Data'!$A$7:$R$326,3,0)</f>
        <v>47.99</v>
      </c>
      <c r="D15" s="69">
        <f>VLOOKUP($A15,'Return Data'!$A$7:$R$326,11,0)</f>
        <v>-62.272351834048699</v>
      </c>
      <c r="E15" s="70">
        <f t="shared" si="0"/>
        <v>2</v>
      </c>
      <c r="F15" s="69">
        <f>VLOOKUP($A15,'Return Data'!$A$7:$R$326,12,0)</f>
        <v>-16.226600222596002</v>
      </c>
      <c r="G15" s="70">
        <f t="shared" si="1"/>
        <v>3</v>
      </c>
      <c r="H15" s="69">
        <f>VLOOKUP($A15,'Return Data'!$A$7:$R$326,13,0)</f>
        <v>-5.7926011812022198</v>
      </c>
      <c r="I15" s="70">
        <f t="shared" si="2"/>
        <v>3</v>
      </c>
      <c r="J15" s="69">
        <f>VLOOKUP($A15,'Return Data'!$A$7:$R$326,14,0)</f>
        <v>-5.6090182740407597</v>
      </c>
      <c r="K15" s="70">
        <f t="shared" si="3"/>
        <v>3</v>
      </c>
      <c r="L15" s="69">
        <f>VLOOKUP($A15,'Return Data'!$A$7:$R$326,18,0)</f>
        <v>-8.4027008893114292</v>
      </c>
      <c r="M15" s="70">
        <f t="shared" ref="M15:M24" si="6">RANK(L15,L$8:L$73,0)</f>
        <v>17</v>
      </c>
      <c r="N15" s="69">
        <f>VLOOKUP($A15,'Return Data'!$A$7:$R$326,15,0)</f>
        <v>3.5548726796825898</v>
      </c>
      <c r="O15" s="70">
        <f t="shared" ref="O15:O24" si="7">RANK(N15,N$8:N$73,0)</f>
        <v>5</v>
      </c>
      <c r="P15" s="69">
        <f>VLOOKUP($A15,'Return Data'!$A$7:$R$326,16,0)</f>
        <v>4.3556327951566898</v>
      </c>
      <c r="Q15" s="70">
        <f>RANK(P15,P$8:P$73,0)</f>
        <v>6</v>
      </c>
      <c r="R15" s="69">
        <f>VLOOKUP($A15,'Return Data'!$A$7:$R$326,17,0)</f>
        <v>34.086406096361799</v>
      </c>
      <c r="S15" s="71">
        <f t="shared" si="5"/>
        <v>11</v>
      </c>
    </row>
    <row r="16" spans="1:20" x14ac:dyDescent="0.25">
      <c r="A16" s="67" t="s">
        <v>274</v>
      </c>
      <c r="B16" s="68">
        <f>VLOOKUP($A16,'Return Data'!$A$7:$R$326,2,0)</f>
        <v>43937</v>
      </c>
      <c r="C16" s="69">
        <f>VLOOKUP($A16,'Return Data'!$A$7:$R$326,3,0)</f>
        <v>58.07</v>
      </c>
      <c r="D16" s="69">
        <f>VLOOKUP($A16,'Return Data'!$A$7:$R$326,11,0)</f>
        <v>-67.882689556509305</v>
      </c>
      <c r="E16" s="70">
        <f t="shared" si="0"/>
        <v>4</v>
      </c>
      <c r="F16" s="69">
        <f>VLOOKUP($A16,'Return Data'!$A$7:$R$326,12,0)</f>
        <v>-21.8386499103778</v>
      </c>
      <c r="G16" s="70">
        <f t="shared" si="1"/>
        <v>5</v>
      </c>
      <c r="H16" s="69">
        <f>VLOOKUP($A16,'Return Data'!$A$7:$R$326,13,0)</f>
        <v>-14.8940251004156</v>
      </c>
      <c r="I16" s="70">
        <f t="shared" si="2"/>
        <v>9</v>
      </c>
      <c r="J16" s="69">
        <f>VLOOKUP($A16,'Return Data'!$A$7:$R$326,14,0)</f>
        <v>-11.7423657499423</v>
      </c>
      <c r="K16" s="70">
        <f t="shared" si="3"/>
        <v>8</v>
      </c>
      <c r="L16" s="69">
        <f>VLOOKUP($A16,'Return Data'!$A$7:$R$326,18,0)</f>
        <v>-1.91822012368759</v>
      </c>
      <c r="M16" s="70">
        <f t="shared" si="6"/>
        <v>3</v>
      </c>
      <c r="N16" s="69">
        <f>VLOOKUP($A16,'Return Data'!$A$7:$R$326,15,0)</f>
        <v>3.7206101852978</v>
      </c>
      <c r="O16" s="70">
        <f t="shared" si="7"/>
        <v>4</v>
      </c>
      <c r="P16" s="69">
        <f>VLOOKUP($A16,'Return Data'!$A$7:$R$326,16,0)</f>
        <v>3.9618159397002901</v>
      </c>
      <c r="Q16" s="70">
        <f>RANK(P16,P$8:P$73,0)</f>
        <v>8</v>
      </c>
      <c r="R16" s="69">
        <f>VLOOKUP($A16,'Return Data'!$A$7:$R$326,17,0)</f>
        <v>40.799850427721402</v>
      </c>
      <c r="S16" s="71">
        <f t="shared" si="5"/>
        <v>9</v>
      </c>
    </row>
    <row r="17" spans="1:19" x14ac:dyDescent="0.25">
      <c r="A17" s="67" t="s">
        <v>275</v>
      </c>
      <c r="B17" s="68">
        <f>VLOOKUP($A17,'Return Data'!$A$7:$R$326,2,0)</f>
        <v>43937</v>
      </c>
      <c r="C17" s="69">
        <f>VLOOKUP($A17,'Return Data'!$A$7:$R$326,3,0)</f>
        <v>39.4</v>
      </c>
      <c r="D17" s="69">
        <f>VLOOKUP($A17,'Return Data'!$A$7:$R$326,11,0)</f>
        <v>-100.890001129358</v>
      </c>
      <c r="E17" s="70">
        <f t="shared" si="0"/>
        <v>34</v>
      </c>
      <c r="F17" s="69">
        <f>VLOOKUP($A17,'Return Data'!$A$7:$R$326,12,0)</f>
        <v>-39.735045645441097</v>
      </c>
      <c r="G17" s="70">
        <f t="shared" si="1"/>
        <v>43</v>
      </c>
      <c r="H17" s="69">
        <f>VLOOKUP($A17,'Return Data'!$A$7:$R$326,13,0)</f>
        <v>-24.4076541545368</v>
      </c>
      <c r="I17" s="70">
        <f t="shared" si="2"/>
        <v>25</v>
      </c>
      <c r="J17" s="69">
        <f>VLOOKUP($A17,'Return Data'!$A$7:$R$326,14,0)</f>
        <v>-19.069176188705502</v>
      </c>
      <c r="K17" s="70">
        <f t="shared" si="3"/>
        <v>23</v>
      </c>
      <c r="L17" s="69">
        <f>VLOOKUP($A17,'Return Data'!$A$7:$R$326,18,0)</f>
        <v>-7.5473998069442496</v>
      </c>
      <c r="M17" s="70">
        <f t="shared" si="6"/>
        <v>12</v>
      </c>
      <c r="N17" s="69">
        <f>VLOOKUP($A17,'Return Data'!$A$7:$R$326,15,0)</f>
        <v>-1.5547415296552201</v>
      </c>
      <c r="O17" s="70">
        <f t="shared" si="7"/>
        <v>18</v>
      </c>
      <c r="P17" s="69">
        <f>VLOOKUP($A17,'Return Data'!$A$7:$R$326,16,0)</f>
        <v>3.9136373859651501</v>
      </c>
      <c r="Q17" s="70">
        <f>RANK(P17,P$8:P$73,0)</f>
        <v>9</v>
      </c>
      <c r="R17" s="69">
        <f>VLOOKUP($A17,'Return Data'!$A$7:$R$326,17,0)</f>
        <v>22.185238784370501</v>
      </c>
      <c r="S17" s="71">
        <f t="shared" si="5"/>
        <v>22</v>
      </c>
    </row>
    <row r="18" spans="1:19" x14ac:dyDescent="0.25">
      <c r="A18" s="67" t="s">
        <v>276</v>
      </c>
      <c r="B18" s="68">
        <f>VLOOKUP($A18,'Return Data'!$A$7:$R$326,2,0)</f>
        <v>43937</v>
      </c>
      <c r="C18" s="69">
        <f>VLOOKUP($A18,'Return Data'!$A$7:$R$326,3,0)</f>
        <v>37.380000000000003</v>
      </c>
      <c r="D18" s="69">
        <f>VLOOKUP($A18,'Return Data'!$A$7:$R$326,11,0)</f>
        <v>-98.514099422272906</v>
      </c>
      <c r="E18" s="70">
        <f t="shared" si="0"/>
        <v>31</v>
      </c>
      <c r="F18" s="69">
        <f>VLOOKUP($A18,'Return Data'!$A$7:$R$326,12,0)</f>
        <v>-38.251956874907698</v>
      </c>
      <c r="G18" s="70">
        <f t="shared" si="1"/>
        <v>38</v>
      </c>
      <c r="H18" s="69">
        <f>VLOOKUP($A18,'Return Data'!$A$7:$R$326,13,0)</f>
        <v>-25.3853113567523</v>
      </c>
      <c r="I18" s="70">
        <f t="shared" si="2"/>
        <v>29</v>
      </c>
      <c r="J18" s="69">
        <f>VLOOKUP($A18,'Return Data'!$A$7:$R$326,14,0)</f>
        <v>-19.988019052628498</v>
      </c>
      <c r="K18" s="70">
        <f t="shared" si="3"/>
        <v>27</v>
      </c>
      <c r="L18" s="69">
        <f>VLOOKUP($A18,'Return Data'!$A$7:$R$326,18,0)</f>
        <v>-10.3883118087598</v>
      </c>
      <c r="M18" s="70">
        <f t="shared" si="6"/>
        <v>29</v>
      </c>
      <c r="N18" s="69">
        <f>VLOOKUP($A18,'Return Data'!$A$7:$R$326,15,0)</f>
        <v>-3.2031888703620699</v>
      </c>
      <c r="O18" s="70">
        <f t="shared" si="7"/>
        <v>28</v>
      </c>
      <c r="P18" s="69">
        <f>VLOOKUP($A18,'Return Data'!$A$7:$R$326,16,0)</f>
        <v>0.139932855821679</v>
      </c>
      <c r="Q18" s="70">
        <f>RANK(P18,P$8:P$73,0)</f>
        <v>27</v>
      </c>
      <c r="R18" s="69">
        <f>VLOOKUP($A18,'Return Data'!$A$7:$R$326,17,0)</f>
        <v>24.227151515151501</v>
      </c>
      <c r="S18" s="71">
        <f t="shared" si="5"/>
        <v>20</v>
      </c>
    </row>
    <row r="19" spans="1:19" x14ac:dyDescent="0.25">
      <c r="A19" s="67" t="s">
        <v>277</v>
      </c>
      <c r="B19" s="68">
        <f>VLOOKUP($A19,'Return Data'!$A$7:$R$326,2,0)</f>
        <v>43937</v>
      </c>
      <c r="C19" s="69">
        <f>VLOOKUP($A19,'Return Data'!$A$7:$R$326,3,0)</f>
        <v>11.0906</v>
      </c>
      <c r="D19" s="69">
        <f>VLOOKUP($A19,'Return Data'!$A$7:$R$326,11,0)</f>
        <v>-109.078953186927</v>
      </c>
      <c r="E19" s="70">
        <f t="shared" si="0"/>
        <v>49</v>
      </c>
      <c r="F19" s="69">
        <f>VLOOKUP($A19,'Return Data'!$A$7:$R$326,12,0)</f>
        <v>-44.014049218342301</v>
      </c>
      <c r="G19" s="70">
        <f t="shared" si="1"/>
        <v>52</v>
      </c>
      <c r="H19" s="69">
        <f>VLOOKUP($A19,'Return Data'!$A$7:$R$326,13,0)</f>
        <v>-29.6110664627133</v>
      </c>
      <c r="I19" s="70">
        <f t="shared" si="2"/>
        <v>46</v>
      </c>
      <c r="J19" s="69">
        <f>VLOOKUP($A19,'Return Data'!$A$7:$R$326,14,0)</f>
        <v>-24.4113393345764</v>
      </c>
      <c r="K19" s="70">
        <f t="shared" si="3"/>
        <v>44</v>
      </c>
      <c r="L19" s="69">
        <f>VLOOKUP($A19,'Return Data'!$A$7:$R$326,18,0)</f>
        <v>-9.9613806181664302</v>
      </c>
      <c r="M19" s="70">
        <f t="shared" si="6"/>
        <v>26</v>
      </c>
      <c r="N19" s="69">
        <f>VLOOKUP($A19,'Return Data'!$A$7:$R$326,15,0)</f>
        <v>-4.0124224819322301</v>
      </c>
      <c r="O19" s="70">
        <f t="shared" si="7"/>
        <v>33</v>
      </c>
      <c r="P19" s="69"/>
      <c r="Q19" s="70"/>
      <c r="R19" s="69">
        <f>VLOOKUP($A19,'Return Data'!$A$7:$R$326,17,0)</f>
        <v>2.5370873167622698</v>
      </c>
      <c r="S19" s="71">
        <f t="shared" si="5"/>
        <v>40</v>
      </c>
    </row>
    <row r="20" spans="1:19" x14ac:dyDescent="0.25">
      <c r="A20" s="67" t="s">
        <v>278</v>
      </c>
      <c r="B20" s="68">
        <f>VLOOKUP($A20,'Return Data'!$A$7:$R$326,2,0)</f>
        <v>43937</v>
      </c>
      <c r="C20" s="69">
        <f>VLOOKUP($A20,'Return Data'!$A$7:$R$326,3,0)</f>
        <v>419.94119999999998</v>
      </c>
      <c r="D20" s="69">
        <f>VLOOKUP($A20,'Return Data'!$A$7:$R$326,11,0)</f>
        <v>-114.57878857468</v>
      </c>
      <c r="E20" s="70">
        <f t="shared" si="0"/>
        <v>54</v>
      </c>
      <c r="F20" s="69">
        <f>VLOOKUP($A20,'Return Data'!$A$7:$R$326,12,0)</f>
        <v>-47.996855615163803</v>
      </c>
      <c r="G20" s="70">
        <f t="shared" si="1"/>
        <v>62</v>
      </c>
      <c r="H20" s="69">
        <f>VLOOKUP($A20,'Return Data'!$A$7:$R$326,13,0)</f>
        <v>-34.7046896831894</v>
      </c>
      <c r="I20" s="70">
        <f t="shared" si="2"/>
        <v>54</v>
      </c>
      <c r="J20" s="69">
        <f>VLOOKUP($A20,'Return Data'!$A$7:$R$326,14,0)</f>
        <v>-27.279533278462502</v>
      </c>
      <c r="K20" s="70">
        <f t="shared" si="3"/>
        <v>50</v>
      </c>
      <c r="L20" s="69">
        <f>VLOOKUP($A20,'Return Data'!$A$7:$R$326,18,0)</f>
        <v>-11.8526598328202</v>
      </c>
      <c r="M20" s="70">
        <f t="shared" si="6"/>
        <v>37</v>
      </c>
      <c r="N20" s="69">
        <f>VLOOKUP($A20,'Return Data'!$A$7:$R$326,15,0)</f>
        <v>-4.9500890039524004</v>
      </c>
      <c r="O20" s="70">
        <f t="shared" si="7"/>
        <v>38</v>
      </c>
      <c r="P20" s="69">
        <f>VLOOKUP($A20,'Return Data'!$A$7:$R$326,16,0)</f>
        <v>-0.72457955886862502</v>
      </c>
      <c r="Q20" s="70">
        <f>RANK(P20,P$8:P$73,0)</f>
        <v>31</v>
      </c>
      <c r="R20" s="69">
        <f>VLOOKUP($A20,'Return Data'!$A$7:$R$326,17,0)</f>
        <v>194.904960270939</v>
      </c>
      <c r="S20" s="71">
        <f t="shared" si="5"/>
        <v>2</v>
      </c>
    </row>
    <row r="21" spans="1:19" x14ac:dyDescent="0.25">
      <c r="A21" s="67" t="s">
        <v>279</v>
      </c>
      <c r="B21" s="68">
        <f>VLOOKUP($A21,'Return Data'!$A$7:$R$326,2,0)</f>
        <v>43937</v>
      </c>
      <c r="C21" s="69">
        <f>VLOOKUP($A21,'Return Data'!$A$7:$R$326,3,0)</f>
        <v>270.49</v>
      </c>
      <c r="D21" s="69">
        <f>VLOOKUP($A21,'Return Data'!$A$7:$R$326,11,0)</f>
        <v>-116.00001224383</v>
      </c>
      <c r="E21" s="70">
        <f t="shared" si="0"/>
        <v>56</v>
      </c>
      <c r="F21" s="69">
        <f>VLOOKUP($A21,'Return Data'!$A$7:$R$326,12,0)</f>
        <v>-45.698927870985997</v>
      </c>
      <c r="G21" s="70">
        <f t="shared" si="1"/>
        <v>54</v>
      </c>
      <c r="H21" s="69">
        <f>VLOOKUP($A21,'Return Data'!$A$7:$R$326,13,0)</f>
        <v>-34.411985980970996</v>
      </c>
      <c r="I21" s="70">
        <f t="shared" si="2"/>
        <v>51</v>
      </c>
      <c r="J21" s="69">
        <f>VLOOKUP($A21,'Return Data'!$A$7:$R$326,14,0)</f>
        <v>-25.499056222607901</v>
      </c>
      <c r="K21" s="70">
        <f t="shared" si="3"/>
        <v>46</v>
      </c>
      <c r="L21" s="69">
        <f>VLOOKUP($A21,'Return Data'!$A$7:$R$326,18,0)</f>
        <v>-10.2205724530636</v>
      </c>
      <c r="M21" s="70">
        <f t="shared" si="6"/>
        <v>28</v>
      </c>
      <c r="N21" s="69">
        <f>VLOOKUP($A21,'Return Data'!$A$7:$R$326,15,0)</f>
        <v>-2.9192954090647798</v>
      </c>
      <c r="O21" s="70">
        <f t="shared" si="7"/>
        <v>25</v>
      </c>
      <c r="P21" s="69">
        <f>VLOOKUP($A21,'Return Data'!$A$7:$R$326,16,0)</f>
        <v>2.0155200043705301</v>
      </c>
      <c r="Q21" s="70">
        <f>RANK(P21,P$8:P$73,0)</f>
        <v>17</v>
      </c>
      <c r="R21" s="69">
        <f>VLOOKUP($A21,'Return Data'!$A$7:$R$326,17,0)</f>
        <v>134.97849233390099</v>
      </c>
      <c r="S21" s="71">
        <f t="shared" si="5"/>
        <v>5</v>
      </c>
    </row>
    <row r="22" spans="1:19" x14ac:dyDescent="0.25">
      <c r="A22" s="67" t="s">
        <v>280</v>
      </c>
      <c r="B22" s="68">
        <f>VLOOKUP($A22,'Return Data'!$A$7:$R$326,2,0)</f>
        <v>43937</v>
      </c>
      <c r="C22" s="69">
        <f>VLOOKUP($A22,'Return Data'!$A$7:$R$326,3,0)</f>
        <v>384.55799999999999</v>
      </c>
      <c r="D22" s="69">
        <f>VLOOKUP($A22,'Return Data'!$A$7:$R$326,11,0)</f>
        <v>-108.133322485514</v>
      </c>
      <c r="E22" s="70">
        <f t="shared" si="0"/>
        <v>48</v>
      </c>
      <c r="F22" s="69">
        <f>VLOOKUP($A22,'Return Data'!$A$7:$R$326,12,0)</f>
        <v>-43.776503557410003</v>
      </c>
      <c r="G22" s="70">
        <f t="shared" si="1"/>
        <v>50</v>
      </c>
      <c r="H22" s="69">
        <f>VLOOKUP($A22,'Return Data'!$A$7:$R$326,13,0)</f>
        <v>-34.5508472531289</v>
      </c>
      <c r="I22" s="70">
        <f t="shared" si="2"/>
        <v>52</v>
      </c>
      <c r="J22" s="69">
        <f>VLOOKUP($A22,'Return Data'!$A$7:$R$326,14,0)</f>
        <v>-27.584560662055601</v>
      </c>
      <c r="K22" s="70">
        <f t="shared" si="3"/>
        <v>52</v>
      </c>
      <c r="L22" s="69">
        <f>VLOOKUP($A22,'Return Data'!$A$7:$R$326,18,0)</f>
        <v>-12.541820265494</v>
      </c>
      <c r="M22" s="70">
        <f t="shared" si="6"/>
        <v>41</v>
      </c>
      <c r="N22" s="69">
        <f>VLOOKUP($A22,'Return Data'!$A$7:$R$326,15,0)</f>
        <v>-6.31458990895824</v>
      </c>
      <c r="O22" s="70">
        <f t="shared" si="7"/>
        <v>44</v>
      </c>
      <c r="P22" s="69">
        <f>VLOOKUP($A22,'Return Data'!$A$7:$R$326,16,0)</f>
        <v>-1.3230254400071499</v>
      </c>
      <c r="Q22" s="70">
        <f>RANK(P22,P$8:P$73,0)</f>
        <v>35</v>
      </c>
      <c r="R22" s="69">
        <f>VLOOKUP($A22,'Return Data'!$A$7:$R$326,17,0)</f>
        <v>517.35946537498</v>
      </c>
      <c r="S22" s="71">
        <f t="shared" si="5"/>
        <v>1</v>
      </c>
    </row>
    <row r="23" spans="1:19" x14ac:dyDescent="0.25">
      <c r="A23" s="67" t="s">
        <v>281</v>
      </c>
      <c r="B23" s="68">
        <f>VLOOKUP($A23,'Return Data'!$A$7:$R$326,2,0)</f>
        <v>43937</v>
      </c>
      <c r="C23" s="69">
        <f>VLOOKUP($A23,'Return Data'!$A$7:$R$326,3,0)</f>
        <v>29.187200000000001</v>
      </c>
      <c r="D23" s="69">
        <f>VLOOKUP($A23,'Return Data'!$A$7:$R$326,11,0)</f>
        <v>-102.474211441915</v>
      </c>
      <c r="E23" s="70">
        <f t="shared" si="0"/>
        <v>38</v>
      </c>
      <c r="F23" s="69">
        <f>VLOOKUP($A23,'Return Data'!$A$7:$R$326,12,0)</f>
        <v>-36.929243430455003</v>
      </c>
      <c r="G23" s="70">
        <f t="shared" si="1"/>
        <v>32</v>
      </c>
      <c r="H23" s="69">
        <f>VLOOKUP($A23,'Return Data'!$A$7:$R$326,13,0)</f>
        <v>-26.9311273700492</v>
      </c>
      <c r="I23" s="70">
        <f t="shared" si="2"/>
        <v>34</v>
      </c>
      <c r="J23" s="69">
        <f>VLOOKUP($A23,'Return Data'!$A$7:$R$326,14,0)</f>
        <v>-22.141451149164698</v>
      </c>
      <c r="K23" s="70">
        <f t="shared" si="3"/>
        <v>37</v>
      </c>
      <c r="L23" s="69">
        <f>VLOOKUP($A23,'Return Data'!$A$7:$R$326,18,0)</f>
        <v>-11.7028621351651</v>
      </c>
      <c r="M23" s="70">
        <f t="shared" si="6"/>
        <v>36</v>
      </c>
      <c r="N23" s="69">
        <f>VLOOKUP($A23,'Return Data'!$A$7:$R$326,15,0)</f>
        <v>-4.0854013689861501</v>
      </c>
      <c r="O23" s="70">
        <f t="shared" si="7"/>
        <v>34</v>
      </c>
      <c r="P23" s="69">
        <f>VLOOKUP($A23,'Return Data'!$A$7:$R$326,16,0)</f>
        <v>1.34792886835439</v>
      </c>
      <c r="Q23" s="70">
        <f>RANK(P23,P$8:P$73,0)</f>
        <v>24</v>
      </c>
      <c r="R23" s="69">
        <f>VLOOKUP($A23,'Return Data'!$A$7:$R$326,17,0)</f>
        <v>14.4398515463918</v>
      </c>
      <c r="S23" s="71">
        <f t="shared" si="5"/>
        <v>30</v>
      </c>
    </row>
    <row r="24" spans="1:19" x14ac:dyDescent="0.25">
      <c r="A24" s="67" t="s">
        <v>282</v>
      </c>
      <c r="B24" s="68">
        <f>VLOOKUP($A24,'Return Data'!$A$7:$R$326,2,0)</f>
        <v>43937</v>
      </c>
      <c r="C24" s="69">
        <f>VLOOKUP($A24,'Return Data'!$A$7:$R$326,3,0)</f>
        <v>299.42</v>
      </c>
      <c r="D24" s="69">
        <f>VLOOKUP($A24,'Return Data'!$A$7:$R$326,11,0)</f>
        <v>-101.575175622462</v>
      </c>
      <c r="E24" s="70">
        <f t="shared" si="0"/>
        <v>36</v>
      </c>
      <c r="F24" s="69">
        <f>VLOOKUP($A24,'Return Data'!$A$7:$R$326,12,0)</f>
        <v>-34.916461010922902</v>
      </c>
      <c r="G24" s="70">
        <f t="shared" si="1"/>
        <v>28</v>
      </c>
      <c r="H24" s="69">
        <f>VLOOKUP($A24,'Return Data'!$A$7:$R$326,13,0)</f>
        <v>-28.101114344795899</v>
      </c>
      <c r="I24" s="70">
        <f t="shared" si="2"/>
        <v>40</v>
      </c>
      <c r="J24" s="69">
        <f>VLOOKUP($A24,'Return Data'!$A$7:$R$326,14,0)</f>
        <v>-22.250344994890799</v>
      </c>
      <c r="K24" s="70">
        <f t="shared" si="3"/>
        <v>38</v>
      </c>
      <c r="L24" s="69">
        <f>VLOOKUP($A24,'Return Data'!$A$7:$R$326,18,0)</f>
        <v>-7.77233193335175</v>
      </c>
      <c r="M24" s="70">
        <f t="shared" si="6"/>
        <v>13</v>
      </c>
      <c r="N24" s="69">
        <f>VLOOKUP($A24,'Return Data'!$A$7:$R$326,15,0)</f>
        <v>-2.5867135479102799</v>
      </c>
      <c r="O24" s="70">
        <f t="shared" si="7"/>
        <v>23</v>
      </c>
      <c r="P24" s="69">
        <f>VLOOKUP($A24,'Return Data'!$A$7:$R$326,16,0)</f>
        <v>1.54551411549208</v>
      </c>
      <c r="Q24" s="70">
        <f>RANK(P24,P$8:P$73,0)</f>
        <v>22</v>
      </c>
      <c r="R24" s="69">
        <f>VLOOKUP($A24,'Return Data'!$A$7:$R$326,17,0)</f>
        <v>139.99244632918101</v>
      </c>
      <c r="S24" s="71">
        <f t="shared" si="5"/>
        <v>4</v>
      </c>
    </row>
    <row r="25" spans="1:19" x14ac:dyDescent="0.25">
      <c r="A25" s="67" t="s">
        <v>283</v>
      </c>
      <c r="B25" s="68">
        <f>VLOOKUP($A25,'Return Data'!$A$7:$R$326,2,0)</f>
        <v>43937</v>
      </c>
      <c r="C25" s="69">
        <f>VLOOKUP($A25,'Return Data'!$A$7:$R$326,3,0)</f>
        <v>8.0299999999999994</v>
      </c>
      <c r="D25" s="69">
        <f>VLOOKUP($A25,'Return Data'!$A$7:$R$326,11,0)</f>
        <v>-129.75735300924899</v>
      </c>
      <c r="E25" s="70">
        <f t="shared" si="0"/>
        <v>63</v>
      </c>
      <c r="F25" s="69">
        <f>VLOOKUP($A25,'Return Data'!$A$7:$R$326,12,0)</f>
        <v>-51.018702806180599</v>
      </c>
      <c r="G25" s="70">
        <f t="shared" si="1"/>
        <v>65</v>
      </c>
      <c r="H25" s="69">
        <f>VLOOKUP($A25,'Return Data'!$A$7:$R$326,13,0)</f>
        <v>-33.675228117607297</v>
      </c>
      <c r="I25" s="70">
        <f t="shared" si="2"/>
        <v>50</v>
      </c>
      <c r="J25" s="69">
        <f>VLOOKUP($A25,'Return Data'!$A$7:$R$326,14,0)</f>
        <v>-26.123282304725201</v>
      </c>
      <c r="K25" s="70">
        <f t="shared" si="3"/>
        <v>48</v>
      </c>
      <c r="L25" s="69"/>
      <c r="M25" s="70"/>
      <c r="N25" s="69"/>
      <c r="O25" s="70"/>
      <c r="P25" s="69"/>
      <c r="Q25" s="70"/>
      <c r="R25" s="69">
        <f>VLOOKUP($A25,'Return Data'!$A$7:$R$326,17,0)</f>
        <v>-9.5238410596026508</v>
      </c>
      <c r="S25" s="71">
        <f t="shared" si="5"/>
        <v>54</v>
      </c>
    </row>
    <row r="26" spans="1:19" x14ac:dyDescent="0.25">
      <c r="A26" s="67" t="s">
        <v>284</v>
      </c>
      <c r="B26" s="68">
        <f>VLOOKUP($A26,'Return Data'!$A$7:$R$326,2,0)</f>
        <v>43937</v>
      </c>
      <c r="C26" s="69">
        <f>VLOOKUP($A26,'Return Data'!$A$7:$R$326,3,0)</f>
        <v>22.97</v>
      </c>
      <c r="D26" s="69">
        <f>VLOOKUP($A26,'Return Data'!$A$7:$R$326,11,0)</f>
        <v>-81.970333096069197</v>
      </c>
      <c r="E26" s="70">
        <f t="shared" si="0"/>
        <v>10</v>
      </c>
      <c r="F26" s="69">
        <f>VLOOKUP($A26,'Return Data'!$A$7:$R$326,12,0)</f>
        <v>-30.271569363392</v>
      </c>
      <c r="G26" s="70">
        <f t="shared" si="1"/>
        <v>17</v>
      </c>
      <c r="H26" s="69">
        <f>VLOOKUP($A26,'Return Data'!$A$7:$R$326,13,0)</f>
        <v>-12.4137188778073</v>
      </c>
      <c r="I26" s="70">
        <f t="shared" si="2"/>
        <v>7</v>
      </c>
      <c r="J26" s="69">
        <f>VLOOKUP($A26,'Return Data'!$A$7:$R$326,14,0)</f>
        <v>-13.382107893116199</v>
      </c>
      <c r="K26" s="70">
        <f t="shared" si="3"/>
        <v>11</v>
      </c>
      <c r="L26" s="69">
        <f>VLOOKUP($A26,'Return Data'!$A$7:$R$326,18,0)</f>
        <v>-8.1339014010920003</v>
      </c>
      <c r="M26" s="70">
        <f>RANK(L26,L$8:L$73,0)</f>
        <v>14</v>
      </c>
      <c r="N26" s="69">
        <f>VLOOKUP($A26,'Return Data'!$A$7:$R$326,15,0)</f>
        <v>-0.49846500092864698</v>
      </c>
      <c r="O26" s="70">
        <f>RANK(N26,N$8:N$73,0)</f>
        <v>12</v>
      </c>
      <c r="P26" s="69">
        <f>VLOOKUP($A26,'Return Data'!$A$7:$R$326,16,0)</f>
        <v>1.79120591506903</v>
      </c>
      <c r="Q26" s="70">
        <f>RANK(P26,P$8:P$73,0)</f>
        <v>19</v>
      </c>
      <c r="R26" s="69">
        <f>VLOOKUP($A26,'Return Data'!$A$7:$R$326,17,0)</f>
        <v>19.6433609958506</v>
      </c>
      <c r="S26" s="71">
        <f t="shared" si="5"/>
        <v>23</v>
      </c>
    </row>
    <row r="27" spans="1:19" x14ac:dyDescent="0.25">
      <c r="A27" s="67" t="s">
        <v>285</v>
      </c>
      <c r="B27" s="68">
        <f>VLOOKUP($A27,'Return Data'!$A$7:$R$326,2,0)</f>
        <v>43937</v>
      </c>
      <c r="C27" s="69">
        <f>VLOOKUP($A27,'Return Data'!$A$7:$R$326,3,0)</f>
        <v>40.44</v>
      </c>
      <c r="D27" s="69">
        <f>VLOOKUP($A27,'Return Data'!$A$7:$R$326,11,0)</f>
        <v>-115.678532271881</v>
      </c>
      <c r="E27" s="70">
        <f t="shared" si="0"/>
        <v>55</v>
      </c>
      <c r="F27" s="69">
        <f>VLOOKUP($A27,'Return Data'!$A$7:$R$326,12,0)</f>
        <v>-44.071127729477098</v>
      </c>
      <c r="G27" s="70">
        <f t="shared" si="1"/>
        <v>53</v>
      </c>
      <c r="H27" s="69">
        <f>VLOOKUP($A27,'Return Data'!$A$7:$R$326,13,0)</f>
        <v>-35.858640547324903</v>
      </c>
      <c r="I27" s="70">
        <f t="shared" si="2"/>
        <v>55</v>
      </c>
      <c r="J27" s="69">
        <f>VLOOKUP($A27,'Return Data'!$A$7:$R$326,14,0)</f>
        <v>-28.861360042171899</v>
      </c>
      <c r="K27" s="70">
        <f t="shared" si="3"/>
        <v>54</v>
      </c>
      <c r="L27" s="69">
        <f>VLOOKUP($A27,'Return Data'!$A$7:$R$326,18,0)</f>
        <v>-15.8714205985652</v>
      </c>
      <c r="M27" s="70">
        <f>RANK(L27,L$8:L$73,0)</f>
        <v>47</v>
      </c>
      <c r="N27" s="69">
        <f>VLOOKUP($A27,'Return Data'!$A$7:$R$326,15,0)</f>
        <v>-4.5431373891271303</v>
      </c>
      <c r="O27" s="70">
        <f>RANK(N27,N$8:N$73,0)</f>
        <v>36</v>
      </c>
      <c r="P27" s="69">
        <f>VLOOKUP($A27,'Return Data'!$A$7:$R$326,16,0)</f>
        <v>-0.46966900201187001</v>
      </c>
      <c r="Q27" s="70">
        <f>RANK(P27,P$8:P$73,0)</f>
        <v>29</v>
      </c>
      <c r="R27" s="69">
        <f>VLOOKUP($A27,'Return Data'!$A$7:$R$326,17,0)</f>
        <v>26.908694599176599</v>
      </c>
      <c r="S27" s="71">
        <f t="shared" si="5"/>
        <v>16</v>
      </c>
    </row>
    <row r="28" spans="1:19" x14ac:dyDescent="0.25">
      <c r="A28" s="67" t="s">
        <v>286</v>
      </c>
      <c r="B28" s="68">
        <f>VLOOKUP($A28,'Return Data'!$A$7:$R$326,2,0)</f>
        <v>43937</v>
      </c>
      <c r="C28" s="69">
        <f>VLOOKUP($A28,'Return Data'!$A$7:$R$326,3,0)</f>
        <v>7.81</v>
      </c>
      <c r="D28" s="69">
        <f>VLOOKUP($A28,'Return Data'!$A$7:$R$326,11,0)</f>
        <v>-95.182649381868103</v>
      </c>
      <c r="E28" s="70">
        <f t="shared" si="0"/>
        <v>25</v>
      </c>
      <c r="F28" s="69">
        <f>VLOOKUP($A28,'Return Data'!$A$7:$R$326,12,0)</f>
        <v>-36.851021595537198</v>
      </c>
      <c r="G28" s="70">
        <f t="shared" si="1"/>
        <v>31</v>
      </c>
      <c r="H28" s="69">
        <f>VLOOKUP($A28,'Return Data'!$A$7:$R$326,13,0)</f>
        <v>-25.751008537386198</v>
      </c>
      <c r="I28" s="70">
        <f t="shared" si="2"/>
        <v>30</v>
      </c>
      <c r="J28" s="69">
        <f>VLOOKUP($A28,'Return Data'!$A$7:$R$326,14,0)</f>
        <v>-19.596516674537298</v>
      </c>
      <c r="K28" s="70">
        <f t="shared" si="3"/>
        <v>25</v>
      </c>
      <c r="L28" s="69">
        <f>VLOOKUP($A28,'Return Data'!$A$7:$R$326,18,0)</f>
        <v>-10.6996286886848</v>
      </c>
      <c r="M28" s="70">
        <f>RANK(L28,L$8:L$73,0)</f>
        <v>32</v>
      </c>
      <c r="N28" s="69"/>
      <c r="O28" s="70"/>
      <c r="P28" s="69"/>
      <c r="Q28" s="70"/>
      <c r="R28" s="69">
        <f>VLOOKUP($A28,'Return Data'!$A$7:$R$326,17,0)</f>
        <v>-9.5160714285714292</v>
      </c>
      <c r="S28" s="71">
        <f t="shared" si="5"/>
        <v>53</v>
      </c>
    </row>
    <row r="29" spans="1:19" x14ac:dyDescent="0.25">
      <c r="A29" s="67" t="s">
        <v>287</v>
      </c>
      <c r="B29" s="68">
        <f>VLOOKUP($A29,'Return Data'!$A$7:$R$326,2,0)</f>
        <v>43937</v>
      </c>
      <c r="C29" s="69">
        <f>VLOOKUP($A29,'Return Data'!$A$7:$R$326,3,0)</f>
        <v>42.54</v>
      </c>
      <c r="D29" s="69">
        <f>VLOOKUP($A29,'Return Data'!$A$7:$R$326,11,0)</f>
        <v>-89.905261617827705</v>
      </c>
      <c r="E29" s="70">
        <f t="shared" si="0"/>
        <v>19</v>
      </c>
      <c r="F29" s="69">
        <f>VLOOKUP($A29,'Return Data'!$A$7:$R$326,12,0)</f>
        <v>-31.9031155310388</v>
      </c>
      <c r="G29" s="70">
        <f t="shared" si="1"/>
        <v>21</v>
      </c>
      <c r="H29" s="69">
        <f>VLOOKUP($A29,'Return Data'!$A$7:$R$326,13,0)</f>
        <v>-20.543323158065899</v>
      </c>
      <c r="I29" s="70">
        <f t="shared" si="2"/>
        <v>15</v>
      </c>
      <c r="J29" s="69">
        <f>VLOOKUP($A29,'Return Data'!$A$7:$R$326,14,0)</f>
        <v>-17.2384024548195</v>
      </c>
      <c r="K29" s="70">
        <f t="shared" si="3"/>
        <v>14</v>
      </c>
      <c r="L29" s="69">
        <f>VLOOKUP($A29,'Return Data'!$A$7:$R$326,18,0)</f>
        <v>-7.0120150293596604</v>
      </c>
      <c r="M29" s="70">
        <f>RANK(L29,L$8:L$73,0)</f>
        <v>9</v>
      </c>
      <c r="N29" s="69">
        <f>VLOOKUP($A29,'Return Data'!$A$7:$R$326,15,0)</f>
        <v>1.0220318358893099</v>
      </c>
      <c r="O29" s="70">
        <f>RANK(N29,N$8:N$73,0)</f>
        <v>7</v>
      </c>
      <c r="P29" s="69">
        <f>VLOOKUP($A29,'Return Data'!$A$7:$R$326,16,0)</f>
        <v>3.5184002321942902</v>
      </c>
      <c r="Q29" s="70">
        <f>RANK(P29,P$8:P$73,0)</f>
        <v>10</v>
      </c>
      <c r="R29" s="69">
        <f>VLOOKUP($A29,'Return Data'!$A$7:$R$326,17,0)</f>
        <v>24.453572163887198</v>
      </c>
      <c r="S29" s="71">
        <f t="shared" si="5"/>
        <v>18</v>
      </c>
    </row>
    <row r="30" spans="1:19" x14ac:dyDescent="0.25">
      <c r="A30" s="67" t="s">
        <v>288</v>
      </c>
      <c r="B30" s="68">
        <f>VLOOKUP($A30,'Return Data'!$A$7:$R$326,2,0)</f>
        <v>43937</v>
      </c>
      <c r="C30" s="69">
        <f>VLOOKUP($A30,'Return Data'!$A$7:$R$326,3,0)</f>
        <v>8.0180000000000007</v>
      </c>
      <c r="D30" s="69">
        <f>VLOOKUP($A30,'Return Data'!$A$7:$R$326,11,0)</f>
        <v>-105.775663848356</v>
      </c>
      <c r="E30" s="70">
        <f t="shared" si="0"/>
        <v>44</v>
      </c>
      <c r="F30" s="69"/>
      <c r="G30" s="70"/>
      <c r="H30" s="69"/>
      <c r="I30" s="70"/>
      <c r="J30" s="69"/>
      <c r="K30" s="70"/>
      <c r="L30" s="69"/>
      <c r="M30" s="70"/>
      <c r="N30" s="69"/>
      <c r="O30" s="70"/>
      <c r="P30" s="69"/>
      <c r="Q30" s="70"/>
      <c r="R30" s="69">
        <f>VLOOKUP($A30,'Return Data'!$A$7:$R$326,17,0)</f>
        <v>-39.968508287292799</v>
      </c>
      <c r="S30" s="71">
        <f t="shared" si="5"/>
        <v>66</v>
      </c>
    </row>
    <row r="31" spans="1:19" x14ac:dyDescent="0.25">
      <c r="A31" s="67" t="s">
        <v>289</v>
      </c>
      <c r="B31" s="68">
        <f>VLOOKUP($A31,'Return Data'!$A$7:$R$326,2,0)</f>
        <v>43937</v>
      </c>
      <c r="C31" s="69">
        <f>VLOOKUP($A31,'Return Data'!$A$7:$R$326,3,0)</f>
        <v>13.8902</v>
      </c>
      <c r="D31" s="69">
        <f>VLOOKUP($A31,'Return Data'!$A$7:$R$326,11,0)</f>
        <v>-108.03685447046099</v>
      </c>
      <c r="E31" s="70">
        <f t="shared" si="0"/>
        <v>47</v>
      </c>
      <c r="F31" s="69">
        <f>VLOOKUP($A31,'Return Data'!$A$7:$R$326,12,0)</f>
        <v>-43.9378666445322</v>
      </c>
      <c r="G31" s="70">
        <f t="shared" ref="G31:G73" si="8">RANK(F31,F$8:F$73,0)</f>
        <v>51</v>
      </c>
      <c r="H31" s="69">
        <f>VLOOKUP($A31,'Return Data'!$A$7:$R$326,13,0)</f>
        <v>-24.278446056584599</v>
      </c>
      <c r="I31" s="70">
        <f t="shared" ref="I31:I38" si="9">RANK(H31,H$8:H$73,0)</f>
        <v>24</v>
      </c>
      <c r="J31" s="69">
        <f>VLOOKUP($A31,'Return Data'!$A$7:$R$326,14,0)</f>
        <v>-19.094813431663201</v>
      </c>
      <c r="K31" s="70">
        <f t="shared" ref="K31:K38" si="10">RANK(J31,J$8:J$73,0)</f>
        <v>24</v>
      </c>
      <c r="L31" s="69">
        <f>VLOOKUP($A31,'Return Data'!$A$7:$R$326,18,0)</f>
        <v>-8.2821036055925603</v>
      </c>
      <c r="M31" s="70">
        <f t="shared" ref="M31:M38" si="11">RANK(L31,L$8:L$73,0)</f>
        <v>16</v>
      </c>
      <c r="N31" s="69">
        <f>VLOOKUP($A31,'Return Data'!$A$7:$R$326,15,0)</f>
        <v>-0.81856977168883605</v>
      </c>
      <c r="O31" s="70">
        <f t="shared" ref="O31:O38" si="12">RANK(N31,N$8:N$73,0)</f>
        <v>15</v>
      </c>
      <c r="P31" s="69">
        <f>VLOOKUP($A31,'Return Data'!$A$7:$R$326,16,0)</f>
        <v>3.2767241620118499</v>
      </c>
      <c r="Q31" s="70">
        <f>RANK(P31,P$8:P$73,0)</f>
        <v>11</v>
      </c>
      <c r="R31" s="69">
        <f>VLOOKUP($A31,'Return Data'!$A$7:$R$326,17,0)</f>
        <v>3.2278313253011999</v>
      </c>
      <c r="S31" s="71">
        <f t="shared" si="5"/>
        <v>39</v>
      </c>
    </row>
    <row r="32" spans="1:19" x14ac:dyDescent="0.25">
      <c r="A32" s="67" t="s">
        <v>290</v>
      </c>
      <c r="B32" s="68">
        <f>VLOOKUP($A32,'Return Data'!$A$7:$R$326,2,0)</f>
        <v>43937</v>
      </c>
      <c r="C32" s="69">
        <f>VLOOKUP($A32,'Return Data'!$A$7:$R$326,3,0)</f>
        <v>36.701999999999998</v>
      </c>
      <c r="D32" s="69">
        <f>VLOOKUP($A32,'Return Data'!$A$7:$R$326,11,0)</f>
        <v>-97.269712043096007</v>
      </c>
      <c r="E32" s="70">
        <f t="shared" si="0"/>
        <v>30</v>
      </c>
      <c r="F32" s="69">
        <f>VLOOKUP($A32,'Return Data'!$A$7:$R$326,12,0)</f>
        <v>-31.544194335324899</v>
      </c>
      <c r="G32" s="70">
        <f t="shared" si="8"/>
        <v>19</v>
      </c>
      <c r="H32" s="69">
        <f>VLOOKUP($A32,'Return Data'!$A$7:$R$326,13,0)</f>
        <v>-23.604350668260501</v>
      </c>
      <c r="I32" s="70">
        <f t="shared" si="9"/>
        <v>21</v>
      </c>
      <c r="J32" s="69">
        <f>VLOOKUP($A32,'Return Data'!$A$7:$R$326,14,0)</f>
        <v>-17.425781394470398</v>
      </c>
      <c r="K32" s="70">
        <f t="shared" si="10"/>
        <v>17</v>
      </c>
      <c r="L32" s="69">
        <f>VLOOKUP($A32,'Return Data'!$A$7:$R$326,18,0)</f>
        <v>-5.3853159198791198</v>
      </c>
      <c r="M32" s="70">
        <f t="shared" si="11"/>
        <v>7</v>
      </c>
      <c r="N32" s="69">
        <f>VLOOKUP($A32,'Return Data'!$A$7:$R$326,15,0)</f>
        <v>-1.25136106585458</v>
      </c>
      <c r="O32" s="70">
        <f t="shared" si="12"/>
        <v>16</v>
      </c>
      <c r="P32" s="69">
        <f>VLOOKUP($A32,'Return Data'!$A$7:$R$326,16,0)</f>
        <v>2.9255126443210102</v>
      </c>
      <c r="Q32" s="70">
        <f>RANK(P32,P$8:P$73,0)</f>
        <v>13</v>
      </c>
      <c r="R32" s="69">
        <f>VLOOKUP($A32,'Return Data'!$A$7:$R$326,17,0)</f>
        <v>18.536002282236598</v>
      </c>
      <c r="S32" s="71">
        <f t="shared" si="5"/>
        <v>26</v>
      </c>
    </row>
    <row r="33" spans="1:19" x14ac:dyDescent="0.25">
      <c r="A33" s="67" t="s">
        <v>291</v>
      </c>
      <c r="B33" s="68">
        <f>VLOOKUP($A33,'Return Data'!$A$7:$R$326,2,0)</f>
        <v>43937</v>
      </c>
      <c r="C33" s="69">
        <f>VLOOKUP($A33,'Return Data'!$A$7:$R$326,3,0)</f>
        <v>42.296999999999997</v>
      </c>
      <c r="D33" s="69">
        <f>VLOOKUP($A33,'Return Data'!$A$7:$R$326,11,0)</f>
        <v>-104.606761641015</v>
      </c>
      <c r="E33" s="70">
        <f t="shared" si="0"/>
        <v>40</v>
      </c>
      <c r="F33" s="69">
        <f>VLOOKUP($A33,'Return Data'!$A$7:$R$326,12,0)</f>
        <v>-36.9485073148509</v>
      </c>
      <c r="G33" s="70">
        <f t="shared" si="8"/>
        <v>33</v>
      </c>
      <c r="H33" s="69">
        <f>VLOOKUP($A33,'Return Data'!$A$7:$R$326,13,0)</f>
        <v>-27.486468615367802</v>
      </c>
      <c r="I33" s="70">
        <f t="shared" si="9"/>
        <v>37</v>
      </c>
      <c r="J33" s="69">
        <f>VLOOKUP($A33,'Return Data'!$A$7:$R$326,14,0)</f>
        <v>-21.764601617074302</v>
      </c>
      <c r="K33" s="70">
        <f t="shared" si="10"/>
        <v>35</v>
      </c>
      <c r="L33" s="69">
        <f>VLOOKUP($A33,'Return Data'!$A$7:$R$326,18,0)</f>
        <v>-12.504137083228599</v>
      </c>
      <c r="M33" s="70">
        <f t="shared" si="11"/>
        <v>40</v>
      </c>
      <c r="N33" s="69">
        <f>VLOOKUP($A33,'Return Data'!$A$7:$R$326,15,0)</f>
        <v>-3.7477320037819699</v>
      </c>
      <c r="O33" s="70">
        <f t="shared" si="12"/>
        <v>30</v>
      </c>
      <c r="P33" s="69">
        <f>VLOOKUP($A33,'Return Data'!$A$7:$R$326,16,0)</f>
        <v>1.9333149820414901</v>
      </c>
      <c r="Q33" s="70">
        <f>RANK(P33,P$8:P$73,0)</f>
        <v>18</v>
      </c>
      <c r="R33" s="69">
        <f>VLOOKUP($A33,'Return Data'!$A$7:$R$326,17,0)</f>
        <v>22.8368946144905</v>
      </c>
      <c r="S33" s="71">
        <f t="shared" si="5"/>
        <v>21</v>
      </c>
    </row>
    <row r="34" spans="1:19" x14ac:dyDescent="0.25">
      <c r="A34" s="67" t="s">
        <v>292</v>
      </c>
      <c r="B34" s="68">
        <f>VLOOKUP($A34,'Return Data'!$A$7:$R$326,2,0)</f>
        <v>43937</v>
      </c>
      <c r="C34" s="69">
        <f>VLOOKUP($A34,'Return Data'!$A$7:$R$326,3,0)</f>
        <v>54.1096</v>
      </c>
      <c r="D34" s="69">
        <f>VLOOKUP($A34,'Return Data'!$A$7:$R$326,11,0)</f>
        <v>-110.735867401829</v>
      </c>
      <c r="E34" s="70">
        <f t="shared" si="0"/>
        <v>50</v>
      </c>
      <c r="F34" s="69">
        <f>VLOOKUP($A34,'Return Data'!$A$7:$R$326,12,0)</f>
        <v>-41.922126752614503</v>
      </c>
      <c r="G34" s="70">
        <f t="shared" si="8"/>
        <v>45</v>
      </c>
      <c r="H34" s="69">
        <f>VLOOKUP($A34,'Return Data'!$A$7:$R$326,13,0)</f>
        <v>-25.238334901446901</v>
      </c>
      <c r="I34" s="70">
        <f t="shared" si="9"/>
        <v>28</v>
      </c>
      <c r="J34" s="69">
        <f>VLOOKUP($A34,'Return Data'!$A$7:$R$326,14,0)</f>
        <v>-18.901051023137601</v>
      </c>
      <c r="K34" s="70">
        <f t="shared" si="10"/>
        <v>22</v>
      </c>
      <c r="L34" s="69">
        <f>VLOOKUP($A34,'Return Data'!$A$7:$R$326,18,0)</f>
        <v>-8.7458832981062802</v>
      </c>
      <c r="M34" s="70">
        <f t="shared" si="11"/>
        <v>18</v>
      </c>
      <c r="N34" s="69">
        <f>VLOOKUP($A34,'Return Data'!$A$7:$R$326,15,0)</f>
        <v>-0.25211975238899298</v>
      </c>
      <c r="O34" s="70">
        <f t="shared" si="12"/>
        <v>11</v>
      </c>
      <c r="P34" s="69">
        <f>VLOOKUP($A34,'Return Data'!$A$7:$R$326,16,0)</f>
        <v>0.78095465971870204</v>
      </c>
      <c r="Q34" s="70">
        <f>RANK(P34,P$8:P$73,0)</f>
        <v>25</v>
      </c>
      <c r="R34" s="69">
        <f>VLOOKUP($A34,'Return Data'!$A$7:$R$326,17,0)</f>
        <v>19.2114686291285</v>
      </c>
      <c r="S34" s="71">
        <f t="shared" si="5"/>
        <v>25</v>
      </c>
    </row>
    <row r="35" spans="1:19" x14ac:dyDescent="0.25">
      <c r="A35" s="67" t="s">
        <v>293</v>
      </c>
      <c r="B35" s="68">
        <f>VLOOKUP($A35,'Return Data'!$A$7:$R$326,2,0)</f>
        <v>43937</v>
      </c>
      <c r="C35" s="69">
        <f>VLOOKUP($A35,'Return Data'!$A$7:$R$326,3,0)</f>
        <v>9.1984999999999992</v>
      </c>
      <c r="D35" s="69">
        <f>VLOOKUP($A35,'Return Data'!$A$7:$R$326,11,0)</f>
        <v>-94.834312846564998</v>
      </c>
      <c r="E35" s="70">
        <f t="shared" si="0"/>
        <v>24</v>
      </c>
      <c r="F35" s="69">
        <f>VLOOKUP($A35,'Return Data'!$A$7:$R$326,12,0)</f>
        <v>-39.364069327665703</v>
      </c>
      <c r="G35" s="70">
        <f t="shared" si="8"/>
        <v>42</v>
      </c>
      <c r="H35" s="69">
        <f>VLOOKUP($A35,'Return Data'!$A$7:$R$326,13,0)</f>
        <v>-25.2203323076135</v>
      </c>
      <c r="I35" s="70">
        <f t="shared" si="9"/>
        <v>27</v>
      </c>
      <c r="J35" s="69">
        <f>VLOOKUP($A35,'Return Data'!$A$7:$R$326,14,0)</f>
        <v>-21.403595970126101</v>
      </c>
      <c r="K35" s="70">
        <f t="shared" si="10"/>
        <v>33</v>
      </c>
      <c r="L35" s="69">
        <f>VLOOKUP($A35,'Return Data'!$A$7:$R$326,18,0)</f>
        <v>-11.0546799494879</v>
      </c>
      <c r="M35" s="70">
        <f t="shared" si="11"/>
        <v>33</v>
      </c>
      <c r="N35" s="69">
        <f>VLOOKUP($A35,'Return Data'!$A$7:$R$326,15,0)</f>
        <v>-5.5215378309626404</v>
      </c>
      <c r="O35" s="70">
        <f t="shared" si="12"/>
        <v>40</v>
      </c>
      <c r="P35" s="69"/>
      <c r="Q35" s="70"/>
      <c r="R35" s="69">
        <f>VLOOKUP($A35,'Return Data'!$A$7:$R$326,17,0)</f>
        <v>-2.2926920062695899</v>
      </c>
      <c r="S35" s="71">
        <f t="shared" si="5"/>
        <v>47</v>
      </c>
    </row>
    <row r="36" spans="1:19" x14ac:dyDescent="0.25">
      <c r="A36" s="67" t="s">
        <v>294</v>
      </c>
      <c r="B36" s="68">
        <f>VLOOKUP($A36,'Return Data'!$A$7:$R$326,2,0)</f>
        <v>43937</v>
      </c>
      <c r="C36" s="69">
        <f>VLOOKUP($A36,'Return Data'!$A$7:$R$326,3,0)</f>
        <v>14.696999999999999</v>
      </c>
      <c r="D36" s="69">
        <f>VLOOKUP($A36,'Return Data'!$A$7:$R$326,11,0)</f>
        <v>-100.24401953053599</v>
      </c>
      <c r="E36" s="70">
        <f t="shared" si="0"/>
        <v>33</v>
      </c>
      <c r="F36" s="69">
        <f>VLOOKUP($A36,'Return Data'!$A$7:$R$326,12,0)</f>
        <v>-31.898887582244399</v>
      </c>
      <c r="G36" s="70">
        <f t="shared" si="8"/>
        <v>20</v>
      </c>
      <c r="H36" s="69">
        <f>VLOOKUP($A36,'Return Data'!$A$7:$R$326,13,0)</f>
        <v>-23.786541839708399</v>
      </c>
      <c r="I36" s="70">
        <f t="shared" si="9"/>
        <v>22</v>
      </c>
      <c r="J36" s="69">
        <f>VLOOKUP($A36,'Return Data'!$A$7:$R$326,14,0)</f>
        <v>-17.652387658070001</v>
      </c>
      <c r="K36" s="70">
        <f t="shared" si="10"/>
        <v>18</v>
      </c>
      <c r="L36" s="69">
        <f>VLOOKUP($A36,'Return Data'!$A$7:$R$326,18,0)</f>
        <v>-4.9546004710658096</v>
      </c>
      <c r="M36" s="70">
        <f t="shared" si="11"/>
        <v>5</v>
      </c>
      <c r="N36" s="69">
        <f>VLOOKUP($A36,'Return Data'!$A$7:$R$326,15,0)</f>
        <v>2.8459727167067999</v>
      </c>
      <c r="O36" s="70">
        <f t="shared" si="12"/>
        <v>6</v>
      </c>
      <c r="P36" s="69"/>
      <c r="Q36" s="70"/>
      <c r="R36" s="69">
        <f>VLOOKUP($A36,'Return Data'!$A$7:$R$326,17,0)</f>
        <v>10.9128262253342</v>
      </c>
      <c r="S36" s="71">
        <f t="shared" si="5"/>
        <v>33</v>
      </c>
    </row>
    <row r="37" spans="1:19" x14ac:dyDescent="0.25">
      <c r="A37" s="67" t="s">
        <v>295</v>
      </c>
      <c r="B37" s="68">
        <f>VLOOKUP($A37,'Return Data'!$A$7:$R$326,2,0)</f>
        <v>43937</v>
      </c>
      <c r="C37" s="69">
        <f>VLOOKUP($A37,'Return Data'!$A$7:$R$326,3,0)</f>
        <v>14.187200000000001</v>
      </c>
      <c r="D37" s="69">
        <f>VLOOKUP($A37,'Return Data'!$A$7:$R$326,11,0)</f>
        <v>-106.261989445758</v>
      </c>
      <c r="E37" s="70">
        <f t="shared" si="0"/>
        <v>45</v>
      </c>
      <c r="F37" s="69">
        <f>VLOOKUP($A37,'Return Data'!$A$7:$R$326,12,0)</f>
        <v>-38.294018717783501</v>
      </c>
      <c r="G37" s="70">
        <f t="shared" si="8"/>
        <v>39</v>
      </c>
      <c r="H37" s="69">
        <f>VLOOKUP($A37,'Return Data'!$A$7:$R$326,13,0)</f>
        <v>-21.255346675535598</v>
      </c>
      <c r="I37" s="70">
        <f t="shared" si="9"/>
        <v>18</v>
      </c>
      <c r="J37" s="69">
        <f>VLOOKUP($A37,'Return Data'!$A$7:$R$326,14,0)</f>
        <v>-17.6530861857681</v>
      </c>
      <c r="K37" s="70">
        <f t="shared" si="10"/>
        <v>19</v>
      </c>
      <c r="L37" s="69">
        <f>VLOOKUP($A37,'Return Data'!$A$7:$R$326,18,0)</f>
        <v>-11.0582205722643</v>
      </c>
      <c r="M37" s="70">
        <f t="shared" si="11"/>
        <v>34</v>
      </c>
      <c r="N37" s="69">
        <f>VLOOKUP($A37,'Return Data'!$A$7:$R$326,15,0)</f>
        <v>-2.5703871417428599</v>
      </c>
      <c r="O37" s="70">
        <f t="shared" si="12"/>
        <v>22</v>
      </c>
      <c r="P37" s="69">
        <f>VLOOKUP($A37,'Return Data'!$A$7:$R$326,16,0)</f>
        <v>5.8936990661424504</v>
      </c>
      <c r="Q37" s="70">
        <f>RANK(P37,P$8:P$73,0)</f>
        <v>4</v>
      </c>
      <c r="R37" s="69">
        <f>VLOOKUP($A37,'Return Data'!$A$7:$R$326,17,0)</f>
        <v>7.9933472803347296</v>
      </c>
      <c r="S37" s="71">
        <f t="shared" si="5"/>
        <v>35</v>
      </c>
    </row>
    <row r="38" spans="1:19" x14ac:dyDescent="0.25">
      <c r="A38" s="67" t="s">
        <v>296</v>
      </c>
      <c r="B38" s="68">
        <f>VLOOKUP($A38,'Return Data'!$A$7:$R$326,2,0)</f>
        <v>43937</v>
      </c>
      <c r="C38" s="69">
        <f>VLOOKUP($A38,'Return Data'!$A$7:$R$326,3,0)</f>
        <v>38.314500000000002</v>
      </c>
      <c r="D38" s="69">
        <f>VLOOKUP($A38,'Return Data'!$A$7:$R$326,11,0)</f>
        <v>-132.06521134819201</v>
      </c>
      <c r="E38" s="70">
        <f t="shared" si="0"/>
        <v>64</v>
      </c>
      <c r="F38" s="69">
        <f>VLOOKUP($A38,'Return Data'!$A$7:$R$326,12,0)</f>
        <v>-46.484878119457399</v>
      </c>
      <c r="G38" s="70">
        <f t="shared" si="8"/>
        <v>57</v>
      </c>
      <c r="H38" s="69">
        <f>VLOOKUP($A38,'Return Data'!$A$7:$R$326,13,0)</f>
        <v>-39.687295214208</v>
      </c>
      <c r="I38" s="70">
        <f t="shared" si="9"/>
        <v>61</v>
      </c>
      <c r="J38" s="69">
        <f>VLOOKUP($A38,'Return Data'!$A$7:$R$326,14,0)</f>
        <v>-33.024004358481498</v>
      </c>
      <c r="K38" s="70">
        <f t="shared" si="10"/>
        <v>58</v>
      </c>
      <c r="L38" s="69">
        <f>VLOOKUP($A38,'Return Data'!$A$7:$R$326,18,0)</f>
        <v>-18.258212537634101</v>
      </c>
      <c r="M38" s="70">
        <f t="shared" si="11"/>
        <v>52</v>
      </c>
      <c r="N38" s="69">
        <f>VLOOKUP($A38,'Return Data'!$A$7:$R$326,15,0)</f>
        <v>-10.315243410314</v>
      </c>
      <c r="O38" s="70">
        <f t="shared" si="12"/>
        <v>47</v>
      </c>
      <c r="P38" s="69">
        <f>VLOOKUP($A38,'Return Data'!$A$7:$R$326,16,0)</f>
        <v>-4.3941510601849503</v>
      </c>
      <c r="Q38" s="70">
        <f>RANK(P38,P$8:P$73,0)</f>
        <v>37</v>
      </c>
      <c r="R38" s="69">
        <f>VLOOKUP($A38,'Return Data'!$A$7:$R$326,17,0)</f>
        <v>19.4226508175155</v>
      </c>
      <c r="S38" s="71">
        <f t="shared" si="5"/>
        <v>24</v>
      </c>
    </row>
    <row r="39" spans="1:19" x14ac:dyDescent="0.25">
      <c r="A39" s="67" t="s">
        <v>297</v>
      </c>
      <c r="B39" s="68">
        <f>VLOOKUP($A39,'Return Data'!$A$7:$R$326,2,0)</f>
        <v>43937</v>
      </c>
      <c r="C39" s="69">
        <f>VLOOKUP($A39,'Return Data'!$A$7:$R$326,3,0)</f>
        <v>8.8847000000000005</v>
      </c>
      <c r="D39" s="69">
        <f>VLOOKUP($A39,'Return Data'!$A$7:$R$326,11,0)</f>
        <v>-77.651774512280795</v>
      </c>
      <c r="E39" s="70">
        <f t="shared" si="0"/>
        <v>9</v>
      </c>
      <c r="F39" s="69">
        <f>VLOOKUP($A39,'Return Data'!$A$7:$R$326,12,0)</f>
        <v>-28.4952887461722</v>
      </c>
      <c r="G39" s="70">
        <f t="shared" si="8"/>
        <v>12</v>
      </c>
      <c r="H39" s="69"/>
      <c r="I39" s="70"/>
      <c r="J39" s="69"/>
      <c r="K39" s="70"/>
      <c r="L39" s="69"/>
      <c r="M39" s="70"/>
      <c r="N39" s="69"/>
      <c r="O39" s="70"/>
      <c r="P39" s="69"/>
      <c r="Q39" s="70"/>
      <c r="R39" s="69">
        <f>VLOOKUP($A39,'Return Data'!$A$7:$R$326,17,0)</f>
        <v>-15.246610486891401</v>
      </c>
      <c r="S39" s="71">
        <f t="shared" si="5"/>
        <v>60</v>
      </c>
    </row>
    <row r="40" spans="1:19" x14ac:dyDescent="0.25">
      <c r="A40" s="67" t="s">
        <v>298</v>
      </c>
      <c r="B40" s="68">
        <f>VLOOKUP($A40,'Return Data'!$A$7:$R$326,2,0)</f>
        <v>43937</v>
      </c>
      <c r="C40" s="69">
        <f>VLOOKUP($A40,'Return Data'!$A$7:$R$326,3,0)</f>
        <v>11.49</v>
      </c>
      <c r="D40" s="69">
        <f>VLOOKUP($A40,'Return Data'!$A$7:$R$326,11,0)</f>
        <v>-95.4870726090885</v>
      </c>
      <c r="E40" s="70">
        <f t="shared" ref="E40:E71" si="13">RANK(D40,D$8:D$73,0)</f>
        <v>26</v>
      </c>
      <c r="F40" s="69">
        <f>VLOOKUP($A40,'Return Data'!$A$7:$R$326,12,0)</f>
        <v>-37.723042986992503</v>
      </c>
      <c r="G40" s="70">
        <f t="shared" si="8"/>
        <v>37</v>
      </c>
      <c r="H40" s="69">
        <f>VLOOKUP($A40,'Return Data'!$A$7:$R$326,13,0)</f>
        <v>-27.115336187358299</v>
      </c>
      <c r="I40" s="70">
        <f t="shared" ref="I40:I73" si="14">RANK(H40,H$8:H$73,0)</f>
        <v>35</v>
      </c>
      <c r="J40" s="69">
        <f>VLOOKUP($A40,'Return Data'!$A$7:$R$326,14,0)</f>
        <v>-20.483300455751301</v>
      </c>
      <c r="K40" s="70">
        <f t="shared" ref="K40:K73" si="15">RANK(J40,J$8:J$73,0)</f>
        <v>31</v>
      </c>
      <c r="L40" s="69">
        <f>VLOOKUP($A40,'Return Data'!$A$7:$R$326,18,0)</f>
        <v>-9.2137800867784705</v>
      </c>
      <c r="M40" s="70">
        <f t="shared" ref="M40:M49" si="16">RANK(L40,L$8:L$73,0)</f>
        <v>22</v>
      </c>
      <c r="N40" s="69">
        <f>VLOOKUP($A40,'Return Data'!$A$7:$R$326,15,0)</f>
        <v>-2.2876992934493301</v>
      </c>
      <c r="O40" s="70">
        <f t="shared" ref="O40:O48" si="17">RANK(N40,N$8:N$73,0)</f>
        <v>21</v>
      </c>
      <c r="P40" s="69"/>
      <c r="Q40" s="70"/>
      <c r="R40" s="69">
        <f>VLOOKUP($A40,'Return Data'!$A$7:$R$326,17,0)</f>
        <v>3.4247481108312301</v>
      </c>
      <c r="S40" s="71">
        <f t="shared" ref="S40:S71" si="18">RANK(R40,R$8:R$73,0)</f>
        <v>38</v>
      </c>
    </row>
    <row r="41" spans="1:19" x14ac:dyDescent="0.25">
      <c r="A41" s="67" t="s">
        <v>299</v>
      </c>
      <c r="B41" s="68">
        <f>VLOOKUP($A41,'Return Data'!$A$7:$R$326,2,0)</f>
        <v>43937</v>
      </c>
      <c r="C41" s="69">
        <f>VLOOKUP($A41,'Return Data'!$A$7:$R$326,3,0)</f>
        <v>150.11000000000001</v>
      </c>
      <c r="D41" s="69">
        <f>VLOOKUP($A41,'Return Data'!$A$7:$R$326,11,0)</f>
        <v>-98.571737778853006</v>
      </c>
      <c r="E41" s="70">
        <f t="shared" si="13"/>
        <v>32</v>
      </c>
      <c r="F41" s="69">
        <f>VLOOKUP($A41,'Return Data'!$A$7:$R$326,12,0)</f>
        <v>-35.811375056449002</v>
      </c>
      <c r="G41" s="70">
        <f t="shared" si="8"/>
        <v>29</v>
      </c>
      <c r="H41" s="69">
        <f>VLOOKUP($A41,'Return Data'!$A$7:$R$326,13,0)</f>
        <v>-29.017466319012399</v>
      </c>
      <c r="I41" s="70">
        <f t="shared" si="14"/>
        <v>45</v>
      </c>
      <c r="J41" s="69">
        <f>VLOOKUP($A41,'Return Data'!$A$7:$R$326,14,0)</f>
        <v>-24.549824523562801</v>
      </c>
      <c r="K41" s="70">
        <f t="shared" si="15"/>
        <v>45</v>
      </c>
      <c r="L41" s="69">
        <f>VLOOKUP($A41,'Return Data'!$A$7:$R$326,18,0)</f>
        <v>-12.721490046577401</v>
      </c>
      <c r="M41" s="70">
        <f t="shared" si="16"/>
        <v>43</v>
      </c>
      <c r="N41" s="69">
        <f>VLOOKUP($A41,'Return Data'!$A$7:$R$326,15,0)</f>
        <v>-4.7643364023058199</v>
      </c>
      <c r="O41" s="70">
        <f t="shared" si="17"/>
        <v>37</v>
      </c>
      <c r="P41" s="69">
        <f>VLOOKUP($A41,'Return Data'!$A$7:$R$326,16,0)</f>
        <v>-0.91802280232344402</v>
      </c>
      <c r="Q41" s="70">
        <f>RANK(P41,P$8:P$73,0)</f>
        <v>33</v>
      </c>
      <c r="R41" s="69">
        <f>VLOOKUP($A41,'Return Data'!$A$7:$R$326,17,0)</f>
        <v>180.66070969632599</v>
      </c>
      <c r="S41" s="71">
        <f t="shared" si="18"/>
        <v>3</v>
      </c>
    </row>
    <row r="42" spans="1:19" x14ac:dyDescent="0.25">
      <c r="A42" s="67" t="s">
        <v>300</v>
      </c>
      <c r="B42" s="68">
        <f>VLOOKUP($A42,'Return Data'!$A$7:$R$326,2,0)</f>
        <v>43937</v>
      </c>
      <c r="C42" s="69">
        <f>VLOOKUP($A42,'Return Data'!$A$7:$R$326,3,0)</f>
        <v>161.6</v>
      </c>
      <c r="D42" s="69">
        <f>VLOOKUP($A42,'Return Data'!$A$7:$R$326,11,0)</f>
        <v>-96.333138368121098</v>
      </c>
      <c r="E42" s="70">
        <f t="shared" si="13"/>
        <v>28</v>
      </c>
      <c r="F42" s="69">
        <f>VLOOKUP($A42,'Return Data'!$A$7:$R$326,12,0)</f>
        <v>-34.796111355372702</v>
      </c>
      <c r="G42" s="70">
        <f t="shared" si="8"/>
        <v>27</v>
      </c>
      <c r="H42" s="69">
        <f>VLOOKUP($A42,'Return Data'!$A$7:$R$326,13,0)</f>
        <v>-28.114643976713101</v>
      </c>
      <c r="I42" s="70">
        <f t="shared" si="14"/>
        <v>42</v>
      </c>
      <c r="J42" s="69">
        <f>VLOOKUP($A42,'Return Data'!$A$7:$R$326,14,0)</f>
        <v>-23.869647245832301</v>
      </c>
      <c r="K42" s="70">
        <f t="shared" si="15"/>
        <v>43</v>
      </c>
      <c r="L42" s="69">
        <f>VLOOKUP($A42,'Return Data'!$A$7:$R$326,18,0)</f>
        <v>-12.5632559520638</v>
      </c>
      <c r="M42" s="70">
        <f t="shared" si="16"/>
        <v>42</v>
      </c>
      <c r="N42" s="69">
        <f>VLOOKUP($A42,'Return Data'!$A$7:$R$326,15,0)</f>
        <v>-3.03455258607835</v>
      </c>
      <c r="O42" s="70">
        <f t="shared" si="17"/>
        <v>27</v>
      </c>
      <c r="P42" s="69">
        <f>VLOOKUP($A42,'Return Data'!$A$7:$R$326,16,0)</f>
        <v>2.4339865570759902</v>
      </c>
      <c r="Q42" s="70">
        <f>RANK(P42,P$8:P$73,0)</f>
        <v>15</v>
      </c>
      <c r="R42" s="69">
        <f>VLOOKUP($A42,'Return Data'!$A$7:$R$326,17,0)</f>
        <v>97.161469316836502</v>
      </c>
      <c r="S42" s="71">
        <f t="shared" si="18"/>
        <v>7</v>
      </c>
    </row>
    <row r="43" spans="1:19" x14ac:dyDescent="0.25">
      <c r="A43" s="67" t="s">
        <v>301</v>
      </c>
      <c r="B43" s="68">
        <f>VLOOKUP($A43,'Return Data'!$A$7:$R$326,2,0)</f>
        <v>43937</v>
      </c>
      <c r="C43" s="69">
        <f>VLOOKUP($A43,'Return Data'!$A$7:$R$326,3,0)</f>
        <v>78.246799999999993</v>
      </c>
      <c r="D43" s="69">
        <f>VLOOKUP($A43,'Return Data'!$A$7:$R$326,11,0)</f>
        <v>-73.033491292852005</v>
      </c>
      <c r="E43" s="70">
        <f t="shared" si="13"/>
        <v>6</v>
      </c>
      <c r="F43" s="69">
        <f>VLOOKUP($A43,'Return Data'!$A$7:$R$326,12,0)</f>
        <v>-26.622962922619799</v>
      </c>
      <c r="G43" s="70">
        <f t="shared" si="8"/>
        <v>9</v>
      </c>
      <c r="H43" s="69">
        <f>VLOOKUP($A43,'Return Data'!$A$7:$R$326,13,0)</f>
        <v>-23.4433111644286</v>
      </c>
      <c r="I43" s="70">
        <f t="shared" si="14"/>
        <v>20</v>
      </c>
      <c r="J43" s="69">
        <f>VLOOKUP($A43,'Return Data'!$A$7:$R$326,14,0)</f>
        <v>-17.420418972736599</v>
      </c>
      <c r="K43" s="70">
        <f t="shared" si="15"/>
        <v>16</v>
      </c>
      <c r="L43" s="69">
        <f>VLOOKUP($A43,'Return Data'!$A$7:$R$326,18,0)</f>
        <v>-7.1471773042828799</v>
      </c>
      <c r="M43" s="70">
        <f t="shared" si="16"/>
        <v>10</v>
      </c>
      <c r="N43" s="69">
        <f>VLOOKUP($A43,'Return Data'!$A$7:$R$326,15,0)</f>
        <v>-0.52497731699773498</v>
      </c>
      <c r="O43" s="70">
        <f t="shared" si="17"/>
        <v>13</v>
      </c>
      <c r="P43" s="69">
        <f>VLOOKUP($A43,'Return Data'!$A$7:$R$326,16,0)</f>
        <v>6.0995999552575002</v>
      </c>
      <c r="Q43" s="70">
        <f>RANK(P43,P$8:P$73,0)</f>
        <v>3</v>
      </c>
      <c r="R43" s="69">
        <f>VLOOKUP($A43,'Return Data'!$A$7:$R$326,17,0)</f>
        <v>34.025518371807102</v>
      </c>
      <c r="S43" s="71">
        <f t="shared" si="18"/>
        <v>12</v>
      </c>
    </row>
    <row r="44" spans="1:19" x14ac:dyDescent="0.25">
      <c r="A44" s="67" t="s">
        <v>302</v>
      </c>
      <c r="B44" s="68">
        <f>VLOOKUP($A44,'Return Data'!$A$7:$R$326,2,0)</f>
        <v>43937</v>
      </c>
      <c r="C44" s="69">
        <f>VLOOKUP($A44,'Return Data'!$A$7:$R$326,3,0)</f>
        <v>39.4</v>
      </c>
      <c r="D44" s="69">
        <f>VLOOKUP($A44,'Return Data'!$A$7:$R$326,11,0)</f>
        <v>-105.544446202759</v>
      </c>
      <c r="E44" s="70">
        <f t="shared" si="13"/>
        <v>42</v>
      </c>
      <c r="F44" s="69">
        <f>VLOOKUP($A44,'Return Data'!$A$7:$R$326,12,0)</f>
        <v>-43.345686490335702</v>
      </c>
      <c r="G44" s="70">
        <f t="shared" si="8"/>
        <v>47</v>
      </c>
      <c r="H44" s="69">
        <f>VLOOKUP($A44,'Return Data'!$A$7:$R$326,13,0)</f>
        <v>-36.826767584148897</v>
      </c>
      <c r="I44" s="70">
        <f t="shared" si="14"/>
        <v>57</v>
      </c>
      <c r="J44" s="69">
        <f>VLOOKUP($A44,'Return Data'!$A$7:$R$326,14,0)</f>
        <v>-29.799120275956799</v>
      </c>
      <c r="K44" s="70">
        <f t="shared" si="15"/>
        <v>56</v>
      </c>
      <c r="L44" s="69">
        <f>VLOOKUP($A44,'Return Data'!$A$7:$R$326,18,0)</f>
        <v>-12.1641775953909</v>
      </c>
      <c r="M44" s="70">
        <f t="shared" si="16"/>
        <v>38</v>
      </c>
      <c r="N44" s="69">
        <f>VLOOKUP($A44,'Return Data'!$A$7:$R$326,15,0)</f>
        <v>-5.8364203288649597</v>
      </c>
      <c r="O44" s="70">
        <f t="shared" si="17"/>
        <v>42</v>
      </c>
      <c r="P44" s="69">
        <f>VLOOKUP($A44,'Return Data'!$A$7:$R$326,16,0)</f>
        <v>0.32463778428041501</v>
      </c>
      <c r="Q44" s="70">
        <f>RANK(P44,P$8:P$73,0)</f>
        <v>26</v>
      </c>
      <c r="R44" s="69">
        <f>VLOOKUP($A44,'Return Data'!$A$7:$R$326,17,0)</f>
        <v>25.254623857368902</v>
      </c>
      <c r="S44" s="71">
        <f t="shared" si="18"/>
        <v>17</v>
      </c>
    </row>
    <row r="45" spans="1:19" x14ac:dyDescent="0.25">
      <c r="A45" s="67" t="s">
        <v>375</v>
      </c>
      <c r="B45" s="68">
        <f>VLOOKUP($A45,'Return Data'!$A$7:$R$326,2,0)</f>
        <v>43937</v>
      </c>
      <c r="C45" s="69">
        <f>VLOOKUP($A45,'Return Data'!$A$7:$R$326,3,0)</f>
        <v>113.27760000000001</v>
      </c>
      <c r="D45" s="69">
        <f>VLOOKUP($A45,'Return Data'!$A$7:$R$326,11,0)</f>
        <v>-93.744943261949103</v>
      </c>
      <c r="E45" s="70">
        <f t="shared" si="13"/>
        <v>22</v>
      </c>
      <c r="F45" s="69">
        <f>VLOOKUP($A45,'Return Data'!$A$7:$R$326,12,0)</f>
        <v>-33.728316331939702</v>
      </c>
      <c r="G45" s="70">
        <f t="shared" si="8"/>
        <v>26</v>
      </c>
      <c r="H45" s="69">
        <f>VLOOKUP($A45,'Return Data'!$A$7:$R$326,13,0)</f>
        <v>-26.540880034727401</v>
      </c>
      <c r="I45" s="70">
        <f t="shared" si="14"/>
        <v>32</v>
      </c>
      <c r="J45" s="69">
        <f>VLOOKUP($A45,'Return Data'!$A$7:$R$326,14,0)</f>
        <v>-22.661054195267798</v>
      </c>
      <c r="K45" s="70">
        <f t="shared" si="15"/>
        <v>39</v>
      </c>
      <c r="L45" s="69">
        <f>VLOOKUP($A45,'Return Data'!$A$7:$R$326,18,0)</f>
        <v>-10.146503473786799</v>
      </c>
      <c r="M45" s="70">
        <f t="shared" si="16"/>
        <v>27</v>
      </c>
      <c r="N45" s="69">
        <f>VLOOKUP($A45,'Return Data'!$A$7:$R$326,15,0)</f>
        <v>-3.62693826850913</v>
      </c>
      <c r="O45" s="70">
        <f t="shared" si="17"/>
        <v>29</v>
      </c>
      <c r="P45" s="69">
        <f>VLOOKUP($A45,'Return Data'!$A$7:$R$326,16,0)</f>
        <v>-0.51622831380247503</v>
      </c>
      <c r="Q45" s="70">
        <f>RANK(P45,P$8:P$73,0)</f>
        <v>30</v>
      </c>
      <c r="R45" s="69">
        <f>VLOOKUP($A45,'Return Data'!$A$7:$R$326,17,0)</f>
        <v>126.27865771123901</v>
      </c>
      <c r="S45" s="71">
        <f t="shared" si="18"/>
        <v>6</v>
      </c>
    </row>
    <row r="46" spans="1:19" x14ac:dyDescent="0.25">
      <c r="A46" s="67" t="s">
        <v>304</v>
      </c>
      <c r="B46" s="68">
        <f>VLOOKUP($A46,'Return Data'!$A$7:$R$326,2,0)</f>
        <v>43937</v>
      </c>
      <c r="C46" s="69">
        <f>VLOOKUP($A46,'Return Data'!$A$7:$R$326,3,0)</f>
        <v>10.7608</v>
      </c>
      <c r="D46" s="69">
        <f>VLOOKUP($A46,'Return Data'!$A$7:$R$326,11,0)</f>
        <v>-102.381001816253</v>
      </c>
      <c r="E46" s="70">
        <f t="shared" si="13"/>
        <v>37</v>
      </c>
      <c r="F46" s="69">
        <f>VLOOKUP($A46,'Return Data'!$A$7:$R$326,12,0)</f>
        <v>-37.653342231394902</v>
      </c>
      <c r="G46" s="70">
        <f t="shared" si="8"/>
        <v>36</v>
      </c>
      <c r="H46" s="69">
        <f>VLOOKUP($A46,'Return Data'!$A$7:$R$326,13,0)</f>
        <v>-28.473045527871498</v>
      </c>
      <c r="I46" s="70">
        <f t="shared" si="14"/>
        <v>43</v>
      </c>
      <c r="J46" s="69">
        <f>VLOOKUP($A46,'Return Data'!$A$7:$R$326,14,0)</f>
        <v>-20.596586473374</v>
      </c>
      <c r="K46" s="70">
        <f t="shared" si="15"/>
        <v>32</v>
      </c>
      <c r="L46" s="69">
        <f>VLOOKUP($A46,'Return Data'!$A$7:$R$326,18,0)</f>
        <v>-10.3937210534458</v>
      </c>
      <c r="M46" s="70">
        <f t="shared" si="16"/>
        <v>30</v>
      </c>
      <c r="N46" s="69">
        <f>VLOOKUP($A46,'Return Data'!$A$7:$R$326,15,0)</f>
        <v>-2.98842937029247</v>
      </c>
      <c r="O46" s="70">
        <f t="shared" si="17"/>
        <v>26</v>
      </c>
      <c r="P46" s="69"/>
      <c r="Q46" s="70"/>
      <c r="R46" s="69">
        <f>VLOOKUP($A46,'Return Data'!$A$7:$R$326,17,0)</f>
        <v>1.88010832769126</v>
      </c>
      <c r="S46" s="71">
        <f t="shared" si="18"/>
        <v>42</v>
      </c>
    </row>
    <row r="47" spans="1:19" x14ac:dyDescent="0.25">
      <c r="A47" s="67" t="s">
        <v>305</v>
      </c>
      <c r="B47" s="68">
        <f>VLOOKUP($A47,'Return Data'!$A$7:$R$326,2,0)</f>
        <v>43937</v>
      </c>
      <c r="C47" s="69">
        <f>VLOOKUP($A47,'Return Data'!$A$7:$R$326,3,0)</f>
        <v>11.117800000000001</v>
      </c>
      <c r="D47" s="69">
        <f>VLOOKUP($A47,'Return Data'!$A$7:$R$326,11,0)</f>
        <v>-101.38606579491901</v>
      </c>
      <c r="E47" s="70">
        <f t="shared" si="13"/>
        <v>35</v>
      </c>
      <c r="F47" s="69">
        <f>VLOOKUP($A47,'Return Data'!$A$7:$R$326,12,0)</f>
        <v>-37.4041000378568</v>
      </c>
      <c r="G47" s="70">
        <f t="shared" si="8"/>
        <v>35</v>
      </c>
      <c r="H47" s="69">
        <f>VLOOKUP($A47,'Return Data'!$A$7:$R$326,13,0)</f>
        <v>-27.9027854196212</v>
      </c>
      <c r="I47" s="70">
        <f t="shared" si="14"/>
        <v>39</v>
      </c>
      <c r="J47" s="69">
        <f>VLOOKUP($A47,'Return Data'!$A$7:$R$326,14,0)</f>
        <v>-20.203713232020299</v>
      </c>
      <c r="K47" s="70">
        <f t="shared" si="15"/>
        <v>29</v>
      </c>
      <c r="L47" s="69">
        <f>VLOOKUP($A47,'Return Data'!$A$7:$R$326,18,0)</f>
        <v>-11.660001197756699</v>
      </c>
      <c r="M47" s="70">
        <f t="shared" si="16"/>
        <v>35</v>
      </c>
      <c r="N47" s="69">
        <f>VLOOKUP($A47,'Return Data'!$A$7:$R$326,15,0)</f>
        <v>-3.8383537351557102</v>
      </c>
      <c r="O47" s="70">
        <f t="shared" si="17"/>
        <v>32</v>
      </c>
      <c r="P47" s="69"/>
      <c r="Q47" s="70"/>
      <c r="R47" s="69">
        <f>VLOOKUP($A47,'Return Data'!$A$7:$R$326,17,0)</f>
        <v>2.1620018448264999</v>
      </c>
      <c r="S47" s="71">
        <f t="shared" si="18"/>
        <v>41</v>
      </c>
    </row>
    <row r="48" spans="1:19" x14ac:dyDescent="0.25">
      <c r="A48" s="67" t="s">
        <v>306</v>
      </c>
      <c r="B48" s="68">
        <f>VLOOKUP($A48,'Return Data'!$A$7:$R$326,2,0)</f>
        <v>43937</v>
      </c>
      <c r="C48" s="69">
        <f>VLOOKUP($A48,'Return Data'!$A$7:$R$326,3,0)</f>
        <v>10.3362</v>
      </c>
      <c r="D48" s="69">
        <f>VLOOKUP($A48,'Return Data'!$A$7:$R$326,11,0)</f>
        <v>-112.500013386866</v>
      </c>
      <c r="E48" s="70">
        <f t="shared" si="13"/>
        <v>52</v>
      </c>
      <c r="F48" s="69">
        <f>VLOOKUP($A48,'Return Data'!$A$7:$R$326,12,0)</f>
        <v>-43.4614360470501</v>
      </c>
      <c r="G48" s="70">
        <f t="shared" si="8"/>
        <v>48</v>
      </c>
      <c r="H48" s="69">
        <f>VLOOKUP($A48,'Return Data'!$A$7:$R$326,13,0)</f>
        <v>-31.529654123519801</v>
      </c>
      <c r="I48" s="70">
        <f t="shared" si="14"/>
        <v>47</v>
      </c>
      <c r="J48" s="69">
        <f>VLOOKUP($A48,'Return Data'!$A$7:$R$326,14,0)</f>
        <v>-23.341535703492699</v>
      </c>
      <c r="K48" s="70">
        <f t="shared" si="15"/>
        <v>40</v>
      </c>
      <c r="L48" s="69">
        <f>VLOOKUP($A48,'Return Data'!$A$7:$R$326,18,0)</f>
        <v>-13.6213499033855</v>
      </c>
      <c r="M48" s="70">
        <f t="shared" si="16"/>
        <v>45</v>
      </c>
      <c r="N48" s="69">
        <f>VLOOKUP($A48,'Return Data'!$A$7:$R$326,15,0)</f>
        <v>-5.3413281072233998</v>
      </c>
      <c r="O48" s="70">
        <f t="shared" si="17"/>
        <v>39</v>
      </c>
      <c r="P48" s="69">
        <f>VLOOKUP($A48,'Return Data'!$A$7:$R$326,16,0)</f>
        <v>-0.81820962645303397</v>
      </c>
      <c r="Q48" s="70">
        <f>RANK(P48,P$8:P$73,0)</f>
        <v>32</v>
      </c>
      <c r="R48" s="69">
        <f>VLOOKUP($A48,'Return Data'!$A$7:$R$326,17,0)</f>
        <v>0.72402922912269496</v>
      </c>
      <c r="S48" s="71">
        <f t="shared" si="18"/>
        <v>44</v>
      </c>
    </row>
    <row r="49" spans="1:19" x14ac:dyDescent="0.25">
      <c r="A49" s="67" t="s">
        <v>307</v>
      </c>
      <c r="B49" s="68">
        <f>VLOOKUP($A49,'Return Data'!$A$7:$R$326,2,0)</f>
        <v>43937</v>
      </c>
      <c r="C49" s="69">
        <f>VLOOKUP($A49,'Return Data'!$A$7:$R$326,3,0)</f>
        <v>11.6144</v>
      </c>
      <c r="D49" s="69">
        <f>VLOOKUP($A49,'Return Data'!$A$7:$R$326,11,0)</f>
        <v>-82.745904015346099</v>
      </c>
      <c r="E49" s="70">
        <f t="shared" si="13"/>
        <v>11</v>
      </c>
      <c r="F49" s="69">
        <f>VLOOKUP($A49,'Return Data'!$A$7:$R$326,12,0)</f>
        <v>-25.389357350195901</v>
      </c>
      <c r="G49" s="70">
        <f t="shared" si="8"/>
        <v>8</v>
      </c>
      <c r="H49" s="69">
        <f>VLOOKUP($A49,'Return Data'!$A$7:$R$326,13,0)</f>
        <v>-11.242258986167201</v>
      </c>
      <c r="I49" s="70">
        <f t="shared" si="14"/>
        <v>5</v>
      </c>
      <c r="J49" s="69">
        <f>VLOOKUP($A49,'Return Data'!$A$7:$R$326,14,0)</f>
        <v>-9.1331515073727694</v>
      </c>
      <c r="K49" s="70">
        <f t="shared" si="15"/>
        <v>5</v>
      </c>
      <c r="L49" s="69">
        <f>VLOOKUP($A49,'Return Data'!$A$7:$R$326,18,0)</f>
        <v>-5.9898549725950199</v>
      </c>
      <c r="M49" s="70">
        <f t="shared" si="16"/>
        <v>8</v>
      </c>
      <c r="N49" s="69"/>
      <c r="O49" s="70"/>
      <c r="P49" s="69"/>
      <c r="Q49" s="70"/>
      <c r="R49" s="69">
        <f>VLOOKUP($A49,'Return Data'!$A$7:$R$326,17,0)</f>
        <v>5.2990647482014399</v>
      </c>
      <c r="S49" s="71">
        <f t="shared" si="18"/>
        <v>36</v>
      </c>
    </row>
    <row r="50" spans="1:19" x14ac:dyDescent="0.25">
      <c r="A50" s="67" t="s">
        <v>308</v>
      </c>
      <c r="B50" s="68">
        <f>VLOOKUP($A50,'Return Data'!$A$7:$R$326,2,0)</f>
        <v>43937</v>
      </c>
      <c r="C50" s="69">
        <f>VLOOKUP($A50,'Return Data'!$A$7:$R$326,3,0)</f>
        <v>8.7050000000000001</v>
      </c>
      <c r="D50" s="69">
        <f>VLOOKUP($A50,'Return Data'!$A$7:$R$326,11,0)</f>
        <v>-96.727513642624203</v>
      </c>
      <c r="E50" s="70">
        <f t="shared" si="13"/>
        <v>29</v>
      </c>
      <c r="F50" s="69">
        <f>VLOOKUP($A50,'Return Data'!$A$7:$R$326,12,0)</f>
        <v>-33.133990126329202</v>
      </c>
      <c r="G50" s="70">
        <f t="shared" si="8"/>
        <v>23</v>
      </c>
      <c r="H50" s="69">
        <f>VLOOKUP($A50,'Return Data'!$A$7:$R$326,13,0)</f>
        <v>-23.156501715208901</v>
      </c>
      <c r="I50" s="70">
        <f t="shared" si="14"/>
        <v>19</v>
      </c>
      <c r="J50" s="69">
        <f>VLOOKUP($A50,'Return Data'!$A$7:$R$326,14,0)</f>
        <v>-17.271551544269599</v>
      </c>
      <c r="K50" s="70">
        <f t="shared" si="15"/>
        <v>15</v>
      </c>
      <c r="L50" s="69"/>
      <c r="M50" s="70"/>
      <c r="N50" s="69"/>
      <c r="O50" s="70"/>
      <c r="P50" s="69"/>
      <c r="Q50" s="70"/>
      <c r="R50" s="69">
        <f>VLOOKUP($A50,'Return Data'!$A$7:$R$326,17,0)</f>
        <v>-7.3971048513301998</v>
      </c>
      <c r="S50" s="71">
        <f t="shared" si="18"/>
        <v>51</v>
      </c>
    </row>
    <row r="51" spans="1:19" x14ac:dyDescent="0.25">
      <c r="A51" s="67" t="s">
        <v>309</v>
      </c>
      <c r="B51" s="68">
        <f>VLOOKUP($A51,'Return Data'!$A$7:$R$326,2,0)</f>
        <v>43937</v>
      </c>
      <c r="C51" s="69">
        <f>VLOOKUP($A51,'Return Data'!$A$7:$R$326,3,0)</f>
        <v>8.6222999999999992</v>
      </c>
      <c r="D51" s="69">
        <f>VLOOKUP($A51,'Return Data'!$A$7:$R$326,11,0)</f>
        <v>-86.381772455901796</v>
      </c>
      <c r="E51" s="70">
        <f t="shared" si="13"/>
        <v>16</v>
      </c>
      <c r="F51" s="69">
        <f>VLOOKUP($A51,'Return Data'!$A$7:$R$326,12,0)</f>
        <v>-30.769737074485501</v>
      </c>
      <c r="G51" s="70">
        <f t="shared" si="8"/>
        <v>18</v>
      </c>
      <c r="H51" s="69">
        <f>VLOOKUP($A51,'Return Data'!$A$7:$R$326,13,0)</f>
        <v>-20.443922357738799</v>
      </c>
      <c r="I51" s="70">
        <f t="shared" si="14"/>
        <v>14</v>
      </c>
      <c r="J51" s="69">
        <f>VLOOKUP($A51,'Return Data'!$A$7:$R$326,14,0)</f>
        <v>-14.4201051564797</v>
      </c>
      <c r="K51" s="70">
        <f t="shared" si="15"/>
        <v>12</v>
      </c>
      <c r="L51" s="69"/>
      <c r="M51" s="70"/>
      <c r="N51" s="69"/>
      <c r="O51" s="70"/>
      <c r="P51" s="69"/>
      <c r="Q51" s="70"/>
      <c r="R51" s="69">
        <f>VLOOKUP($A51,'Return Data'!$A$7:$R$326,17,0)</f>
        <v>-6.6958788282290298</v>
      </c>
      <c r="S51" s="71">
        <f t="shared" si="18"/>
        <v>50</v>
      </c>
    </row>
    <row r="52" spans="1:19" x14ac:dyDescent="0.25">
      <c r="A52" s="67" t="s">
        <v>310</v>
      </c>
      <c r="B52" s="68">
        <f>VLOOKUP($A52,'Return Data'!$A$7:$R$326,2,0)</f>
        <v>43937</v>
      </c>
      <c r="C52" s="69">
        <f>VLOOKUP($A52,'Return Data'!$A$7:$R$326,3,0)</f>
        <v>33.873600000000003</v>
      </c>
      <c r="D52" s="69">
        <f>VLOOKUP($A52,'Return Data'!$A$7:$R$326,11,0)</f>
        <v>-72.745716662078394</v>
      </c>
      <c r="E52" s="70">
        <f t="shared" si="13"/>
        <v>5</v>
      </c>
      <c r="F52" s="69">
        <f>VLOOKUP($A52,'Return Data'!$A$7:$R$326,12,0)</f>
        <v>-21.428529157756799</v>
      </c>
      <c r="G52" s="70">
        <f t="shared" si="8"/>
        <v>4</v>
      </c>
      <c r="H52" s="69">
        <f>VLOOKUP($A52,'Return Data'!$A$7:$R$326,13,0)</f>
        <v>-11.2482563113607</v>
      </c>
      <c r="I52" s="70">
        <f t="shared" si="14"/>
        <v>6</v>
      </c>
      <c r="J52" s="69">
        <f>VLOOKUP($A52,'Return Data'!$A$7:$R$326,14,0)</f>
        <v>-5.0542542917814099</v>
      </c>
      <c r="K52" s="70">
        <f t="shared" si="15"/>
        <v>2</v>
      </c>
      <c r="L52" s="69">
        <f>VLOOKUP($A52,'Return Data'!$A$7:$R$326,18,0)</f>
        <v>-1.5498511029804301</v>
      </c>
      <c r="M52" s="70">
        <f>RANK(L52,L$8:L$73,0)</f>
        <v>2</v>
      </c>
      <c r="N52" s="69">
        <f>VLOOKUP($A52,'Return Data'!$A$7:$R$326,15,0)</f>
        <v>4.3936306462462502</v>
      </c>
      <c r="O52" s="70">
        <f>RANK(N52,N$8:N$73,0)</f>
        <v>3</v>
      </c>
      <c r="P52" s="69">
        <f>VLOOKUP($A52,'Return Data'!$A$7:$R$326,16,0)</f>
        <v>8.4881173057623993</v>
      </c>
      <c r="Q52" s="70">
        <f>RANK(P52,P$8:P$73,0)</f>
        <v>2</v>
      </c>
      <c r="R52" s="69">
        <f>VLOOKUP($A52,'Return Data'!$A$7:$R$326,17,0)</f>
        <v>29.6389931972789</v>
      </c>
      <c r="S52" s="71">
        <f t="shared" si="18"/>
        <v>14</v>
      </c>
    </row>
    <row r="53" spans="1:19" x14ac:dyDescent="0.25">
      <c r="A53" s="67" t="s">
        <v>311</v>
      </c>
      <c r="B53" s="68">
        <f>VLOOKUP($A53,'Return Data'!$A$7:$R$326,2,0)</f>
        <v>43937</v>
      </c>
      <c r="C53" s="69">
        <f>VLOOKUP($A53,'Return Data'!$A$7:$R$326,3,0)</f>
        <v>24.751899999999999</v>
      </c>
      <c r="D53" s="69">
        <f>VLOOKUP($A53,'Return Data'!$A$7:$R$326,11,0)</f>
        <v>-58.001826140807303</v>
      </c>
      <c r="E53" s="70">
        <f t="shared" si="13"/>
        <v>1</v>
      </c>
      <c r="F53" s="69">
        <f>VLOOKUP($A53,'Return Data'!$A$7:$R$326,12,0)</f>
        <v>-12.2295184340616</v>
      </c>
      <c r="G53" s="70">
        <f t="shared" si="8"/>
        <v>1</v>
      </c>
      <c r="H53" s="69">
        <f>VLOOKUP($A53,'Return Data'!$A$7:$R$326,13,0)</f>
        <v>-3.1959083632807999</v>
      </c>
      <c r="I53" s="70">
        <f t="shared" si="14"/>
        <v>1</v>
      </c>
      <c r="J53" s="69">
        <f>VLOOKUP($A53,'Return Data'!$A$7:$R$326,14,0)</f>
        <v>1.0858416466184</v>
      </c>
      <c r="K53" s="70">
        <f t="shared" si="15"/>
        <v>1</v>
      </c>
      <c r="L53" s="69">
        <f>VLOOKUP($A53,'Return Data'!$A$7:$R$326,18,0)</f>
        <v>2.1803217840335898</v>
      </c>
      <c r="M53" s="70">
        <f>RANK(L53,L$8:L$73,0)</f>
        <v>1</v>
      </c>
      <c r="N53" s="69">
        <f>VLOOKUP($A53,'Return Data'!$A$7:$R$326,15,0)</f>
        <v>8.9786838453287494</v>
      </c>
      <c r="O53" s="70">
        <f>RANK(N53,N$8:N$73,0)</f>
        <v>1</v>
      </c>
      <c r="P53" s="69">
        <f>VLOOKUP($A53,'Return Data'!$A$7:$R$326,16,0)</f>
        <v>9.20775738582706</v>
      </c>
      <c r="Q53" s="70">
        <f>RANK(P53,P$8:P$73,0)</f>
        <v>1</v>
      </c>
      <c r="R53" s="69">
        <f>VLOOKUP($A53,'Return Data'!$A$7:$R$326,17,0)</f>
        <v>24.352978290366401</v>
      </c>
      <c r="S53" s="71">
        <f t="shared" si="18"/>
        <v>19</v>
      </c>
    </row>
    <row r="54" spans="1:19" x14ac:dyDescent="0.25">
      <c r="A54" s="67" t="s">
        <v>312</v>
      </c>
      <c r="B54" s="68">
        <f>VLOOKUP($A54,'Return Data'!$A$7:$R$326,2,0)</f>
        <v>43937</v>
      </c>
      <c r="C54" s="69">
        <f>VLOOKUP($A54,'Return Data'!$A$7:$R$326,3,0)</f>
        <v>9.2756000000000007</v>
      </c>
      <c r="D54" s="69">
        <f>VLOOKUP($A54,'Return Data'!$A$7:$R$326,11,0)</f>
        <v>-73.238122869763004</v>
      </c>
      <c r="E54" s="70">
        <f t="shared" si="13"/>
        <v>7</v>
      </c>
      <c r="F54" s="69">
        <f>VLOOKUP($A54,'Return Data'!$A$7:$R$326,12,0)</f>
        <v>-24.063308447311801</v>
      </c>
      <c r="G54" s="70">
        <f t="shared" si="8"/>
        <v>7</v>
      </c>
      <c r="H54" s="69">
        <f>VLOOKUP($A54,'Return Data'!$A$7:$R$326,13,0)</f>
        <v>-14.7254237169986</v>
      </c>
      <c r="I54" s="70">
        <f t="shared" si="14"/>
        <v>8</v>
      </c>
      <c r="J54" s="69">
        <f>VLOOKUP($A54,'Return Data'!$A$7:$R$326,14,0)</f>
        <v>-13.015644144014701</v>
      </c>
      <c r="K54" s="70">
        <f t="shared" si="15"/>
        <v>10</v>
      </c>
      <c r="L54" s="69"/>
      <c r="M54" s="70"/>
      <c r="N54" s="69"/>
      <c r="O54" s="70"/>
      <c r="P54" s="69"/>
      <c r="Q54" s="70"/>
      <c r="R54" s="69">
        <f>VLOOKUP($A54,'Return Data'!$A$7:$R$326,17,0)</f>
        <v>-5.9151230425055896</v>
      </c>
      <c r="S54" s="71">
        <f t="shared" si="18"/>
        <v>49</v>
      </c>
    </row>
    <row r="55" spans="1:19" x14ac:dyDescent="0.25">
      <c r="A55" s="67" t="s">
        <v>313</v>
      </c>
      <c r="B55" s="68">
        <f>VLOOKUP($A55,'Return Data'!$A$7:$R$326,2,0)</f>
        <v>43937</v>
      </c>
      <c r="C55" s="69">
        <f>VLOOKUP($A55,'Return Data'!$A$7:$R$326,3,0)</f>
        <v>75.3857</v>
      </c>
      <c r="D55" s="69">
        <f>VLOOKUP($A55,'Return Data'!$A$7:$R$326,11,0)</f>
        <v>-112.817168225635</v>
      </c>
      <c r="E55" s="70">
        <f t="shared" si="13"/>
        <v>53</v>
      </c>
      <c r="F55" s="69">
        <f>VLOOKUP($A55,'Return Data'!$A$7:$R$326,12,0)</f>
        <v>-46.260795600422099</v>
      </c>
      <c r="G55" s="70">
        <f t="shared" si="8"/>
        <v>56</v>
      </c>
      <c r="H55" s="69">
        <f>VLOOKUP($A55,'Return Data'!$A$7:$R$326,13,0)</f>
        <v>-32.212547089256098</v>
      </c>
      <c r="I55" s="70">
        <f t="shared" si="14"/>
        <v>48</v>
      </c>
      <c r="J55" s="69">
        <f>VLOOKUP($A55,'Return Data'!$A$7:$R$326,14,0)</f>
        <v>-26.309789655294399</v>
      </c>
      <c r="K55" s="70">
        <f t="shared" si="15"/>
        <v>49</v>
      </c>
      <c r="L55" s="69">
        <f>VLOOKUP($A55,'Return Data'!$A$7:$R$326,18,0)</f>
        <v>-13.738090547005999</v>
      </c>
      <c r="M55" s="70">
        <f>RANK(L55,L$8:L$73,0)</f>
        <v>46</v>
      </c>
      <c r="N55" s="69">
        <f>VLOOKUP($A55,'Return Data'!$A$7:$R$326,15,0)</f>
        <v>-6.1341835434824903</v>
      </c>
      <c r="O55" s="70">
        <f>RANK(N55,N$8:N$73,0)</f>
        <v>43</v>
      </c>
      <c r="P55" s="69">
        <f>VLOOKUP($A55,'Return Data'!$A$7:$R$326,16,0)</f>
        <v>6.3699303648847502E-2</v>
      </c>
      <c r="Q55" s="70">
        <f>RANK(P55,P$8:P$73,0)</f>
        <v>28</v>
      </c>
      <c r="R55" s="69">
        <f>VLOOKUP($A55,'Return Data'!$A$7:$R$326,17,0)</f>
        <v>31.462614902179801</v>
      </c>
      <c r="S55" s="71">
        <f t="shared" si="18"/>
        <v>13</v>
      </c>
    </row>
    <row r="56" spans="1:19" x14ac:dyDescent="0.25">
      <c r="A56" s="67" t="s">
        <v>314</v>
      </c>
      <c r="B56" s="68">
        <f>VLOOKUP($A56,'Return Data'!$A$7:$R$326,2,0)</f>
        <v>43937</v>
      </c>
      <c r="C56" s="69">
        <f>VLOOKUP($A56,'Return Data'!$A$7:$R$326,3,0)</f>
        <v>6.7244000000000002</v>
      </c>
      <c r="D56" s="69">
        <f>VLOOKUP($A56,'Return Data'!$A$7:$R$326,11,0)</f>
        <v>-126.80321813851801</v>
      </c>
      <c r="E56" s="70">
        <f t="shared" si="13"/>
        <v>61</v>
      </c>
      <c r="F56" s="69">
        <f>VLOOKUP($A56,'Return Data'!$A$7:$R$326,12,0)</f>
        <v>-47.8723690054047</v>
      </c>
      <c r="G56" s="70">
        <f t="shared" si="8"/>
        <v>61</v>
      </c>
      <c r="H56" s="69">
        <f>VLOOKUP($A56,'Return Data'!$A$7:$R$326,13,0)</f>
        <v>-39.874381816101099</v>
      </c>
      <c r="I56" s="70">
        <f t="shared" si="14"/>
        <v>62</v>
      </c>
      <c r="J56" s="69">
        <f>VLOOKUP($A56,'Return Data'!$A$7:$R$326,14,0)</f>
        <v>-37.836791992569196</v>
      </c>
      <c r="K56" s="70">
        <f t="shared" si="15"/>
        <v>63</v>
      </c>
      <c r="L56" s="69">
        <f>VLOOKUP($A56,'Return Data'!$A$7:$R$326,18,0)</f>
        <v>-25.129380438640698</v>
      </c>
      <c r="M56" s="70">
        <f>RANK(L56,L$8:L$73,0)</f>
        <v>55</v>
      </c>
      <c r="N56" s="69">
        <f>VLOOKUP($A56,'Return Data'!$A$7:$R$326,15,0)</f>
        <v>-14.018091772969401</v>
      </c>
      <c r="O56" s="70">
        <f>RANK(N56,N$8:N$73,0)</f>
        <v>48</v>
      </c>
      <c r="P56" s="69"/>
      <c r="Q56" s="70"/>
      <c r="R56" s="69">
        <f>VLOOKUP($A56,'Return Data'!$A$7:$R$326,17,0)</f>
        <v>-9.6031646586345403</v>
      </c>
      <c r="S56" s="71">
        <f t="shared" si="18"/>
        <v>56</v>
      </c>
    </row>
    <row r="57" spans="1:19" x14ac:dyDescent="0.25">
      <c r="A57" s="67" t="s">
        <v>315</v>
      </c>
      <c r="B57" s="68">
        <f>VLOOKUP($A57,'Return Data'!$A$7:$R$326,2,0)</f>
        <v>43937</v>
      </c>
      <c r="C57" s="69">
        <f>VLOOKUP($A57,'Return Data'!$A$7:$R$326,3,0)</f>
        <v>5.7476000000000003</v>
      </c>
      <c r="D57" s="69">
        <f>VLOOKUP($A57,'Return Data'!$A$7:$R$326,11,0)</f>
        <v>-126.06238905451499</v>
      </c>
      <c r="E57" s="70">
        <f t="shared" si="13"/>
        <v>60</v>
      </c>
      <c r="F57" s="69">
        <f>VLOOKUP($A57,'Return Data'!$A$7:$R$326,12,0)</f>
        <v>-47.506565329757102</v>
      </c>
      <c r="G57" s="70">
        <f t="shared" si="8"/>
        <v>59</v>
      </c>
      <c r="H57" s="69">
        <f>VLOOKUP($A57,'Return Data'!$A$7:$R$326,13,0)</f>
        <v>-39.045103439498703</v>
      </c>
      <c r="I57" s="70">
        <f t="shared" si="14"/>
        <v>59</v>
      </c>
      <c r="J57" s="69">
        <f>VLOOKUP($A57,'Return Data'!$A$7:$R$326,14,0)</f>
        <v>-37.301420098482097</v>
      </c>
      <c r="K57" s="70">
        <f t="shared" si="15"/>
        <v>61</v>
      </c>
      <c r="L57" s="69">
        <f>VLOOKUP($A57,'Return Data'!$A$7:$R$326,18,0)</f>
        <v>-25.0840375981604</v>
      </c>
      <c r="M57" s="70">
        <f>RANK(L57,L$8:L$73,0)</f>
        <v>54</v>
      </c>
      <c r="N57" s="69"/>
      <c r="O57" s="70"/>
      <c r="P57" s="69"/>
      <c r="Q57" s="70"/>
      <c r="R57" s="69">
        <f>VLOOKUP($A57,'Return Data'!$A$7:$R$326,17,0)</f>
        <v>-13.870652368185899</v>
      </c>
      <c r="S57" s="71">
        <f t="shared" si="18"/>
        <v>58</v>
      </c>
    </row>
    <row r="58" spans="1:19" x14ac:dyDescent="0.25">
      <c r="A58" s="67" t="s">
        <v>316</v>
      </c>
      <c r="B58" s="68">
        <f>VLOOKUP($A58,'Return Data'!$A$7:$R$326,2,0)</f>
        <v>43937</v>
      </c>
      <c r="C58" s="69">
        <f>VLOOKUP($A58,'Return Data'!$A$7:$R$326,3,0)</f>
        <v>5.1390000000000002</v>
      </c>
      <c r="D58" s="69">
        <f>VLOOKUP($A58,'Return Data'!$A$7:$R$326,11,0)</f>
        <v>-134.50889699289201</v>
      </c>
      <c r="E58" s="70">
        <f t="shared" si="13"/>
        <v>66</v>
      </c>
      <c r="F58" s="69">
        <f>VLOOKUP($A58,'Return Data'!$A$7:$R$326,12,0)</f>
        <v>-50.897556249178798</v>
      </c>
      <c r="G58" s="70">
        <f t="shared" si="8"/>
        <v>64</v>
      </c>
      <c r="H58" s="69">
        <f>VLOOKUP($A58,'Return Data'!$A$7:$R$326,13,0)</f>
        <v>-41.297357370384901</v>
      </c>
      <c r="I58" s="70">
        <f t="shared" si="14"/>
        <v>64</v>
      </c>
      <c r="J58" s="69">
        <f>VLOOKUP($A58,'Return Data'!$A$7:$R$326,14,0)</f>
        <v>-38.764709338861998</v>
      </c>
      <c r="K58" s="70">
        <f t="shared" si="15"/>
        <v>64</v>
      </c>
      <c r="L58" s="69">
        <f>VLOOKUP($A58,'Return Data'!$A$7:$R$326,18,0)</f>
        <v>-25.707055330104399</v>
      </c>
      <c r="M58" s="70">
        <f>RANK(L58,L$8:L$73,0)</f>
        <v>56</v>
      </c>
      <c r="N58" s="69"/>
      <c r="O58" s="70"/>
      <c r="P58" s="69"/>
      <c r="Q58" s="70"/>
      <c r="R58" s="69">
        <f>VLOOKUP($A58,'Return Data'!$A$7:$R$326,17,0)</f>
        <v>-19.0576262083781</v>
      </c>
      <c r="S58" s="71">
        <f t="shared" si="18"/>
        <v>64</v>
      </c>
    </row>
    <row r="59" spans="1:19" x14ac:dyDescent="0.25">
      <c r="A59" s="67" t="s">
        <v>317</v>
      </c>
      <c r="B59" s="68">
        <f>VLOOKUP($A59,'Return Data'!$A$7:$R$326,2,0)</f>
        <v>43937</v>
      </c>
      <c r="C59" s="69">
        <f>VLOOKUP($A59,'Return Data'!$A$7:$R$326,3,0)</f>
        <v>5.5849000000000002</v>
      </c>
      <c r="D59" s="69">
        <f>VLOOKUP($A59,'Return Data'!$A$7:$R$326,11,0)</f>
        <v>-129.09719475725601</v>
      </c>
      <c r="E59" s="70">
        <f t="shared" si="13"/>
        <v>62</v>
      </c>
      <c r="F59" s="69">
        <f>VLOOKUP($A59,'Return Data'!$A$7:$R$326,12,0)</f>
        <v>-47.673614035103398</v>
      </c>
      <c r="G59" s="70">
        <f t="shared" si="8"/>
        <v>60</v>
      </c>
      <c r="H59" s="69">
        <f>VLOOKUP($A59,'Return Data'!$A$7:$R$326,13,0)</f>
        <v>-39.435486546754298</v>
      </c>
      <c r="I59" s="70">
        <f t="shared" si="14"/>
        <v>60</v>
      </c>
      <c r="J59" s="69">
        <f>VLOOKUP($A59,'Return Data'!$A$7:$R$326,14,0)</f>
        <v>-37.526732286328397</v>
      </c>
      <c r="K59" s="70">
        <f t="shared" si="15"/>
        <v>62</v>
      </c>
      <c r="L59" s="69">
        <f>VLOOKUP($A59,'Return Data'!$A$7:$R$326,18,0)</f>
        <v>-24.801110496546499</v>
      </c>
      <c r="M59" s="70">
        <f>RANK(L59,L$8:L$73,0)</f>
        <v>53</v>
      </c>
      <c r="N59" s="69"/>
      <c r="O59" s="70"/>
      <c r="P59" s="69"/>
      <c r="Q59" s="70"/>
      <c r="R59" s="69">
        <f>VLOOKUP($A59,'Return Data'!$A$7:$R$326,17,0)</f>
        <v>-15.8613336614173</v>
      </c>
      <c r="S59" s="71">
        <f t="shared" si="18"/>
        <v>62</v>
      </c>
    </row>
    <row r="60" spans="1:19" x14ac:dyDescent="0.25">
      <c r="A60" s="67" t="s">
        <v>318</v>
      </c>
      <c r="B60" s="68">
        <f>VLOOKUP($A60,'Return Data'!$A$7:$R$326,2,0)</f>
        <v>43937</v>
      </c>
      <c r="C60" s="69">
        <f>VLOOKUP($A60,'Return Data'!$A$7:$R$326,3,0)</f>
        <v>5.5590000000000002</v>
      </c>
      <c r="D60" s="69">
        <f>VLOOKUP($A60,'Return Data'!$A$7:$R$326,11,0)</f>
        <v>-133.00838874964199</v>
      </c>
      <c r="E60" s="70">
        <f t="shared" si="13"/>
        <v>65</v>
      </c>
      <c r="F60" s="69">
        <f>VLOOKUP($A60,'Return Data'!$A$7:$R$326,12,0)</f>
        <v>-50.674327088086599</v>
      </c>
      <c r="G60" s="70">
        <f t="shared" si="8"/>
        <v>63</v>
      </c>
      <c r="H60" s="69">
        <f>VLOOKUP($A60,'Return Data'!$A$7:$R$326,13,0)</f>
        <v>-40.391068253207997</v>
      </c>
      <c r="I60" s="70">
        <f t="shared" si="14"/>
        <v>63</v>
      </c>
      <c r="J60" s="69">
        <f>VLOOKUP($A60,'Return Data'!$A$7:$R$326,14,0)</f>
        <v>-36.964277649821597</v>
      </c>
      <c r="K60" s="70">
        <f t="shared" si="15"/>
        <v>60</v>
      </c>
      <c r="L60" s="69"/>
      <c r="M60" s="70"/>
      <c r="N60" s="69"/>
      <c r="O60" s="70"/>
      <c r="P60" s="69"/>
      <c r="Q60" s="70"/>
      <c r="R60" s="69">
        <f>VLOOKUP($A60,'Return Data'!$A$7:$R$326,17,0)</f>
        <v>-21.612866666666701</v>
      </c>
      <c r="S60" s="71">
        <f t="shared" si="18"/>
        <v>65</v>
      </c>
    </row>
    <row r="61" spans="1:19" x14ac:dyDescent="0.25">
      <c r="A61" s="67" t="s">
        <v>319</v>
      </c>
      <c r="B61" s="68">
        <f>VLOOKUP($A61,'Return Data'!$A$7:$R$326,2,0)</f>
        <v>43937</v>
      </c>
      <c r="C61" s="69">
        <f>VLOOKUP($A61,'Return Data'!$A$7:$R$326,3,0)</f>
        <v>11.5793</v>
      </c>
      <c r="D61" s="69">
        <f>VLOOKUP($A61,'Return Data'!$A$7:$R$326,11,0)</f>
        <v>-105.69211925574299</v>
      </c>
      <c r="E61" s="70">
        <f t="shared" si="13"/>
        <v>43</v>
      </c>
      <c r="F61" s="69">
        <f>VLOOKUP($A61,'Return Data'!$A$7:$R$326,12,0)</f>
        <v>-36.446521170616101</v>
      </c>
      <c r="G61" s="70">
        <f t="shared" si="8"/>
        <v>30</v>
      </c>
      <c r="H61" s="69">
        <f>VLOOKUP($A61,'Return Data'!$A$7:$R$326,13,0)</f>
        <v>-26.921007256830499</v>
      </c>
      <c r="I61" s="70">
        <f t="shared" si="14"/>
        <v>33</v>
      </c>
      <c r="J61" s="69">
        <f>VLOOKUP($A61,'Return Data'!$A$7:$R$326,14,0)</f>
        <v>-22.043206711036898</v>
      </c>
      <c r="K61" s="70">
        <f t="shared" si="15"/>
        <v>36</v>
      </c>
      <c r="L61" s="69">
        <f>VLOOKUP($A61,'Return Data'!$A$7:$R$326,18,0)</f>
        <v>-9.8711132985455396</v>
      </c>
      <c r="M61" s="70">
        <f>RANK(L61,L$8:L$73,0)</f>
        <v>25</v>
      </c>
      <c r="N61" s="69">
        <f>VLOOKUP($A61,'Return Data'!$A$7:$R$326,15,0)</f>
        <v>-3.7776393701495201</v>
      </c>
      <c r="O61" s="70">
        <f>RANK(N61,N$8:N$73,0)</f>
        <v>31</v>
      </c>
      <c r="P61" s="69"/>
      <c r="Q61" s="70"/>
      <c r="R61" s="69">
        <f>VLOOKUP($A61,'Return Data'!$A$7:$R$326,17,0)</f>
        <v>3.8765601882985901</v>
      </c>
      <c r="S61" s="71">
        <f t="shared" si="18"/>
        <v>37</v>
      </c>
    </row>
    <row r="62" spans="1:19" x14ac:dyDescent="0.25">
      <c r="A62" s="67" t="s">
        <v>320</v>
      </c>
      <c r="B62" s="68">
        <f>VLOOKUP($A62,'Return Data'!$A$7:$R$326,2,0)</f>
        <v>43937</v>
      </c>
      <c r="C62" s="69">
        <f>VLOOKUP($A62,'Return Data'!$A$7:$R$326,3,0)</f>
        <v>10.5426</v>
      </c>
      <c r="D62" s="69">
        <f>VLOOKUP($A62,'Return Data'!$A$7:$R$326,11,0)</f>
        <v>-107.54222035878099</v>
      </c>
      <c r="E62" s="70">
        <f t="shared" si="13"/>
        <v>46</v>
      </c>
      <c r="F62" s="69">
        <f>VLOOKUP($A62,'Return Data'!$A$7:$R$326,12,0)</f>
        <v>-38.463228027422602</v>
      </c>
      <c r="G62" s="70">
        <f t="shared" si="8"/>
        <v>40</v>
      </c>
      <c r="H62" s="69">
        <f>VLOOKUP($A62,'Return Data'!$A$7:$R$326,13,0)</f>
        <v>-28.114458228469299</v>
      </c>
      <c r="I62" s="70">
        <f t="shared" si="14"/>
        <v>41</v>
      </c>
      <c r="J62" s="69">
        <f>VLOOKUP($A62,'Return Data'!$A$7:$R$326,14,0)</f>
        <v>-23.7962581254288</v>
      </c>
      <c r="K62" s="70">
        <f t="shared" si="15"/>
        <v>42</v>
      </c>
      <c r="L62" s="69">
        <f>VLOOKUP($A62,'Return Data'!$A$7:$R$326,18,0)</f>
        <v>-10.5909862394663</v>
      </c>
      <c r="M62" s="70">
        <f>RANK(L62,L$8:L$73,0)</f>
        <v>31</v>
      </c>
      <c r="N62" s="69">
        <f>VLOOKUP($A62,'Return Data'!$A$7:$R$326,15,0)</f>
        <v>-4.4104195465708198</v>
      </c>
      <c r="O62" s="70">
        <f>RANK(N62,N$8:N$73,0)</f>
        <v>35</v>
      </c>
      <c r="P62" s="69"/>
      <c r="Q62" s="70"/>
      <c r="R62" s="69">
        <f>VLOOKUP($A62,'Return Data'!$A$7:$R$326,17,0)</f>
        <v>1.07169372294372</v>
      </c>
      <c r="S62" s="71">
        <f t="shared" si="18"/>
        <v>43</v>
      </c>
    </row>
    <row r="63" spans="1:19" x14ac:dyDescent="0.25">
      <c r="A63" s="67" t="s">
        <v>321</v>
      </c>
      <c r="B63" s="68">
        <f>VLOOKUP($A63,'Return Data'!$A$7:$R$326,2,0)</f>
        <v>43937</v>
      </c>
      <c r="C63" s="69">
        <f>VLOOKUP($A63,'Return Data'!$A$7:$R$326,3,0)</f>
        <v>6.7723000000000004</v>
      </c>
      <c r="D63" s="69">
        <f>VLOOKUP($A63,'Return Data'!$A$7:$R$326,11,0)</f>
        <v>-119.957294591683</v>
      </c>
      <c r="E63" s="70">
        <f t="shared" si="13"/>
        <v>58</v>
      </c>
      <c r="F63" s="69">
        <f>VLOOKUP($A63,'Return Data'!$A$7:$R$326,12,0)</f>
        <v>-42.518081240973203</v>
      </c>
      <c r="G63" s="70">
        <f t="shared" si="8"/>
        <v>46</v>
      </c>
      <c r="H63" s="69">
        <f>VLOOKUP($A63,'Return Data'!$A$7:$R$326,13,0)</f>
        <v>-36.180591765434201</v>
      </c>
      <c r="I63" s="70">
        <f t="shared" si="14"/>
        <v>56</v>
      </c>
      <c r="J63" s="69">
        <f>VLOOKUP($A63,'Return Data'!$A$7:$R$326,14,0)</f>
        <v>-33.612257067094099</v>
      </c>
      <c r="K63" s="70">
        <f t="shared" si="15"/>
        <v>59</v>
      </c>
      <c r="L63" s="69"/>
      <c r="M63" s="70"/>
      <c r="N63" s="69"/>
      <c r="O63" s="70"/>
      <c r="P63" s="69"/>
      <c r="Q63" s="70"/>
      <c r="R63" s="69">
        <f>VLOOKUP($A63,'Return Data'!$A$7:$R$326,17,0)</f>
        <v>-17.9316666666667</v>
      </c>
      <c r="S63" s="71">
        <f t="shared" si="18"/>
        <v>63</v>
      </c>
    </row>
    <row r="64" spans="1:19" x14ac:dyDescent="0.25">
      <c r="A64" s="67" t="s">
        <v>322</v>
      </c>
      <c r="B64" s="68">
        <f>VLOOKUP($A64,'Return Data'!$A$7:$R$326,2,0)</f>
        <v>43937</v>
      </c>
      <c r="C64" s="69">
        <f>VLOOKUP($A64,'Return Data'!$A$7:$R$326,3,0)</f>
        <v>14.5504</v>
      </c>
      <c r="D64" s="69">
        <f>VLOOKUP($A64,'Return Data'!$A$7:$R$326,11,0)</f>
        <v>-102.966550758967</v>
      </c>
      <c r="E64" s="70">
        <f t="shared" si="13"/>
        <v>39</v>
      </c>
      <c r="F64" s="69">
        <f>VLOOKUP($A64,'Return Data'!$A$7:$R$326,12,0)</f>
        <v>-38.611080649072498</v>
      </c>
      <c r="G64" s="70">
        <f t="shared" si="8"/>
        <v>41</v>
      </c>
      <c r="H64" s="69">
        <f>VLOOKUP($A64,'Return Data'!$A$7:$R$326,13,0)</f>
        <v>-27.8902140456971</v>
      </c>
      <c r="I64" s="70">
        <f t="shared" si="14"/>
        <v>38</v>
      </c>
      <c r="J64" s="69">
        <f>VLOOKUP($A64,'Return Data'!$A$7:$R$326,14,0)</f>
        <v>-19.957196947542499</v>
      </c>
      <c r="K64" s="70">
        <f t="shared" si="15"/>
        <v>26</v>
      </c>
      <c r="L64" s="69">
        <f>VLOOKUP($A64,'Return Data'!$A$7:$R$326,18,0)</f>
        <v>-8.9269352274426499</v>
      </c>
      <c r="M64" s="70">
        <f t="shared" ref="M64:M70" si="19">RANK(L64,L$8:L$73,0)</f>
        <v>21</v>
      </c>
      <c r="N64" s="69">
        <f>VLOOKUP($A64,'Return Data'!$A$7:$R$326,15,0)</f>
        <v>-1.54375769804511</v>
      </c>
      <c r="O64" s="70">
        <f>RANK(N64,N$8:N$73,0)</f>
        <v>17</v>
      </c>
      <c r="P64" s="69">
        <f>VLOOKUP($A64,'Return Data'!$A$7:$R$326,16,0)</f>
        <v>4.1268946221969998</v>
      </c>
      <c r="Q64" s="70">
        <f>RANK(P64,P$8:P$73,0)</f>
        <v>7</v>
      </c>
      <c r="R64" s="69">
        <f>VLOOKUP($A64,'Return Data'!$A$7:$R$326,17,0)</f>
        <v>8.2549502982107299</v>
      </c>
      <c r="S64" s="71">
        <f t="shared" si="18"/>
        <v>34</v>
      </c>
    </row>
    <row r="65" spans="1:19" x14ac:dyDescent="0.25">
      <c r="A65" s="67" t="s">
        <v>323</v>
      </c>
      <c r="B65" s="68">
        <f>VLOOKUP($A65,'Return Data'!$A$7:$R$326,2,0)</f>
        <v>43937</v>
      </c>
      <c r="C65" s="69">
        <f>VLOOKUP($A65,'Return Data'!$A$7:$R$326,3,0)</f>
        <v>63.93</v>
      </c>
      <c r="D65" s="69">
        <f>VLOOKUP($A65,'Return Data'!$A$7:$R$326,11,0)</f>
        <v>-92.342094991101305</v>
      </c>
      <c r="E65" s="70">
        <f t="shared" si="13"/>
        <v>21</v>
      </c>
      <c r="F65" s="69">
        <f>VLOOKUP($A65,'Return Data'!$A$7:$R$326,12,0)</f>
        <v>-33.142536211896001</v>
      </c>
      <c r="G65" s="70">
        <f t="shared" si="8"/>
        <v>24</v>
      </c>
      <c r="H65" s="69">
        <f>VLOOKUP($A65,'Return Data'!$A$7:$R$326,13,0)</f>
        <v>-23.983782461291401</v>
      </c>
      <c r="I65" s="70">
        <f t="shared" si="14"/>
        <v>23</v>
      </c>
      <c r="J65" s="69">
        <f>VLOOKUP($A65,'Return Data'!$A$7:$R$326,14,0)</f>
        <v>-20.241265584943601</v>
      </c>
      <c r="K65" s="70">
        <f t="shared" si="15"/>
        <v>30</v>
      </c>
      <c r="L65" s="69">
        <f>VLOOKUP($A65,'Return Data'!$A$7:$R$326,18,0)</f>
        <v>-8.8805817331239307</v>
      </c>
      <c r="M65" s="70">
        <f t="shared" si="19"/>
        <v>19</v>
      </c>
      <c r="N65" s="69">
        <f>VLOOKUP($A65,'Return Data'!$A$7:$R$326,15,0)</f>
        <v>0.17757640686376</v>
      </c>
      <c r="O65" s="70">
        <f>RANK(N65,N$8:N$73,0)</f>
        <v>9</v>
      </c>
      <c r="P65" s="69">
        <f>VLOOKUP($A65,'Return Data'!$A$7:$R$326,16,0)</f>
        <v>2.6392185610079801</v>
      </c>
      <c r="Q65" s="70">
        <f>RANK(P65,P$8:P$73,0)</f>
        <v>14</v>
      </c>
      <c r="R65" s="69">
        <f>VLOOKUP($A65,'Return Data'!$A$7:$R$326,17,0)</f>
        <v>36.194239127186599</v>
      </c>
      <c r="S65" s="71">
        <f t="shared" si="18"/>
        <v>10</v>
      </c>
    </row>
    <row r="66" spans="1:19" x14ac:dyDescent="0.25">
      <c r="A66" s="67" t="s">
        <v>324</v>
      </c>
      <c r="B66" s="68">
        <f>VLOOKUP($A66,'Return Data'!$A$7:$R$326,2,0)</f>
        <v>43937</v>
      </c>
      <c r="C66" s="69">
        <f>VLOOKUP($A66,'Return Data'!$A$7:$R$326,3,0)</f>
        <v>20.440000000000001</v>
      </c>
      <c r="D66" s="69">
        <f>VLOOKUP($A66,'Return Data'!$A$7:$R$326,11,0)</f>
        <v>-89.3703254919985</v>
      </c>
      <c r="E66" s="70">
        <f t="shared" si="13"/>
        <v>18</v>
      </c>
      <c r="F66" s="69">
        <f>VLOOKUP($A66,'Return Data'!$A$7:$R$326,12,0)</f>
        <v>-33.526380520916</v>
      </c>
      <c r="G66" s="70">
        <f t="shared" si="8"/>
        <v>25</v>
      </c>
      <c r="H66" s="69">
        <f>VLOOKUP($A66,'Return Data'!$A$7:$R$326,13,0)</f>
        <v>-20.899347972719799</v>
      </c>
      <c r="I66" s="70">
        <f t="shared" si="14"/>
        <v>16</v>
      </c>
      <c r="J66" s="69">
        <f>VLOOKUP($A66,'Return Data'!$A$7:$R$326,14,0)</f>
        <v>-16.695602817935999</v>
      </c>
      <c r="K66" s="70">
        <f t="shared" si="15"/>
        <v>13</v>
      </c>
      <c r="L66" s="69">
        <f>VLOOKUP($A66,'Return Data'!$A$7:$R$326,18,0)</f>
        <v>-7.3710536253991901</v>
      </c>
      <c r="M66" s="70">
        <f t="shared" si="19"/>
        <v>11</v>
      </c>
      <c r="N66" s="69">
        <f>VLOOKUP($A66,'Return Data'!$A$7:$R$326,15,0)</f>
        <v>-1.60803032382579</v>
      </c>
      <c r="O66" s="70">
        <f>RANK(N66,N$8:N$73,0)</f>
        <v>19</v>
      </c>
      <c r="P66" s="69">
        <f>VLOOKUP($A66,'Return Data'!$A$7:$R$326,16,0)</f>
        <v>-1.0553772498101499</v>
      </c>
      <c r="Q66" s="70">
        <f>RANK(P66,P$8:P$73,0)</f>
        <v>34</v>
      </c>
      <c r="R66" s="69">
        <f>VLOOKUP($A66,'Return Data'!$A$7:$R$326,17,0)</f>
        <v>12.547250576226499</v>
      </c>
      <c r="S66" s="71">
        <f t="shared" si="18"/>
        <v>32</v>
      </c>
    </row>
    <row r="67" spans="1:19" x14ac:dyDescent="0.25">
      <c r="A67" s="67" t="s">
        <v>325</v>
      </c>
      <c r="B67" s="68">
        <f>VLOOKUP($A67,'Return Data'!$A$7:$R$326,2,0)</f>
        <v>43937</v>
      </c>
      <c r="C67" s="69">
        <f>VLOOKUP($A67,'Return Data'!$A$7:$R$326,3,0)</f>
        <v>9.8986999999999998</v>
      </c>
      <c r="D67" s="69">
        <f>VLOOKUP($A67,'Return Data'!$A$7:$R$326,11,0)</f>
        <v>-116.33438857557699</v>
      </c>
      <c r="E67" s="70">
        <f t="shared" si="13"/>
        <v>57</v>
      </c>
      <c r="F67" s="69">
        <f>VLOOKUP($A67,'Return Data'!$A$7:$R$326,12,0)</f>
        <v>-45.810321562848102</v>
      </c>
      <c r="G67" s="70">
        <f t="shared" si="8"/>
        <v>55</v>
      </c>
      <c r="H67" s="69">
        <f>VLOOKUP($A67,'Return Data'!$A$7:$R$326,13,0)</f>
        <v>-33.1277355737788</v>
      </c>
      <c r="I67" s="70">
        <f t="shared" si="14"/>
        <v>49</v>
      </c>
      <c r="J67" s="69">
        <f>VLOOKUP($A67,'Return Data'!$A$7:$R$326,14,0)</f>
        <v>-29.142862590598501</v>
      </c>
      <c r="K67" s="70">
        <f t="shared" si="15"/>
        <v>55</v>
      </c>
      <c r="L67" s="69">
        <f>VLOOKUP($A67,'Return Data'!$A$7:$R$326,18,0)</f>
        <v>-16.775948624867802</v>
      </c>
      <c r="M67" s="70">
        <f t="shared" si="19"/>
        <v>49</v>
      </c>
      <c r="N67" s="69">
        <f>VLOOKUP($A67,'Return Data'!$A$7:$R$326,15,0)</f>
        <v>-7.3934303088002604</v>
      </c>
      <c r="O67" s="70">
        <f>RANK(N67,N$8:N$73,0)</f>
        <v>45</v>
      </c>
      <c r="P67" s="69"/>
      <c r="Q67" s="70"/>
      <c r="R67" s="69">
        <f>VLOOKUP($A67,'Return Data'!$A$7:$R$326,17,0)</f>
        <v>-0.25016576454668399</v>
      </c>
      <c r="S67" s="71">
        <f t="shared" si="18"/>
        <v>45</v>
      </c>
    </row>
    <row r="68" spans="1:19" x14ac:dyDescent="0.25">
      <c r="A68" s="67" t="s">
        <v>326</v>
      </c>
      <c r="B68" s="68">
        <f>VLOOKUP($A68,'Return Data'!$A$7:$R$326,2,0)</f>
        <v>43937</v>
      </c>
      <c r="C68" s="69">
        <f>VLOOKUP($A68,'Return Data'!$A$7:$R$326,3,0)</f>
        <v>7.4641999999999999</v>
      </c>
      <c r="D68" s="69">
        <f>VLOOKUP($A68,'Return Data'!$A$7:$R$326,11,0)</f>
        <v>-120.64941325477299</v>
      </c>
      <c r="E68" s="70">
        <f t="shared" si="13"/>
        <v>59</v>
      </c>
      <c r="F68" s="69">
        <f>VLOOKUP($A68,'Return Data'!$A$7:$R$326,12,0)</f>
        <v>-47.133474749328201</v>
      </c>
      <c r="G68" s="70">
        <f t="shared" si="8"/>
        <v>58</v>
      </c>
      <c r="H68" s="69">
        <f>VLOOKUP($A68,'Return Data'!$A$7:$R$326,13,0)</f>
        <v>-36.840425157498302</v>
      </c>
      <c r="I68" s="70">
        <f t="shared" si="14"/>
        <v>58</v>
      </c>
      <c r="J68" s="69">
        <f>VLOOKUP($A68,'Return Data'!$A$7:$R$326,14,0)</f>
        <v>-30.356880415224399</v>
      </c>
      <c r="K68" s="70">
        <f t="shared" si="15"/>
        <v>57</v>
      </c>
      <c r="L68" s="69">
        <f>VLOOKUP($A68,'Return Data'!$A$7:$R$326,18,0)</f>
        <v>-17.659617310608201</v>
      </c>
      <c r="M68" s="70">
        <f t="shared" si="19"/>
        <v>50</v>
      </c>
      <c r="N68" s="69">
        <f>VLOOKUP($A68,'Return Data'!$A$7:$R$326,15,0)</f>
        <v>-9.7888758891853893</v>
      </c>
      <c r="O68" s="70">
        <f>RANK(N68,N$8:N$73,0)</f>
        <v>46</v>
      </c>
      <c r="P68" s="69"/>
      <c r="Q68" s="70"/>
      <c r="R68" s="69">
        <f>VLOOKUP($A68,'Return Data'!$A$7:$R$326,17,0)</f>
        <v>-7.8637807986406099</v>
      </c>
      <c r="S68" s="71">
        <f t="shared" si="18"/>
        <v>52</v>
      </c>
    </row>
    <row r="69" spans="1:19" x14ac:dyDescent="0.25">
      <c r="A69" s="67" t="s">
        <v>327</v>
      </c>
      <c r="B69" s="68">
        <f>VLOOKUP($A69,'Return Data'!$A$7:$R$326,2,0)</f>
        <v>43937</v>
      </c>
      <c r="C69" s="69">
        <f>VLOOKUP($A69,'Return Data'!$A$7:$R$326,3,0)</f>
        <v>7.0442999999999998</v>
      </c>
      <c r="D69" s="69">
        <f>VLOOKUP($A69,'Return Data'!$A$7:$R$326,11,0)</f>
        <v>-111.690939426551</v>
      </c>
      <c r="E69" s="70">
        <f t="shared" si="13"/>
        <v>51</v>
      </c>
      <c r="F69" s="69">
        <f>VLOOKUP($A69,'Return Data'!$A$7:$R$326,12,0)</f>
        <v>-43.495482033037497</v>
      </c>
      <c r="G69" s="70">
        <f t="shared" si="8"/>
        <v>49</v>
      </c>
      <c r="H69" s="69">
        <f>VLOOKUP($A69,'Return Data'!$A$7:$R$326,13,0)</f>
        <v>-34.587192819566397</v>
      </c>
      <c r="I69" s="70">
        <f t="shared" si="14"/>
        <v>53</v>
      </c>
      <c r="J69" s="69">
        <f>VLOOKUP($A69,'Return Data'!$A$7:$R$326,14,0)</f>
        <v>-28.701355835885401</v>
      </c>
      <c r="K69" s="70">
        <f t="shared" si="15"/>
        <v>53</v>
      </c>
      <c r="L69" s="69">
        <f>VLOOKUP($A69,'Return Data'!$A$7:$R$326,18,0)</f>
        <v>-15.8891726291714</v>
      </c>
      <c r="M69" s="70">
        <f t="shared" si="19"/>
        <v>48</v>
      </c>
      <c r="N69" s="69"/>
      <c r="O69" s="70"/>
      <c r="P69" s="69"/>
      <c r="Q69" s="70"/>
      <c r="R69" s="69">
        <f>VLOOKUP($A69,'Return Data'!$A$7:$R$326,17,0)</f>
        <v>-9.6842953321364398</v>
      </c>
      <c r="S69" s="71">
        <f t="shared" si="18"/>
        <v>57</v>
      </c>
    </row>
    <row r="70" spans="1:19" x14ac:dyDescent="0.25">
      <c r="A70" s="67" t="s">
        <v>328</v>
      </c>
      <c r="B70" s="68">
        <f>VLOOKUP($A70,'Return Data'!$A$7:$R$326,2,0)</f>
        <v>43937</v>
      </c>
      <c r="C70" s="69">
        <f>VLOOKUP($A70,'Return Data'!$A$7:$R$326,3,0)</f>
        <v>6.5572999999999997</v>
      </c>
      <c r="D70" s="69">
        <f>VLOOKUP($A70,'Return Data'!$A$7:$R$326,11,0)</f>
        <v>-90.587369727423805</v>
      </c>
      <c r="E70" s="70">
        <f t="shared" si="13"/>
        <v>20</v>
      </c>
      <c r="F70" s="69">
        <f>VLOOKUP($A70,'Return Data'!$A$7:$R$326,12,0)</f>
        <v>-29.418348714840299</v>
      </c>
      <c r="G70" s="70">
        <f t="shared" si="8"/>
        <v>16</v>
      </c>
      <c r="H70" s="69">
        <f>VLOOKUP($A70,'Return Data'!$A$7:$R$326,13,0)</f>
        <v>-27.458268596190901</v>
      </c>
      <c r="I70" s="70">
        <f t="shared" si="14"/>
        <v>36</v>
      </c>
      <c r="J70" s="69">
        <f>VLOOKUP($A70,'Return Data'!$A$7:$R$326,14,0)</f>
        <v>-27.466793638648198</v>
      </c>
      <c r="K70" s="70">
        <f t="shared" si="15"/>
        <v>51</v>
      </c>
      <c r="L70" s="69">
        <f>VLOOKUP($A70,'Return Data'!$A$7:$R$326,18,0)</f>
        <v>-17.798552058754101</v>
      </c>
      <c r="M70" s="70">
        <f t="shared" si="19"/>
        <v>51</v>
      </c>
      <c r="N70" s="69"/>
      <c r="O70" s="70"/>
      <c r="P70" s="69"/>
      <c r="Q70" s="70"/>
      <c r="R70" s="69">
        <f>VLOOKUP($A70,'Return Data'!$A$7:$R$326,17,0)</f>
        <v>-15.3429242979243</v>
      </c>
      <c r="S70" s="71">
        <f t="shared" si="18"/>
        <v>61</v>
      </c>
    </row>
    <row r="71" spans="1:19" x14ac:dyDescent="0.25">
      <c r="A71" s="67" t="s">
        <v>329</v>
      </c>
      <c r="B71" s="68">
        <f>VLOOKUP($A71,'Return Data'!$A$7:$R$326,2,0)</f>
        <v>43937</v>
      </c>
      <c r="C71" s="69">
        <f>VLOOKUP($A71,'Return Data'!$A$7:$R$326,3,0)</f>
        <v>6.9009</v>
      </c>
      <c r="D71" s="69">
        <f>VLOOKUP($A71,'Return Data'!$A$7:$R$326,11,0)</f>
        <v>-89.144139229229793</v>
      </c>
      <c r="E71" s="70">
        <f t="shared" si="13"/>
        <v>17</v>
      </c>
      <c r="F71" s="69">
        <f>VLOOKUP($A71,'Return Data'!$A$7:$R$326,12,0)</f>
        <v>-27.6386703255701</v>
      </c>
      <c r="G71" s="70">
        <f t="shared" si="8"/>
        <v>10</v>
      </c>
      <c r="H71" s="69">
        <f>VLOOKUP($A71,'Return Data'!$A$7:$R$326,13,0)</f>
        <v>-25.078818649793899</v>
      </c>
      <c r="I71" s="70">
        <f t="shared" si="14"/>
        <v>26</v>
      </c>
      <c r="J71" s="69">
        <f>VLOOKUP($A71,'Return Data'!$A$7:$R$326,14,0)</f>
        <v>-25.5636107124459</v>
      </c>
      <c r="K71" s="70">
        <f t="shared" si="15"/>
        <v>47</v>
      </c>
      <c r="L71" s="69"/>
      <c r="M71" s="70"/>
      <c r="N71" s="69"/>
      <c r="O71" s="70"/>
      <c r="P71" s="69"/>
      <c r="Q71" s="70"/>
      <c r="R71" s="69">
        <f>VLOOKUP($A71,'Return Data'!$A$7:$R$326,17,0)</f>
        <v>-15.062203728362199</v>
      </c>
      <c r="S71" s="71">
        <f t="shared" si="18"/>
        <v>59</v>
      </c>
    </row>
    <row r="72" spans="1:19" x14ac:dyDescent="0.25">
      <c r="A72" s="67" t="s">
        <v>330</v>
      </c>
      <c r="B72" s="68">
        <f>VLOOKUP($A72,'Return Data'!$A$7:$R$326,2,0)</f>
        <v>43937</v>
      </c>
      <c r="C72" s="69">
        <f>VLOOKUP($A72,'Return Data'!$A$7:$R$326,3,0)</f>
        <v>72.293199999999999</v>
      </c>
      <c r="D72" s="69">
        <f>VLOOKUP($A72,'Return Data'!$A$7:$R$326,11,0)</f>
        <v>-94.6217459836096</v>
      </c>
      <c r="E72" s="70">
        <f t="shared" ref="E72:E73" si="20">RANK(D72,D$8:D$73,0)</f>
        <v>23</v>
      </c>
      <c r="F72" s="69">
        <f>VLOOKUP($A72,'Return Data'!$A$7:$R$326,12,0)</f>
        <v>-28.927924003280101</v>
      </c>
      <c r="G72" s="70">
        <f t="shared" si="8"/>
        <v>13</v>
      </c>
      <c r="H72" s="69">
        <f>VLOOKUP($A72,'Return Data'!$A$7:$R$326,13,0)</f>
        <v>-20.9176375373677</v>
      </c>
      <c r="I72" s="70">
        <f t="shared" si="14"/>
        <v>17</v>
      </c>
      <c r="J72" s="69">
        <f>VLOOKUP($A72,'Return Data'!$A$7:$R$326,14,0)</f>
        <v>-18.469320227201699</v>
      </c>
      <c r="K72" s="70">
        <f t="shared" si="15"/>
        <v>20</v>
      </c>
      <c r="L72" s="69">
        <f>VLOOKUP($A72,'Return Data'!$A$7:$R$326,18,0)</f>
        <v>-8.2793265727068004</v>
      </c>
      <c r="M72" s="70">
        <f>RANK(L72,L$8:L$73,0)</f>
        <v>15</v>
      </c>
      <c r="N72" s="69">
        <f>VLOOKUP($A72,'Return Data'!$A$7:$R$326,15,0)</f>
        <v>-2.0565002174065699</v>
      </c>
      <c r="O72" s="70">
        <f>RANK(N72,N$8:N$73,0)</f>
        <v>20</v>
      </c>
      <c r="P72" s="69">
        <f>VLOOKUP($A72,'Return Data'!$A$7:$R$326,16,0)</f>
        <v>1.4062339619584301</v>
      </c>
      <c r="Q72" s="70">
        <f>RANK(P72,P$8:P$73,0)</f>
        <v>23</v>
      </c>
      <c r="R72" s="69">
        <f>VLOOKUP($A72,'Return Data'!$A$7:$R$326,17,0)</f>
        <v>16.2446948879535</v>
      </c>
      <c r="S72" s="71">
        <f t="shared" ref="S72:S73" si="21">RANK(R72,R$8:R$73,0)</f>
        <v>28</v>
      </c>
    </row>
    <row r="73" spans="1:19" x14ac:dyDescent="0.25">
      <c r="A73" s="67" t="s">
        <v>331</v>
      </c>
      <c r="B73" s="68">
        <f>VLOOKUP($A73,'Return Data'!$A$7:$R$326,2,0)</f>
        <v>43937</v>
      </c>
      <c r="C73" s="69">
        <f>VLOOKUP($A73,'Return Data'!$A$7:$R$326,3,0)</f>
        <v>83.607299999999995</v>
      </c>
      <c r="D73" s="69">
        <f>VLOOKUP($A73,'Return Data'!$A$7:$R$326,11,0)</f>
        <v>-104.842869430489</v>
      </c>
      <c r="E73" s="70">
        <f t="shared" si="20"/>
        <v>41</v>
      </c>
      <c r="F73" s="69">
        <f>VLOOKUP($A73,'Return Data'!$A$7:$R$326,12,0)</f>
        <v>-39.905390252464301</v>
      </c>
      <c r="G73" s="70">
        <f t="shared" si="8"/>
        <v>44</v>
      </c>
      <c r="H73" s="69">
        <f>VLOOKUP($A73,'Return Data'!$A$7:$R$326,13,0)</f>
        <v>-28.643669636822398</v>
      </c>
      <c r="I73" s="70">
        <f t="shared" si="14"/>
        <v>44</v>
      </c>
      <c r="J73" s="69">
        <f>VLOOKUP($A73,'Return Data'!$A$7:$R$326,14,0)</f>
        <v>-23.7629931576632</v>
      </c>
      <c r="K73" s="70">
        <f t="shared" si="15"/>
        <v>41</v>
      </c>
      <c r="L73" s="69">
        <f>VLOOKUP($A73,'Return Data'!$A$7:$R$326,18,0)</f>
        <v>-9.2897338205708806</v>
      </c>
      <c r="M73" s="70">
        <f>RANK(L73,L$8:L$73,0)</f>
        <v>23</v>
      </c>
      <c r="N73" s="69">
        <f>VLOOKUP($A73,'Return Data'!$A$7:$R$326,15,0)</f>
        <v>-2.7755367729808</v>
      </c>
      <c r="O73" s="70">
        <f>RANK(N73,N$8:N$73,0)</f>
        <v>24</v>
      </c>
      <c r="P73" s="69">
        <f>VLOOKUP($A73,'Return Data'!$A$7:$R$326,16,0)</f>
        <v>1.67532677038213</v>
      </c>
      <c r="Q73" s="70">
        <f>RANK(P73,P$8:P$73,0)</f>
        <v>21</v>
      </c>
      <c r="R73" s="69">
        <f>VLOOKUP($A73,'Return Data'!$A$7:$R$326,17,0)</f>
        <v>64.535802429925297</v>
      </c>
      <c r="S73" s="71">
        <f t="shared" si="21"/>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-99.387219553577268</v>
      </c>
      <c r="E75" s="78"/>
      <c r="F75" s="79">
        <f>AVERAGE(F8:F73)</f>
        <v>-36.100547241572976</v>
      </c>
      <c r="G75" s="78"/>
      <c r="H75" s="79">
        <f>AVERAGE(H8:H73)</f>
        <v>-25.883158308780072</v>
      </c>
      <c r="I75" s="78"/>
      <c r="J75" s="79">
        <f>AVERAGE(J8:J73)</f>
        <v>-21.524061951616691</v>
      </c>
      <c r="K75" s="78"/>
      <c r="L75" s="79">
        <f>AVERAGE(L8:L73)</f>
        <v>-11.036696366120106</v>
      </c>
      <c r="M75" s="78"/>
      <c r="N75" s="79">
        <f>AVERAGE(N8:N73)</f>
        <v>-2.5326309855776503</v>
      </c>
      <c r="O75" s="78"/>
      <c r="P75" s="79">
        <f>AVERAGE(P8:P73)</f>
        <v>2.0018582214920575</v>
      </c>
      <c r="Q75" s="78"/>
      <c r="R75" s="79">
        <f>AVERAGE(R8:R73)</f>
        <v>27.606381722023048</v>
      </c>
      <c r="S75" s="80"/>
    </row>
    <row r="76" spans="1:19" x14ac:dyDescent="0.25">
      <c r="A76" s="77" t="s">
        <v>28</v>
      </c>
      <c r="B76" s="78"/>
      <c r="C76" s="78"/>
      <c r="D76" s="79">
        <f>MIN(D8:D73)</f>
        <v>-134.50889699289201</v>
      </c>
      <c r="E76" s="78"/>
      <c r="F76" s="79">
        <f>MIN(F8:F73)</f>
        <v>-51.018702806180599</v>
      </c>
      <c r="G76" s="78"/>
      <c r="H76" s="79">
        <f>MIN(H8:H73)</f>
        <v>-41.297357370384901</v>
      </c>
      <c r="I76" s="78"/>
      <c r="J76" s="79">
        <f>MIN(J8:J73)</f>
        <v>-38.764709338861998</v>
      </c>
      <c r="K76" s="78"/>
      <c r="L76" s="79">
        <f>MIN(L8:L73)</f>
        <v>-25.707055330104399</v>
      </c>
      <c r="M76" s="78"/>
      <c r="N76" s="79">
        <f>MIN(N8:N73)</f>
        <v>-14.018091772969401</v>
      </c>
      <c r="O76" s="78"/>
      <c r="P76" s="79">
        <f>MIN(P8:P73)</f>
        <v>-4.3941510601849503</v>
      </c>
      <c r="Q76" s="78"/>
      <c r="R76" s="79">
        <f>MIN(R8:R73)</f>
        <v>-39.968508287292799</v>
      </c>
      <c r="S76" s="80"/>
    </row>
    <row r="77" spans="1:19" ht="15.75" thickBot="1" x14ac:dyDescent="0.3">
      <c r="A77" s="81" t="s">
        <v>29</v>
      </c>
      <c r="B77" s="82"/>
      <c r="C77" s="82"/>
      <c r="D77" s="83">
        <f>MAX(D8:D73)</f>
        <v>-58.001826140807303</v>
      </c>
      <c r="E77" s="82"/>
      <c r="F77" s="83">
        <f>MAX(F8:F73)</f>
        <v>-12.2295184340616</v>
      </c>
      <c r="G77" s="82"/>
      <c r="H77" s="83">
        <f>MAX(H8:H73)</f>
        <v>-3.1959083632807999</v>
      </c>
      <c r="I77" s="82"/>
      <c r="J77" s="83">
        <f>MAX(J8:J73)</f>
        <v>1.0858416466184</v>
      </c>
      <c r="K77" s="82"/>
      <c r="L77" s="83">
        <f>MAX(L8:L73)</f>
        <v>2.1803217840335898</v>
      </c>
      <c r="M77" s="82"/>
      <c r="N77" s="83">
        <f>MAX(N8:N73)</f>
        <v>8.9786838453287494</v>
      </c>
      <c r="O77" s="82"/>
      <c r="P77" s="83">
        <f>MAX(P8:P73)</f>
        <v>9.20775738582706</v>
      </c>
      <c r="Q77" s="82"/>
      <c r="R77" s="83">
        <f>MAX(R8:R73)</f>
        <v>517.35946537498</v>
      </c>
      <c r="S77" s="84"/>
    </row>
    <row r="79" spans="1:19" x14ac:dyDescent="0.25">
      <c r="A79"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2" t="s">
        <v>349</v>
      </c>
    </row>
    <row r="3" spans="1:14" ht="15.75" thickBot="1" x14ac:dyDescent="0.3">
      <c r="A3" s="123"/>
      <c r="B3" s="127"/>
      <c r="C3" s="127"/>
      <c r="D3" s="128"/>
      <c r="E3" s="128"/>
      <c r="F3" s="128"/>
      <c r="G3" s="128"/>
      <c r="H3" s="128"/>
      <c r="I3" s="128"/>
      <c r="J3" s="128"/>
      <c r="K3" s="128"/>
      <c r="L3" s="27"/>
      <c r="M3" s="28"/>
    </row>
    <row r="4" spans="1:14" ht="15.75" thickBot="1" x14ac:dyDescent="0.3">
      <c r="A4" s="27"/>
      <c r="B4" s="127"/>
      <c r="C4" s="127"/>
      <c r="D4" s="27"/>
      <c r="E4" s="27"/>
      <c r="F4" s="27"/>
      <c r="G4" s="27"/>
      <c r="H4" s="27"/>
      <c r="I4" s="27"/>
      <c r="J4" s="27"/>
      <c r="K4" s="27"/>
      <c r="L4" s="27"/>
      <c r="M4" s="27"/>
    </row>
    <row r="5" spans="1:14" x14ac:dyDescent="0.25">
      <c r="A5" s="32" t="s">
        <v>348</v>
      </c>
      <c r="B5" s="120" t="s">
        <v>8</v>
      </c>
      <c r="C5" s="120" t="s">
        <v>9</v>
      </c>
      <c r="D5" s="126" t="s">
        <v>47</v>
      </c>
      <c r="E5" s="126"/>
      <c r="F5" s="126" t="s">
        <v>48</v>
      </c>
      <c r="G5" s="126"/>
      <c r="H5" s="126" t="s">
        <v>1</v>
      </c>
      <c r="I5" s="126"/>
      <c r="J5" s="126" t="s">
        <v>2</v>
      </c>
      <c r="K5" s="126"/>
      <c r="L5" s="124" t="s">
        <v>46</v>
      </c>
      <c r="M5" s="125"/>
      <c r="N5" s="13"/>
    </row>
    <row r="6" spans="1:14" x14ac:dyDescent="0.25">
      <c r="A6" s="35" t="s">
        <v>7</v>
      </c>
      <c r="B6" s="121"/>
      <c r="C6" s="121"/>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Data'!$A$7:$R$326,2,0)</f>
        <v>43937</v>
      </c>
      <c r="C8" s="69">
        <f>VLOOKUP($A8,'Return Data'!$A$7:$R$326,3,0)</f>
        <v>9.25</v>
      </c>
      <c r="D8" s="69">
        <f>VLOOKUP($A8,'Return Data'!$A$7:$R$326,9,0)</f>
        <v>130.25816249050899</v>
      </c>
      <c r="E8" s="70">
        <f>RANK(D8,D$8:D$10,0)</f>
        <v>3</v>
      </c>
      <c r="F8" s="69">
        <f>VLOOKUP($A8,'Return Data'!$A$7:$R$326,10,0)</f>
        <v>-1.27151118233116</v>
      </c>
      <c r="G8" s="70">
        <f t="shared" ref="G8" si="0">RANK(F8,F$8:F$10,0)</f>
        <v>1</v>
      </c>
      <c r="H8" s="69"/>
      <c r="I8" s="70"/>
      <c r="J8" s="69"/>
      <c r="K8" s="70"/>
      <c r="L8" s="69">
        <f>VLOOKUP($A8,'Return Data'!$A$7:$R$326,17,0)</f>
        <v>-42.7734375</v>
      </c>
      <c r="M8" s="71">
        <f>RANK(L8,L$8:L$10,0)</f>
        <v>3</v>
      </c>
    </row>
    <row r="9" spans="1:14" x14ac:dyDescent="0.25">
      <c r="A9" s="67" t="s">
        <v>49</v>
      </c>
      <c r="B9" s="68">
        <f>VLOOKUP($A9,'Return Data'!$A$7:$R$326,2,0)</f>
        <v>43937</v>
      </c>
      <c r="C9" s="69">
        <f>VLOOKUP($A9,'Return Data'!$A$7:$R$326,3,0)</f>
        <v>8.52</v>
      </c>
      <c r="D9" s="69">
        <f>VLOOKUP($A9,'Return Data'!$A$7:$R$326,9,0)</f>
        <v>231.44815766923699</v>
      </c>
      <c r="E9" s="70">
        <f t="shared" ref="E9:E10" si="1">RANK(D9,D$8:D$10,0)</f>
        <v>1</v>
      </c>
      <c r="F9" s="69">
        <f>VLOOKUP($A9,'Return Data'!$A$7:$R$326,10,0)</f>
        <v>-10.952738184546099</v>
      </c>
      <c r="G9" s="70">
        <f t="shared" ref="G9" si="2">RANK(F9,F$8:F$10,0)</f>
        <v>2</v>
      </c>
      <c r="H9" s="69">
        <f>VLOOKUP($A9,'Return Data'!$A$7:$R$326,11,0)</f>
        <v>-89.010989010988993</v>
      </c>
      <c r="I9" s="70">
        <f t="shared" ref="I9:K10" si="3">RANK(H9,H$8:H$10,0)</f>
        <v>1</v>
      </c>
      <c r="J9" s="69">
        <f>VLOOKUP($A9,'Return Data'!$A$7:$R$326,12,0)</f>
        <v>-32.523860135055301</v>
      </c>
      <c r="K9" s="70">
        <f t="shared" si="3"/>
        <v>1</v>
      </c>
      <c r="L9" s="69">
        <f>VLOOKUP($A9,'Return Data'!$A$7:$R$326,17,0)</f>
        <v>-19.362007168458799</v>
      </c>
      <c r="M9" s="71">
        <f t="shared" ref="M9:M10" si="4">RANK(L9,L$8:L$10,0)</f>
        <v>2</v>
      </c>
    </row>
    <row r="10" spans="1:14" x14ac:dyDescent="0.25">
      <c r="A10" s="67" t="s">
        <v>50</v>
      </c>
      <c r="B10" s="68">
        <f>VLOOKUP($A10,'Return Data'!$A$7:$R$326,2,0)</f>
        <v>43937</v>
      </c>
      <c r="C10" s="69">
        <f>VLOOKUP($A10,'Return Data'!$A$7:$R$326,3,0)</f>
        <v>88.304299999999998</v>
      </c>
      <c r="D10" s="69">
        <f>VLOOKUP($A10,'Return Data'!$A$7:$R$326,9,0)</f>
        <v>165.68761095165101</v>
      </c>
      <c r="E10" s="70">
        <f t="shared" si="1"/>
        <v>2</v>
      </c>
      <c r="F10" s="69">
        <f>VLOOKUP($A10,'Return Data'!$A$7:$R$326,10,0)</f>
        <v>-76.436646798738494</v>
      </c>
      <c r="G10" s="70">
        <f t="shared" ref="G10" si="5">RANK(F10,F$8:F$10,0)</f>
        <v>3</v>
      </c>
      <c r="H10" s="69">
        <f>VLOOKUP($A10,'Return Data'!$A$7:$R$326,11,0)</f>
        <v>-111.23715337006099</v>
      </c>
      <c r="I10" s="70">
        <f t="shared" si="3"/>
        <v>2</v>
      </c>
      <c r="J10" s="69">
        <f>VLOOKUP($A10,'Return Data'!$A$7:$R$326,12,0)</f>
        <v>-44.300326338070903</v>
      </c>
      <c r="K10" s="70">
        <f t="shared" si="3"/>
        <v>2</v>
      </c>
      <c r="L10" s="69">
        <f>VLOOKUP($A10,'Return Data'!$A$7:$R$326,17,0)</f>
        <v>11.392879302204101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175.79797703713234</v>
      </c>
      <c r="E12" s="78"/>
      <c r="F12" s="79">
        <f>AVERAGE(F8:F10)</f>
        <v>-29.553632055205252</v>
      </c>
      <c r="G12" s="78"/>
      <c r="H12" s="79">
        <f>AVERAGE(H8:H10)</f>
        <v>-100.124071190525</v>
      </c>
      <c r="I12" s="78"/>
      <c r="J12" s="79">
        <f>AVERAGE(J8:J10)</f>
        <v>-38.412093236563102</v>
      </c>
      <c r="K12" s="78"/>
      <c r="L12" s="79">
        <f>AVERAGE(L8:L10)</f>
        <v>-16.914188455418234</v>
      </c>
      <c r="M12" s="80"/>
    </row>
    <row r="13" spans="1:14" x14ac:dyDescent="0.25">
      <c r="A13" s="77" t="s">
        <v>28</v>
      </c>
      <c r="B13" s="78"/>
      <c r="C13" s="78"/>
      <c r="D13" s="79">
        <f>MIN(D8:D10)</f>
        <v>130.25816249050899</v>
      </c>
      <c r="E13" s="78"/>
      <c r="F13" s="79">
        <f>MIN(F8:F10)</f>
        <v>-76.436646798738494</v>
      </c>
      <c r="G13" s="78"/>
      <c r="H13" s="79">
        <f>MIN(H8:H10)</f>
        <v>-111.23715337006099</v>
      </c>
      <c r="I13" s="78"/>
      <c r="J13" s="79">
        <f>MIN(J8:J10)</f>
        <v>-44.300326338070903</v>
      </c>
      <c r="K13" s="78"/>
      <c r="L13" s="79">
        <f>MIN(L8:L10)</f>
        <v>-42.7734375</v>
      </c>
      <c r="M13" s="80"/>
    </row>
    <row r="14" spans="1:14" ht="15.75" thickBot="1" x14ac:dyDescent="0.3">
      <c r="A14" s="81" t="s">
        <v>29</v>
      </c>
      <c r="B14" s="82"/>
      <c r="C14" s="82"/>
      <c r="D14" s="83">
        <f>MAX(D8:D10)</f>
        <v>231.44815766923699</v>
      </c>
      <c r="E14" s="82"/>
      <c r="F14" s="83">
        <f>MAX(F8:F10)</f>
        <v>-1.27151118233116</v>
      </c>
      <c r="G14" s="82"/>
      <c r="H14" s="83">
        <f>MAX(H8:H10)</f>
        <v>-89.010989010988993</v>
      </c>
      <c r="I14" s="82"/>
      <c r="J14" s="83">
        <f>MAX(J8:J10)</f>
        <v>-32.523860135055301</v>
      </c>
      <c r="K14" s="82"/>
      <c r="L14" s="83">
        <f>MAX(L8:L10)</f>
        <v>11.392879302204101</v>
      </c>
      <c r="M14" s="84"/>
    </row>
    <row r="16" spans="1:14" x14ac:dyDescent="0.25">
      <c r="A16" s="15" t="s">
        <v>342</v>
      </c>
    </row>
    <row r="18" ht="15" customHeight="1" x14ac:dyDescent="0.25"/>
  </sheetData>
  <sheetProtection password="F4C3"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2" t="s">
        <v>349</v>
      </c>
    </row>
    <row r="3" spans="1:14" ht="15.75" thickBot="1" x14ac:dyDescent="0.3">
      <c r="A3" s="123"/>
      <c r="B3" s="127"/>
      <c r="C3" s="127"/>
      <c r="D3" s="128"/>
      <c r="E3" s="128"/>
      <c r="F3" s="128"/>
      <c r="G3" s="128"/>
      <c r="H3" s="128"/>
      <c r="I3" s="128"/>
      <c r="J3" s="128"/>
      <c r="K3" s="128"/>
      <c r="L3" s="27"/>
      <c r="M3" s="28"/>
    </row>
    <row r="4" spans="1:14" ht="15.75" thickBot="1" x14ac:dyDescent="0.3">
      <c r="A4" s="27"/>
      <c r="B4" s="127"/>
      <c r="C4" s="127"/>
      <c r="D4" s="27"/>
      <c r="E4" s="27"/>
      <c r="F4" s="27"/>
      <c r="G4" s="27"/>
      <c r="H4" s="27"/>
      <c r="I4" s="27"/>
      <c r="J4" s="27"/>
      <c r="K4" s="27"/>
      <c r="L4" s="27"/>
      <c r="M4" s="27"/>
    </row>
    <row r="5" spans="1:14" x14ac:dyDescent="0.25">
      <c r="A5" s="32" t="s">
        <v>347</v>
      </c>
      <c r="B5" s="120" t="s">
        <v>8</v>
      </c>
      <c r="C5" s="120" t="s">
        <v>9</v>
      </c>
      <c r="D5" s="126" t="s">
        <v>47</v>
      </c>
      <c r="E5" s="126"/>
      <c r="F5" s="126" t="s">
        <v>48</v>
      </c>
      <c r="G5" s="126"/>
      <c r="H5" s="126" t="s">
        <v>1</v>
      </c>
      <c r="I5" s="126"/>
      <c r="J5" s="126" t="s">
        <v>2</v>
      </c>
      <c r="K5" s="126"/>
      <c r="L5" s="124" t="s">
        <v>46</v>
      </c>
      <c r="M5" s="125"/>
      <c r="N5" s="13"/>
    </row>
    <row r="6" spans="1:14" x14ac:dyDescent="0.25">
      <c r="A6" s="35" t="s">
        <v>7</v>
      </c>
      <c r="B6" s="121"/>
      <c r="C6" s="121"/>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Data'!$A$7:$R$326,2,0)</f>
        <v>43937</v>
      </c>
      <c r="C8" s="69">
        <f>VLOOKUP($A8,'Return Data'!$A$7:$R$326,3,0)</f>
        <v>9.2200000000000006</v>
      </c>
      <c r="D8" s="69">
        <f>VLOOKUP($A8,'Return Data'!$A$7:$R$326,9,0)</f>
        <v>127.777777777778</v>
      </c>
      <c r="E8" s="70">
        <f>RANK(D8,D$8:D$10,0)</f>
        <v>3</v>
      </c>
      <c r="F8" s="69">
        <f>VLOOKUP($A8,'Return Data'!$A$7:$R$326,10,0)</f>
        <v>-2.5485267420751101</v>
      </c>
      <c r="G8" s="70">
        <f t="shared" ref="G8" si="0">RANK(F8,F$8:F$10,0)</f>
        <v>1</v>
      </c>
      <c r="H8" s="69"/>
      <c r="I8" s="70"/>
      <c r="J8" s="69"/>
      <c r="K8" s="70"/>
      <c r="L8" s="69">
        <f>VLOOKUP($A8,'Return Data'!$A$7:$R$326,17,0)</f>
        <v>-44.484375</v>
      </c>
      <c r="M8" s="71">
        <f>RANK(L8,L$8:L$10,0)</f>
        <v>3</v>
      </c>
    </row>
    <row r="9" spans="1:14" x14ac:dyDescent="0.25">
      <c r="A9" s="67" t="s">
        <v>51</v>
      </c>
      <c r="B9" s="68">
        <f>VLOOKUP($A9,'Return Data'!$A$7:$R$326,2,0)</f>
        <v>43937</v>
      </c>
      <c r="C9" s="69">
        <f>VLOOKUP($A9,'Return Data'!$A$7:$R$326,3,0)</f>
        <v>8.49</v>
      </c>
      <c r="D9" s="69">
        <f>VLOOKUP($A9,'Return Data'!$A$7:$R$326,9,0)</f>
        <v>232.34408602150501</v>
      </c>
      <c r="E9" s="70">
        <f t="shared" ref="E9:E10" si="1">RANK(D9,D$8:D$10,0)</f>
        <v>1</v>
      </c>
      <c r="F9" s="69">
        <f>VLOOKUP($A9,'Return Data'!$A$7:$R$326,10,0)</f>
        <v>-10.991079158354299</v>
      </c>
      <c r="G9" s="70">
        <f t="shared" ref="G9:G10" si="2">RANK(F9,F$8:F$10,0)</f>
        <v>2</v>
      </c>
      <c r="H9" s="69">
        <f>VLOOKUP($A9,'Return Data'!$A$7:$R$326,11,0)</f>
        <v>-89.2555246950851</v>
      </c>
      <c r="I9" s="70">
        <f t="shared" ref="I9:K10" si="3">RANK(H9,H$8:H$10,0)</f>
        <v>1</v>
      </c>
      <c r="J9" s="69">
        <f>VLOOKUP($A9,'Return Data'!$A$7:$R$326,12,0)</f>
        <v>-32.948079371987703</v>
      </c>
      <c r="K9" s="70">
        <f t="shared" si="3"/>
        <v>1</v>
      </c>
      <c r="L9" s="69">
        <f>VLOOKUP($A9,'Return Data'!$A$7:$R$326,17,0)</f>
        <v>-19.754480286738399</v>
      </c>
      <c r="M9" s="71">
        <f t="shared" ref="M9:M10" si="4">RANK(L9,L$8:L$10,0)</f>
        <v>2</v>
      </c>
    </row>
    <row r="10" spans="1:14" x14ac:dyDescent="0.25">
      <c r="A10" s="67" t="s">
        <v>52</v>
      </c>
      <c r="B10" s="68">
        <f>VLOOKUP($A10,'Return Data'!$A$7:$R$326,2,0)</f>
        <v>43937</v>
      </c>
      <c r="C10" s="69">
        <f>VLOOKUP($A10,'Return Data'!$A$7:$R$326,3,0)</f>
        <v>83.539000000000001</v>
      </c>
      <c r="D10" s="69">
        <f>VLOOKUP($A10,'Return Data'!$A$7:$R$326,9,0)</f>
        <v>164.763747658944</v>
      </c>
      <c r="E10" s="70">
        <f t="shared" si="1"/>
        <v>2</v>
      </c>
      <c r="F10" s="69">
        <f>VLOOKUP($A10,'Return Data'!$A$7:$R$326,10,0)</f>
        <v>-77.160002128949202</v>
      </c>
      <c r="G10" s="70">
        <f t="shared" si="2"/>
        <v>3</v>
      </c>
      <c r="H10" s="69">
        <f>VLOOKUP($A10,'Return Data'!$A$7:$R$326,11,0)</f>
        <v>-111.804811851089</v>
      </c>
      <c r="I10" s="70">
        <f t="shared" si="3"/>
        <v>2</v>
      </c>
      <c r="J10" s="69">
        <f>VLOOKUP($A10,'Return Data'!$A$7:$R$326,12,0)</f>
        <v>-44.931009712083799</v>
      </c>
      <c r="K10" s="70">
        <f t="shared" si="3"/>
        <v>2</v>
      </c>
      <c r="L10" s="69">
        <f>VLOOKUP($A10,'Return Data'!$A$7:$R$326,17,0)</f>
        <v>122.364457046925</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174.96187048607567</v>
      </c>
      <c r="E12" s="78"/>
      <c r="F12" s="79">
        <f>AVERAGE(F8:F10)</f>
        <v>-30.233202676459538</v>
      </c>
      <c r="G12" s="78"/>
      <c r="H12" s="79">
        <f>AVERAGE(H8:H10)</f>
        <v>-100.53016827308704</v>
      </c>
      <c r="I12" s="78"/>
      <c r="J12" s="79">
        <f>AVERAGE(J8:J10)</f>
        <v>-38.939544542035748</v>
      </c>
      <c r="K12" s="78"/>
      <c r="L12" s="79">
        <f>AVERAGE(L8:L10)</f>
        <v>19.375200586728866</v>
      </c>
      <c r="M12" s="80"/>
    </row>
    <row r="13" spans="1:14" x14ac:dyDescent="0.25">
      <c r="A13" s="77" t="s">
        <v>28</v>
      </c>
      <c r="B13" s="78"/>
      <c r="C13" s="78"/>
      <c r="D13" s="79">
        <f>MIN(D8:D10)</f>
        <v>127.777777777778</v>
      </c>
      <c r="E13" s="78"/>
      <c r="F13" s="79">
        <f>MIN(F8:F10)</f>
        <v>-77.160002128949202</v>
      </c>
      <c r="G13" s="78"/>
      <c r="H13" s="79">
        <f>MIN(H8:H10)</f>
        <v>-111.804811851089</v>
      </c>
      <c r="I13" s="78"/>
      <c r="J13" s="79">
        <f>MIN(J8:J10)</f>
        <v>-44.931009712083799</v>
      </c>
      <c r="K13" s="78"/>
      <c r="L13" s="79">
        <f>MIN(L8:L10)</f>
        <v>-44.484375</v>
      </c>
      <c r="M13" s="80"/>
    </row>
    <row r="14" spans="1:14" ht="15.75" thickBot="1" x14ac:dyDescent="0.3">
      <c r="A14" s="81" t="s">
        <v>29</v>
      </c>
      <c r="B14" s="82"/>
      <c r="C14" s="82"/>
      <c r="D14" s="83">
        <f>MAX(D8:D10)</f>
        <v>232.34408602150501</v>
      </c>
      <c r="E14" s="82"/>
      <c r="F14" s="83">
        <f>MAX(F8:F10)</f>
        <v>-2.5485267420751101</v>
      </c>
      <c r="G14" s="82"/>
      <c r="H14" s="83">
        <f>MAX(H8:H10)</f>
        <v>-89.2555246950851</v>
      </c>
      <c r="I14" s="82"/>
      <c r="J14" s="83">
        <f>MAX(J8:J10)</f>
        <v>-32.948079371987703</v>
      </c>
      <c r="K14" s="82"/>
      <c r="L14" s="83">
        <f>MAX(L8:L10)</f>
        <v>122.364457046925</v>
      </c>
      <c r="M14" s="84"/>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2" t="s">
        <v>349</v>
      </c>
    </row>
    <row r="3" spans="1:19" ht="15.75" thickBot="1" x14ac:dyDescent="0.3">
      <c r="A3" s="123"/>
    </row>
    <row r="4" spans="1:19" ht="15.75" thickBot="1" x14ac:dyDescent="0.3"/>
    <row r="5" spans="1:19" x14ac:dyDescent="0.25">
      <c r="A5" s="32" t="s">
        <v>350</v>
      </c>
      <c r="B5" s="120" t="s">
        <v>8</v>
      </c>
      <c r="C5" s="120" t="s">
        <v>9</v>
      </c>
      <c r="D5" s="126" t="s">
        <v>48</v>
      </c>
      <c r="E5" s="126"/>
      <c r="F5" s="126" t="s">
        <v>1</v>
      </c>
      <c r="G5" s="126"/>
      <c r="H5" s="126" t="s">
        <v>2</v>
      </c>
      <c r="I5" s="126"/>
      <c r="J5" s="126" t="s">
        <v>3</v>
      </c>
      <c r="K5" s="126"/>
      <c r="L5" s="126" t="s">
        <v>4</v>
      </c>
      <c r="M5" s="126"/>
      <c r="N5" s="126" t="s">
        <v>385</v>
      </c>
      <c r="O5" s="126"/>
      <c r="P5" s="126" t="s">
        <v>5</v>
      </c>
      <c r="Q5" s="126"/>
      <c r="R5" s="126" t="s">
        <v>46</v>
      </c>
      <c r="S5" s="129"/>
    </row>
    <row r="6" spans="1:19" x14ac:dyDescent="0.25">
      <c r="A6" s="18" t="s">
        <v>7</v>
      </c>
      <c r="B6" s="121"/>
      <c r="C6" s="121"/>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7" t="s">
        <v>53</v>
      </c>
      <c r="B8" s="68">
        <f>VLOOKUP($A8,'Return Data'!$A$7:$R$326,2,0)</f>
        <v>43937</v>
      </c>
      <c r="C8" s="69">
        <f>VLOOKUP($A8,'Return Data'!$A$7:$R$326,3,0)</f>
        <v>32.912199999999999</v>
      </c>
      <c r="D8" s="69">
        <f>VLOOKUP($A8,'Return Data'!$A$7:$R$326,10,0)</f>
        <v>1.69457188319062</v>
      </c>
      <c r="E8" s="70">
        <f>RANK(D8,D$8:D$37,0)</f>
        <v>20</v>
      </c>
      <c r="F8" s="69">
        <f>VLOOKUP($A8,'Return Data'!$A$7:$R$326,11,0)</f>
        <v>4.5866147030556297</v>
      </c>
      <c r="G8" s="70">
        <f>RANK(F8,F$8:F$37,0)</f>
        <v>25</v>
      </c>
      <c r="H8" s="69">
        <f>VLOOKUP($A8,'Return Data'!$A$7:$R$326,12,0)</f>
        <v>-5.4988464953662097</v>
      </c>
      <c r="I8" s="70">
        <f>RANK(H8,H$8:H$37,0)</f>
        <v>28</v>
      </c>
      <c r="J8" s="69">
        <f>VLOOKUP($A8,'Return Data'!$A$7:$R$326,13,0)</f>
        <v>-4.9843949549181703</v>
      </c>
      <c r="K8" s="70">
        <f>RANK(J8,J$8:J$37,0)</f>
        <v>28</v>
      </c>
      <c r="L8" s="69">
        <f>VLOOKUP($A8,'Return Data'!$A$7:$R$326,14,0)</f>
        <v>1.00387250611219</v>
      </c>
      <c r="M8" s="70">
        <f>RANK(L8,L$8:L$37,0)</f>
        <v>24</v>
      </c>
      <c r="N8" s="69">
        <f>VLOOKUP($A8,'Return Data'!$A$7:$R$326,18,0)</f>
        <v>3.30252740480408</v>
      </c>
      <c r="O8" s="70">
        <f>RANK(N8,N$8:N$37,0)</f>
        <v>24</v>
      </c>
      <c r="P8" s="69">
        <f>VLOOKUP($A8,'Return Data'!$A$7:$R$326,15,0)</f>
        <v>3.6157249572155998</v>
      </c>
      <c r="Q8" s="70">
        <f>RANK(P8,P$8:P$37,0)</f>
        <v>24</v>
      </c>
      <c r="R8" s="69">
        <f>VLOOKUP($A8,'Return Data'!$A$7:$R$326,17,0)</f>
        <v>9.5115815074874206</v>
      </c>
      <c r="S8" s="71">
        <f>RANK(R8,R$8:R$37,0)</f>
        <v>21</v>
      </c>
    </row>
    <row r="9" spans="1:19" x14ac:dyDescent="0.25">
      <c r="A9" s="87" t="s">
        <v>54</v>
      </c>
      <c r="B9" s="68">
        <f>VLOOKUP($A9,'Return Data'!$A$7:$R$326,2,0)</f>
        <v>43937</v>
      </c>
      <c r="C9" s="69">
        <f>VLOOKUP($A9,'Return Data'!$A$7:$R$326,3,0)</f>
        <v>1.4522999999999999</v>
      </c>
      <c r="D9" s="69">
        <f>VLOOKUP($A9,'Return Data'!$A$7:$R$326,10,0)</f>
        <v>-306.85315535176397</v>
      </c>
      <c r="E9" s="70">
        <f t="shared" ref="E9:G37" si="0">RANK(D9,D$8:D$37,0)</f>
        <v>29</v>
      </c>
      <c r="F9" s="69">
        <f>VLOOKUP($A9,'Return Data'!$A$7:$R$326,11,0)</f>
        <v>-100.025956057587</v>
      </c>
      <c r="G9" s="70">
        <f t="shared" si="0"/>
        <v>29</v>
      </c>
      <c r="H9" s="69"/>
      <c r="I9" s="70"/>
      <c r="J9" s="69"/>
      <c r="K9" s="70"/>
      <c r="L9" s="69"/>
      <c r="M9" s="70"/>
      <c r="N9" s="69"/>
      <c r="O9" s="70"/>
      <c r="P9" s="69"/>
      <c r="Q9" s="70"/>
      <c r="R9" s="69">
        <f>VLOOKUP($A9,'Return Data'!$A$7:$R$326,17,0)</f>
        <v>-61.104209501611798</v>
      </c>
      <c r="S9" s="71">
        <f t="shared" ref="S9:S37" si="1">RANK(R9,R$8:R$37,0)</f>
        <v>30</v>
      </c>
    </row>
    <row r="10" spans="1:19" x14ac:dyDescent="0.25">
      <c r="A10" s="87" t="s">
        <v>55</v>
      </c>
      <c r="B10" s="68">
        <f>VLOOKUP($A10,'Return Data'!$A$7:$R$326,2,0)</f>
        <v>43937</v>
      </c>
      <c r="C10" s="69">
        <f>VLOOKUP($A10,'Return Data'!$A$7:$R$326,3,0)</f>
        <v>22.564499999999999</v>
      </c>
      <c r="D10" s="69">
        <f>VLOOKUP($A10,'Return Data'!$A$7:$R$326,10,0)</f>
        <v>-2.8577381619603002</v>
      </c>
      <c r="E10" s="70">
        <f t="shared" si="0"/>
        <v>27</v>
      </c>
      <c r="F10" s="69">
        <f>VLOOKUP($A10,'Return Data'!$A$7:$R$326,11,0)</f>
        <v>7.7790920453286301</v>
      </c>
      <c r="G10" s="70">
        <f t="shared" si="0"/>
        <v>18</v>
      </c>
      <c r="H10" s="69">
        <f>VLOOKUP($A10,'Return Data'!$A$7:$R$326,12,0)</f>
        <v>8.9032612859126008</v>
      </c>
      <c r="I10" s="70">
        <f t="shared" ref="I10" si="2">RANK(H10,H$8:H$37,0)</f>
        <v>8</v>
      </c>
      <c r="J10" s="69">
        <f>VLOOKUP($A10,'Return Data'!$A$7:$R$326,13,0)</f>
        <v>7.1806307714260198</v>
      </c>
      <c r="K10" s="70">
        <f t="shared" ref="K10" si="3">RANK(J10,J$8:J$37,0)</f>
        <v>7</v>
      </c>
      <c r="L10" s="69">
        <f>VLOOKUP($A10,'Return Data'!$A$7:$R$326,14,0)</f>
        <v>11.714840290618101</v>
      </c>
      <c r="M10" s="70">
        <f t="shared" ref="M10" si="4">RANK(L10,L$8:L$37,0)</f>
        <v>7</v>
      </c>
      <c r="N10" s="69">
        <f>VLOOKUP($A10,'Return Data'!$A$7:$R$326,18,0)</f>
        <v>10.2434531581782</v>
      </c>
      <c r="O10" s="70">
        <f t="shared" ref="O10" si="5">RANK(N10,N$8:N$37,0)</f>
        <v>7</v>
      </c>
      <c r="P10" s="69">
        <f>VLOOKUP($A10,'Return Data'!$A$7:$R$326,15,0)</f>
        <v>8.9241348391658093</v>
      </c>
      <c r="Q10" s="70">
        <f t="shared" ref="Q10" si="6">RANK(P10,P$8:P$37,0)</f>
        <v>7</v>
      </c>
      <c r="R10" s="69">
        <f>VLOOKUP($A10,'Return Data'!$A$7:$R$326,17,0)</f>
        <v>12.8367313770439</v>
      </c>
      <c r="S10" s="71">
        <f t="shared" si="1"/>
        <v>4</v>
      </c>
    </row>
    <row r="11" spans="1:19" x14ac:dyDescent="0.25">
      <c r="A11" s="87" t="s">
        <v>56</v>
      </c>
      <c r="B11" s="68">
        <f>VLOOKUP($A11,'Return Data'!$A$7:$R$326,2,0)</f>
        <v>43937</v>
      </c>
      <c r="C11" s="69">
        <f>VLOOKUP($A11,'Return Data'!$A$7:$R$326,3,0)</f>
        <v>17.973099999999999</v>
      </c>
      <c r="D11" s="69">
        <f>VLOOKUP($A11,'Return Data'!$A$7:$R$326,10,0)</f>
        <v>3.9833419624968198</v>
      </c>
      <c r="E11" s="70">
        <f t="shared" si="0"/>
        <v>15</v>
      </c>
      <c r="F11" s="69">
        <f>VLOOKUP($A11,'Return Data'!$A$7:$R$326,11,0)</f>
        <v>10.709290481022</v>
      </c>
      <c r="G11" s="70">
        <f t="shared" si="0"/>
        <v>9</v>
      </c>
      <c r="H11" s="69">
        <f>VLOOKUP($A11,'Return Data'!$A$7:$R$326,12,0)</f>
        <v>7.0678580355697704</v>
      </c>
      <c r="I11" s="70">
        <f t="shared" ref="I11" si="7">RANK(H11,H$8:H$37,0)</f>
        <v>16</v>
      </c>
      <c r="J11" s="69">
        <f>VLOOKUP($A11,'Return Data'!$A$7:$R$326,13,0)</f>
        <v>4.8253748258360902</v>
      </c>
      <c r="K11" s="70">
        <f t="shared" ref="K11" si="8">RANK(J11,J$8:J$37,0)</f>
        <v>24</v>
      </c>
      <c r="L11" s="69">
        <f>VLOOKUP($A11,'Return Data'!$A$7:$R$326,14,0)</f>
        <v>-0.98504941103996502</v>
      </c>
      <c r="M11" s="70">
        <f t="shared" ref="M11" si="9">RANK(L11,L$8:L$37,0)</f>
        <v>26</v>
      </c>
      <c r="N11" s="69">
        <f>VLOOKUP($A11,'Return Data'!$A$7:$R$326,18,0)</f>
        <v>2.29501772722208</v>
      </c>
      <c r="O11" s="70">
        <f t="shared" ref="O11" si="10">RANK(N11,N$8:N$37,0)</f>
        <v>26</v>
      </c>
      <c r="P11" s="69">
        <f>VLOOKUP($A11,'Return Data'!$A$7:$R$326,15,0)</f>
        <v>3.6617061141850602</v>
      </c>
      <c r="Q11" s="70">
        <f t="shared" ref="Q11" si="11">RANK(P11,P$8:P$37,0)</f>
        <v>23</v>
      </c>
      <c r="R11" s="69">
        <f>VLOOKUP($A11,'Return Data'!$A$7:$R$326,17,0)</f>
        <v>9.6910416226573197</v>
      </c>
      <c r="S11" s="71">
        <f t="shared" si="1"/>
        <v>19</v>
      </c>
    </row>
    <row r="12" spans="1:19" x14ac:dyDescent="0.25">
      <c r="A12" s="87" t="s">
        <v>57</v>
      </c>
      <c r="B12" s="68">
        <f>VLOOKUP($A12,'Return Data'!$A$7:$R$326,2,0)</f>
        <v>43937</v>
      </c>
      <c r="C12" s="69">
        <f>VLOOKUP($A12,'Return Data'!$A$7:$R$326,3,0)</f>
        <v>36.018700000000003</v>
      </c>
      <c r="D12" s="69">
        <f>VLOOKUP($A12,'Return Data'!$A$7:$R$326,10,0)</f>
        <v>5.7056142261260501</v>
      </c>
      <c r="E12" s="70">
        <f t="shared" si="0"/>
        <v>9</v>
      </c>
      <c r="F12" s="69">
        <f>VLOOKUP($A12,'Return Data'!$A$7:$R$326,11,0)</f>
        <v>12.814305246891101</v>
      </c>
      <c r="G12" s="70">
        <f t="shared" si="0"/>
        <v>6</v>
      </c>
      <c r="H12" s="69">
        <f>VLOOKUP($A12,'Return Data'!$A$7:$R$326,12,0)</f>
        <v>8.7275053359871198</v>
      </c>
      <c r="I12" s="70">
        <f t="shared" ref="I12" si="12">RANK(H12,H$8:H$37,0)</f>
        <v>9</v>
      </c>
      <c r="J12" s="69">
        <f>VLOOKUP($A12,'Return Data'!$A$7:$R$326,13,0)</f>
        <v>6.4583371931817597</v>
      </c>
      <c r="K12" s="70">
        <f t="shared" ref="K12" si="13">RANK(J12,J$8:J$37,0)</f>
        <v>12</v>
      </c>
      <c r="L12" s="69">
        <f>VLOOKUP($A12,'Return Data'!$A$7:$R$326,14,0)</f>
        <v>9.8581295499657404</v>
      </c>
      <c r="M12" s="70">
        <f t="shared" ref="M12" si="14">RANK(L12,L$8:L$37,0)</f>
        <v>16</v>
      </c>
      <c r="N12" s="69">
        <f>VLOOKUP($A12,'Return Data'!$A$7:$R$326,18,0)</f>
        <v>8.6826033373169196</v>
      </c>
      <c r="O12" s="70">
        <f t="shared" ref="O12" si="15">RANK(N12,N$8:N$37,0)</f>
        <v>14</v>
      </c>
      <c r="P12" s="69">
        <f>VLOOKUP($A12,'Return Data'!$A$7:$R$326,15,0)</f>
        <v>7.8440124219743703</v>
      </c>
      <c r="Q12" s="70">
        <f t="shared" ref="Q12" si="16">RANK(P12,P$8:P$37,0)</f>
        <v>12</v>
      </c>
      <c r="R12" s="69">
        <f>VLOOKUP($A12,'Return Data'!$A$7:$R$326,17,0)</f>
        <v>12.0262866361484</v>
      </c>
      <c r="S12" s="71">
        <f t="shared" si="1"/>
        <v>10</v>
      </c>
    </row>
    <row r="13" spans="1:19" x14ac:dyDescent="0.25">
      <c r="A13" s="87" t="s">
        <v>58</v>
      </c>
      <c r="B13" s="68">
        <f>VLOOKUP($A13,'Return Data'!$A$7:$R$326,2,0)</f>
        <v>43937</v>
      </c>
      <c r="C13" s="69">
        <f>VLOOKUP($A13,'Return Data'!$A$7:$R$326,3,0)</f>
        <v>23.4025</v>
      </c>
      <c r="D13" s="69">
        <f>VLOOKUP($A13,'Return Data'!$A$7:$R$326,10,0)</f>
        <v>0.236512448509862</v>
      </c>
      <c r="E13" s="70">
        <f t="shared" si="0"/>
        <v>25</v>
      </c>
      <c r="F13" s="69">
        <f>VLOOKUP($A13,'Return Data'!$A$7:$R$326,11,0)</f>
        <v>9.1148881709353393</v>
      </c>
      <c r="G13" s="70">
        <f t="shared" si="0"/>
        <v>14</v>
      </c>
      <c r="H13" s="69">
        <f>VLOOKUP($A13,'Return Data'!$A$7:$R$326,12,0)</f>
        <v>6.6100610733259497</v>
      </c>
      <c r="I13" s="70">
        <f t="shared" ref="I13" si="17">RANK(H13,H$8:H$37,0)</f>
        <v>19</v>
      </c>
      <c r="J13" s="69">
        <f>VLOOKUP($A13,'Return Data'!$A$7:$R$326,13,0)</f>
        <v>4.4610761012059603</v>
      </c>
      <c r="K13" s="70">
        <f t="shared" ref="K13" si="18">RANK(J13,J$8:J$37,0)</f>
        <v>25</v>
      </c>
      <c r="L13" s="69">
        <f>VLOOKUP($A13,'Return Data'!$A$7:$R$326,14,0)</f>
        <v>10.278261506983499</v>
      </c>
      <c r="M13" s="70">
        <f t="shared" ref="M13" si="19">RANK(L13,L$8:L$37,0)</f>
        <v>15</v>
      </c>
      <c r="N13" s="69">
        <f>VLOOKUP($A13,'Return Data'!$A$7:$R$326,18,0)</f>
        <v>8.5741814065487496</v>
      </c>
      <c r="O13" s="70">
        <f t="shared" ref="O13" si="20">RANK(N13,N$8:N$37,0)</f>
        <v>16</v>
      </c>
      <c r="P13" s="69">
        <f>VLOOKUP($A13,'Return Data'!$A$7:$R$326,15,0)</f>
        <v>6.9635318507412203</v>
      </c>
      <c r="Q13" s="70">
        <f t="shared" ref="Q13" si="21">RANK(P13,P$8:P$37,0)</f>
        <v>18</v>
      </c>
      <c r="R13" s="69">
        <f>VLOOKUP($A13,'Return Data'!$A$7:$R$326,17,0)</f>
        <v>11.826978899066701</v>
      </c>
      <c r="S13" s="71">
        <f t="shared" si="1"/>
        <v>11</v>
      </c>
    </row>
    <row r="14" spans="1:19" x14ac:dyDescent="0.25">
      <c r="A14" s="87" t="s">
        <v>59</v>
      </c>
      <c r="B14" s="68">
        <f>VLOOKUP($A14,'Return Data'!$A$7:$R$326,2,0)</f>
        <v>43937</v>
      </c>
      <c r="C14" s="69">
        <f>VLOOKUP($A14,'Return Data'!$A$7:$R$326,3,0)</f>
        <v>2506.3897999999999</v>
      </c>
      <c r="D14" s="69">
        <f>VLOOKUP($A14,'Return Data'!$A$7:$R$326,10,0)</f>
        <v>4.0556093877411801</v>
      </c>
      <c r="E14" s="70">
        <f t="shared" si="0"/>
        <v>14</v>
      </c>
      <c r="F14" s="69">
        <f>VLOOKUP($A14,'Return Data'!$A$7:$R$326,11,0)</f>
        <v>16.7639300967409</v>
      </c>
      <c r="G14" s="70">
        <f t="shared" si="0"/>
        <v>1</v>
      </c>
      <c r="H14" s="69">
        <f>VLOOKUP($A14,'Return Data'!$A$7:$R$326,12,0)</f>
        <v>10.787956447885501</v>
      </c>
      <c r="I14" s="70">
        <f t="shared" ref="I14" si="22">RANK(H14,H$8:H$37,0)</f>
        <v>1</v>
      </c>
      <c r="J14" s="69">
        <f>VLOOKUP($A14,'Return Data'!$A$7:$R$326,13,0)</f>
        <v>11.1525141643673</v>
      </c>
      <c r="K14" s="70">
        <f t="shared" ref="K14" si="23">RANK(J14,J$8:J$37,0)</f>
        <v>1</v>
      </c>
      <c r="L14" s="69">
        <f>VLOOKUP($A14,'Return Data'!$A$7:$R$326,14,0)</f>
        <v>12.778342409418901</v>
      </c>
      <c r="M14" s="70">
        <f t="shared" ref="M14" si="24">RANK(L14,L$8:L$37,0)</f>
        <v>5</v>
      </c>
      <c r="N14" s="69">
        <f>VLOOKUP($A14,'Return Data'!$A$7:$R$326,18,0)</f>
        <v>10.9950936948066</v>
      </c>
      <c r="O14" s="70">
        <f t="shared" ref="O14" si="25">RANK(N14,N$8:N$37,0)</f>
        <v>5</v>
      </c>
      <c r="P14" s="69">
        <f>VLOOKUP($A14,'Return Data'!$A$7:$R$326,15,0)</f>
        <v>8.6305215439673706</v>
      </c>
      <c r="Q14" s="70">
        <f t="shared" ref="Q14" si="26">RANK(P14,P$8:P$37,0)</f>
        <v>8</v>
      </c>
      <c r="R14" s="69">
        <f>VLOOKUP($A14,'Return Data'!$A$7:$R$326,17,0)</f>
        <v>12.047638588684499</v>
      </c>
      <c r="S14" s="71">
        <f t="shared" si="1"/>
        <v>9</v>
      </c>
    </row>
    <row r="15" spans="1:19" x14ac:dyDescent="0.25">
      <c r="A15" s="87" t="s">
        <v>60</v>
      </c>
      <c r="B15" s="68">
        <f>VLOOKUP($A15,'Return Data'!$A$7:$R$326,2,0)</f>
        <v>43937</v>
      </c>
      <c r="C15" s="69">
        <f>VLOOKUP($A15,'Return Data'!$A$7:$R$326,3,0)</f>
        <v>23.3093</v>
      </c>
      <c r="D15" s="69">
        <f>VLOOKUP($A15,'Return Data'!$A$7:$R$326,10,0)</f>
        <v>12.0842086131023</v>
      </c>
      <c r="E15" s="70">
        <f t="shared" si="0"/>
        <v>2</v>
      </c>
      <c r="F15" s="69">
        <f>VLOOKUP($A15,'Return Data'!$A$7:$R$326,11,0)</f>
        <v>13.452425576808601</v>
      </c>
      <c r="G15" s="70">
        <f t="shared" si="0"/>
        <v>5</v>
      </c>
      <c r="H15" s="69">
        <f>VLOOKUP($A15,'Return Data'!$A$7:$R$326,12,0)</f>
        <v>9.65931287138085</v>
      </c>
      <c r="I15" s="70">
        <f t="shared" ref="I15" si="27">RANK(H15,H$8:H$37,0)</f>
        <v>7</v>
      </c>
      <c r="J15" s="69">
        <f>VLOOKUP($A15,'Return Data'!$A$7:$R$326,13,0)</f>
        <v>6.9637875004668999</v>
      </c>
      <c r="K15" s="70">
        <f t="shared" ref="K15" si="28">RANK(J15,J$8:J$37,0)</f>
        <v>9</v>
      </c>
      <c r="L15" s="69">
        <f>VLOOKUP($A15,'Return Data'!$A$7:$R$326,14,0)</f>
        <v>12.9218799424251</v>
      </c>
      <c r="M15" s="70">
        <f t="shared" ref="M15" si="29">RANK(L15,L$8:L$37,0)</f>
        <v>4</v>
      </c>
      <c r="N15" s="69">
        <f>VLOOKUP($A15,'Return Data'!$A$7:$R$326,18,0)</f>
        <v>12.0393729756253</v>
      </c>
      <c r="O15" s="70">
        <f t="shared" ref="O15" si="30">RANK(N15,N$8:N$37,0)</f>
        <v>1</v>
      </c>
      <c r="P15" s="69">
        <f>VLOOKUP($A15,'Return Data'!$A$7:$R$326,15,0)</f>
        <v>9.5199184993356791</v>
      </c>
      <c r="Q15" s="70">
        <f t="shared" ref="Q15" si="31">RANK(P15,P$8:P$37,0)</f>
        <v>2</v>
      </c>
      <c r="R15" s="69">
        <f>VLOOKUP($A15,'Return Data'!$A$7:$R$326,17,0)</f>
        <v>11.461650544114599</v>
      </c>
      <c r="S15" s="71">
        <f t="shared" si="1"/>
        <v>13</v>
      </c>
    </row>
    <row r="16" spans="1:19" x14ac:dyDescent="0.25">
      <c r="A16" s="87" t="s">
        <v>61</v>
      </c>
      <c r="B16" s="68">
        <f>VLOOKUP($A16,'Return Data'!$A$7:$R$326,2,0)</f>
        <v>43937</v>
      </c>
      <c r="C16" s="69">
        <f>VLOOKUP($A16,'Return Data'!$A$7:$R$326,3,0)</f>
        <v>70.662599999999998</v>
      </c>
      <c r="D16" s="69">
        <f>VLOOKUP($A16,'Return Data'!$A$7:$R$326,10,0)</f>
        <v>5.3882217595584798</v>
      </c>
      <c r="E16" s="70">
        <f t="shared" si="0"/>
        <v>10</v>
      </c>
      <c r="F16" s="69">
        <f>VLOOKUP($A16,'Return Data'!$A$7:$R$326,11,0)</f>
        <v>0.13968448946784201</v>
      </c>
      <c r="G16" s="70">
        <f t="shared" si="0"/>
        <v>27</v>
      </c>
      <c r="H16" s="69">
        <f>VLOOKUP($A16,'Return Data'!$A$7:$R$326,12,0)</f>
        <v>-5.05966710726626</v>
      </c>
      <c r="I16" s="70">
        <f t="shared" ref="I16" si="32">RANK(H16,H$8:H$37,0)</f>
        <v>27</v>
      </c>
      <c r="J16" s="69">
        <f>VLOOKUP($A16,'Return Data'!$A$7:$R$326,13,0)</f>
        <v>-1.84261626725349</v>
      </c>
      <c r="K16" s="70">
        <f t="shared" ref="K16" si="33">RANK(J16,J$8:J$37,0)</f>
        <v>27</v>
      </c>
      <c r="L16" s="69">
        <f>VLOOKUP($A16,'Return Data'!$A$7:$R$326,14,0)</f>
        <v>0.85489854185356295</v>
      </c>
      <c r="M16" s="70">
        <f t="shared" ref="M16" si="34">RANK(L16,L$8:L$37,0)</f>
        <v>25</v>
      </c>
      <c r="N16" s="69">
        <f>VLOOKUP($A16,'Return Data'!$A$7:$R$326,18,0)</f>
        <v>5.0634695909704499</v>
      </c>
      <c r="O16" s="70">
        <f t="shared" ref="O16" si="35">RANK(N16,N$8:N$37,0)</f>
        <v>22</v>
      </c>
      <c r="P16" s="69">
        <f>VLOOKUP($A16,'Return Data'!$A$7:$R$326,15,0)</f>
        <v>6.6953314012714999</v>
      </c>
      <c r="Q16" s="70">
        <f t="shared" ref="Q16" si="36">RANK(P16,P$8:P$37,0)</f>
        <v>19</v>
      </c>
      <c r="R16" s="69">
        <f>VLOOKUP($A16,'Return Data'!$A$7:$R$326,17,0)</f>
        <v>11.1466229131414</v>
      </c>
      <c r="S16" s="71">
        <f t="shared" si="1"/>
        <v>14</v>
      </c>
    </row>
    <row r="17" spans="1:19" x14ac:dyDescent="0.25">
      <c r="A17" s="87" t="s">
        <v>62</v>
      </c>
      <c r="B17" s="68">
        <f>VLOOKUP($A17,'Return Data'!$A$7:$R$326,2,0)</f>
        <v>43937</v>
      </c>
      <c r="C17" s="69">
        <f>VLOOKUP($A17,'Return Data'!$A$7:$R$326,3,0)</f>
        <v>66.806700000000006</v>
      </c>
      <c r="D17" s="69">
        <f>VLOOKUP($A17,'Return Data'!$A$7:$R$326,10,0)</f>
        <v>2.1629392115036201</v>
      </c>
      <c r="E17" s="70">
        <f t="shared" si="0"/>
        <v>18</v>
      </c>
      <c r="F17" s="69">
        <f>VLOOKUP($A17,'Return Data'!$A$7:$R$326,11,0)</f>
        <v>4.9905085162725102</v>
      </c>
      <c r="G17" s="70">
        <f t="shared" si="0"/>
        <v>23</v>
      </c>
      <c r="H17" s="69">
        <f>VLOOKUP($A17,'Return Data'!$A$7:$R$326,12,0)</f>
        <v>6.5491815275019798</v>
      </c>
      <c r="I17" s="70">
        <f t="shared" ref="I17" si="37">RANK(H17,H$8:H$37,0)</f>
        <v>20</v>
      </c>
      <c r="J17" s="69">
        <f>VLOOKUP($A17,'Return Data'!$A$7:$R$326,13,0)</f>
        <v>6.15207050116594</v>
      </c>
      <c r="K17" s="70">
        <f t="shared" ref="K17" si="38">RANK(J17,J$8:J$37,0)</f>
        <v>13</v>
      </c>
      <c r="L17" s="69">
        <f>VLOOKUP($A17,'Return Data'!$A$7:$R$326,14,0)</f>
        <v>7.0232216928422799</v>
      </c>
      <c r="M17" s="70">
        <f t="shared" ref="M17" si="39">RANK(L17,L$8:L$37,0)</f>
        <v>20</v>
      </c>
      <c r="N17" s="69">
        <f>VLOOKUP($A17,'Return Data'!$A$7:$R$326,18,0)</f>
        <v>4.4231192158874002</v>
      </c>
      <c r="O17" s="70">
        <f t="shared" ref="O17" si="40">RANK(N17,N$8:N$37,0)</f>
        <v>23</v>
      </c>
      <c r="P17" s="69">
        <f>VLOOKUP($A17,'Return Data'!$A$7:$R$326,15,0)</f>
        <v>4.67565125664402</v>
      </c>
      <c r="Q17" s="70">
        <f t="shared" ref="Q17" si="41">RANK(P17,P$8:P$37,0)</f>
        <v>22</v>
      </c>
      <c r="R17" s="69">
        <f>VLOOKUP($A17,'Return Data'!$A$7:$R$326,17,0)</f>
        <v>10.0988512645398</v>
      </c>
      <c r="S17" s="71">
        <f t="shared" si="1"/>
        <v>18</v>
      </c>
    </row>
    <row r="18" spans="1:19" x14ac:dyDescent="0.25">
      <c r="A18" s="87" t="s">
        <v>63</v>
      </c>
      <c r="B18" s="68">
        <f>VLOOKUP($A18,'Return Data'!$A$7:$R$326,2,0)</f>
        <v>43937</v>
      </c>
      <c r="C18" s="69">
        <f>VLOOKUP($A18,'Return Data'!$A$7:$R$326,3,0)</f>
        <v>28.118600000000001</v>
      </c>
      <c r="D18" s="69">
        <f>VLOOKUP($A18,'Return Data'!$A$7:$R$326,10,0)</f>
        <v>-0.78251082852587295</v>
      </c>
      <c r="E18" s="70">
        <f t="shared" si="0"/>
        <v>26</v>
      </c>
      <c r="F18" s="69">
        <f>VLOOKUP($A18,'Return Data'!$A$7:$R$326,11,0)</f>
        <v>8.3867179740133899</v>
      </c>
      <c r="G18" s="70">
        <f t="shared" si="0"/>
        <v>16</v>
      </c>
      <c r="H18" s="69">
        <f>VLOOKUP($A18,'Return Data'!$A$7:$R$326,12,0)</f>
        <v>6.5435921076753996</v>
      </c>
      <c r="I18" s="70">
        <f t="shared" ref="I18" si="42">RANK(H18,H$8:H$37,0)</f>
        <v>21</v>
      </c>
      <c r="J18" s="69">
        <f>VLOOKUP($A18,'Return Data'!$A$7:$R$326,13,0)</f>
        <v>5.1408951372379699</v>
      </c>
      <c r="K18" s="70">
        <f t="shared" ref="K18" si="43">RANK(J18,J$8:J$37,0)</f>
        <v>22</v>
      </c>
      <c r="L18" s="69">
        <f>VLOOKUP($A18,'Return Data'!$A$7:$R$326,14,0)</f>
        <v>10.868972545181901</v>
      </c>
      <c r="M18" s="70">
        <f t="shared" ref="M18" si="44">RANK(L18,L$8:L$37,0)</f>
        <v>10</v>
      </c>
      <c r="N18" s="69">
        <f>VLOOKUP($A18,'Return Data'!$A$7:$R$326,18,0)</f>
        <v>9.4103453498768008</v>
      </c>
      <c r="O18" s="70">
        <f t="shared" ref="O18" si="45">RANK(N18,N$8:N$37,0)</f>
        <v>12</v>
      </c>
      <c r="P18" s="69">
        <f>VLOOKUP($A18,'Return Data'!$A$7:$R$326,15,0)</f>
        <v>7.3635635900126202</v>
      </c>
      <c r="Q18" s="70">
        <f t="shared" ref="Q18" si="46">RANK(P18,P$8:P$37,0)</f>
        <v>15</v>
      </c>
      <c r="R18" s="69">
        <f>VLOOKUP($A18,'Return Data'!$A$7:$R$326,17,0)</f>
        <v>10.2659567513236</v>
      </c>
      <c r="S18" s="71">
        <f t="shared" si="1"/>
        <v>17</v>
      </c>
    </row>
    <row r="19" spans="1:19" x14ac:dyDescent="0.25">
      <c r="A19" s="87" t="s">
        <v>64</v>
      </c>
      <c r="B19" s="68">
        <f>VLOOKUP($A19,'Return Data'!$A$7:$R$326,2,0)</f>
        <v>43937</v>
      </c>
      <c r="C19" s="69">
        <f>VLOOKUP($A19,'Return Data'!$A$7:$R$326,3,0)</f>
        <v>26.497699999999998</v>
      </c>
      <c r="D19" s="69">
        <f>VLOOKUP($A19,'Return Data'!$A$7:$R$326,10,0)</f>
        <v>0.54235397213692704</v>
      </c>
      <c r="E19" s="70">
        <f t="shared" si="0"/>
        <v>23</v>
      </c>
      <c r="F19" s="69">
        <f>VLOOKUP($A19,'Return Data'!$A$7:$R$326,11,0)</f>
        <v>9.8433079119774103</v>
      </c>
      <c r="G19" s="70">
        <f t="shared" si="0"/>
        <v>13</v>
      </c>
      <c r="H19" s="69">
        <f>VLOOKUP($A19,'Return Data'!$A$7:$R$326,12,0)</f>
        <v>10.326008707024901</v>
      </c>
      <c r="I19" s="70">
        <f t="shared" ref="I19" si="47">RANK(H19,H$8:H$37,0)</f>
        <v>3</v>
      </c>
      <c r="J19" s="69">
        <f>VLOOKUP($A19,'Return Data'!$A$7:$R$326,13,0)</f>
        <v>8.1294683752990906</v>
      </c>
      <c r="K19" s="70">
        <f t="shared" ref="K19" si="48">RANK(J19,J$8:J$37,0)</f>
        <v>3</v>
      </c>
      <c r="L19" s="69">
        <f>VLOOKUP($A19,'Return Data'!$A$7:$R$326,14,0)</f>
        <v>11.0455906366118</v>
      </c>
      <c r="M19" s="70">
        <f t="shared" ref="M19" si="49">RANK(L19,L$8:L$37,0)</f>
        <v>9</v>
      </c>
      <c r="N19" s="69">
        <f>VLOOKUP($A19,'Return Data'!$A$7:$R$326,18,0)</f>
        <v>9.4477363893678099</v>
      </c>
      <c r="O19" s="70">
        <f t="shared" ref="O19" si="50">RANK(N19,N$8:N$37,0)</f>
        <v>11</v>
      </c>
      <c r="P19" s="69">
        <f>VLOOKUP($A19,'Return Data'!$A$7:$R$326,15,0)</f>
        <v>9.1237486700011594</v>
      </c>
      <c r="Q19" s="70">
        <f t="shared" ref="Q19" si="51">RANK(P19,P$8:P$37,0)</f>
        <v>5</v>
      </c>
      <c r="R19" s="69">
        <f>VLOOKUP($A19,'Return Data'!$A$7:$R$326,17,0)</f>
        <v>15.296756483614301</v>
      </c>
      <c r="S19" s="71">
        <f t="shared" si="1"/>
        <v>1</v>
      </c>
    </row>
    <row r="20" spans="1:19" x14ac:dyDescent="0.25">
      <c r="A20" s="87" t="s">
        <v>65</v>
      </c>
      <c r="B20" s="68">
        <f>VLOOKUP($A20,'Return Data'!$A$7:$R$326,2,0)</f>
        <v>43937</v>
      </c>
      <c r="C20" s="69">
        <f>VLOOKUP($A20,'Return Data'!$A$7:$R$326,3,0)</f>
        <v>16.8568</v>
      </c>
      <c r="D20" s="69">
        <f>VLOOKUP($A20,'Return Data'!$A$7:$R$326,10,0)</f>
        <v>1.4616423545003301</v>
      </c>
      <c r="E20" s="70">
        <f t="shared" si="0"/>
        <v>21</v>
      </c>
      <c r="F20" s="69">
        <f>VLOOKUP($A20,'Return Data'!$A$7:$R$326,11,0)</f>
        <v>6.0063039542931298</v>
      </c>
      <c r="G20" s="70">
        <f t="shared" si="0"/>
        <v>21</v>
      </c>
      <c r="H20" s="69">
        <f>VLOOKUP($A20,'Return Data'!$A$7:$R$326,12,0)</f>
        <v>8.0352554115356796</v>
      </c>
      <c r="I20" s="70">
        <f t="shared" ref="I20" si="52">RANK(H20,H$8:H$37,0)</f>
        <v>11</v>
      </c>
      <c r="J20" s="69">
        <f>VLOOKUP($A20,'Return Data'!$A$7:$R$326,13,0)</f>
        <v>5.1726373413944797</v>
      </c>
      <c r="K20" s="70">
        <f t="shared" ref="K20" si="53">RANK(J20,J$8:J$37,0)</f>
        <v>21</v>
      </c>
      <c r="L20" s="69">
        <f>VLOOKUP($A20,'Return Data'!$A$7:$R$326,14,0)</f>
        <v>5.5126984918678499</v>
      </c>
      <c r="M20" s="70">
        <f t="shared" ref="M20" si="54">RANK(L20,L$8:L$37,0)</f>
        <v>22</v>
      </c>
      <c r="N20" s="69">
        <f>VLOOKUP($A20,'Return Data'!$A$7:$R$326,18,0)</f>
        <v>6.7358294239193102</v>
      </c>
      <c r="O20" s="70">
        <f t="shared" ref="O20" si="55">RANK(N20,N$8:N$37,0)</f>
        <v>20</v>
      </c>
      <c r="P20" s="69">
        <f>VLOOKUP($A20,'Return Data'!$A$7:$R$326,15,0)</f>
        <v>5.2156140670619999</v>
      </c>
      <c r="Q20" s="70">
        <f t="shared" ref="Q20" si="56">RANK(P20,P$8:P$37,0)</f>
        <v>20</v>
      </c>
      <c r="R20" s="69">
        <f>VLOOKUP($A20,'Return Data'!$A$7:$R$326,17,0)</f>
        <v>7.6092619268218504</v>
      </c>
      <c r="S20" s="71">
        <f t="shared" si="1"/>
        <v>29</v>
      </c>
    </row>
    <row r="21" spans="1:19" x14ac:dyDescent="0.25">
      <c r="A21" s="87" t="s">
        <v>66</v>
      </c>
      <c r="B21" s="68">
        <f>VLOOKUP($A21,'Return Data'!$A$7:$R$326,2,0)</f>
        <v>43937</v>
      </c>
      <c r="C21" s="69">
        <f>VLOOKUP($A21,'Return Data'!$A$7:$R$326,3,0)</f>
        <v>26.656199999999998</v>
      </c>
      <c r="D21" s="69">
        <f>VLOOKUP($A21,'Return Data'!$A$7:$R$326,10,0)</f>
        <v>6.1183324445204503</v>
      </c>
      <c r="E21" s="70">
        <f t="shared" si="0"/>
        <v>7</v>
      </c>
      <c r="F21" s="69">
        <f>VLOOKUP($A21,'Return Data'!$A$7:$R$326,11,0)</f>
        <v>16.499525939825801</v>
      </c>
      <c r="G21" s="70">
        <f t="shared" si="0"/>
        <v>2</v>
      </c>
      <c r="H21" s="69">
        <f>VLOOKUP($A21,'Return Data'!$A$7:$R$326,12,0)</f>
        <v>9.8428890222888903</v>
      </c>
      <c r="I21" s="70">
        <f t="shared" ref="I21" si="57">RANK(H21,H$8:H$37,0)</f>
        <v>5</v>
      </c>
      <c r="J21" s="69">
        <f>VLOOKUP($A21,'Return Data'!$A$7:$R$326,13,0)</f>
        <v>8.0221724021078504</v>
      </c>
      <c r="K21" s="70">
        <f t="shared" ref="K21" si="58">RANK(J21,J$8:J$37,0)</f>
        <v>4</v>
      </c>
      <c r="L21" s="69">
        <f>VLOOKUP($A21,'Return Data'!$A$7:$R$326,14,0)</f>
        <v>13.896787270160599</v>
      </c>
      <c r="M21" s="70">
        <f t="shared" ref="M21" si="59">RANK(L21,L$8:L$37,0)</f>
        <v>3</v>
      </c>
      <c r="N21" s="69">
        <f>VLOOKUP($A21,'Return Data'!$A$7:$R$326,18,0)</f>
        <v>11.563173061357199</v>
      </c>
      <c r="O21" s="70">
        <f t="shared" ref="O21" si="60">RANK(N21,N$8:N$37,0)</f>
        <v>2</v>
      </c>
      <c r="P21" s="69">
        <f>VLOOKUP($A21,'Return Data'!$A$7:$R$326,15,0)</f>
        <v>9.0900506753629493</v>
      </c>
      <c r="Q21" s="70">
        <f t="shared" ref="Q21" si="61">RANK(P21,P$8:P$37,0)</f>
        <v>6</v>
      </c>
      <c r="R21" s="69">
        <f>VLOOKUP($A21,'Return Data'!$A$7:$R$326,17,0)</f>
        <v>13.0559702702843</v>
      </c>
      <c r="S21" s="71">
        <f t="shared" si="1"/>
        <v>3</v>
      </c>
    </row>
    <row r="22" spans="1:19" x14ac:dyDescent="0.25">
      <c r="A22" s="87" t="s">
        <v>67</v>
      </c>
      <c r="B22" s="68">
        <f>VLOOKUP($A22,'Return Data'!$A$7:$R$326,2,0)</f>
        <v>43937</v>
      </c>
      <c r="C22" s="69">
        <f>VLOOKUP($A22,'Return Data'!$A$7:$R$326,3,0)</f>
        <v>16.473199999999999</v>
      </c>
      <c r="D22" s="69">
        <f>VLOOKUP($A22,'Return Data'!$A$7:$R$326,10,0)</f>
        <v>6.2585499787290004</v>
      </c>
      <c r="E22" s="70">
        <f t="shared" si="0"/>
        <v>6</v>
      </c>
      <c r="F22" s="69">
        <f>VLOOKUP($A22,'Return Data'!$A$7:$R$326,11,0)</f>
        <v>8.0193454712812393</v>
      </c>
      <c r="G22" s="70">
        <f t="shared" si="0"/>
        <v>17</v>
      </c>
      <c r="H22" s="69">
        <f>VLOOKUP($A22,'Return Data'!$A$7:$R$326,12,0)</f>
        <v>7.66582599055016</v>
      </c>
      <c r="I22" s="70">
        <f t="shared" ref="I22" si="62">RANK(H22,H$8:H$37,0)</f>
        <v>13</v>
      </c>
      <c r="J22" s="69">
        <f>VLOOKUP($A22,'Return Data'!$A$7:$R$326,13,0)</f>
        <v>7.7101989526839096</v>
      </c>
      <c r="K22" s="70">
        <f t="shared" ref="K22" si="63">RANK(J22,J$8:J$37,0)</f>
        <v>5</v>
      </c>
      <c r="L22" s="69">
        <f>VLOOKUP($A22,'Return Data'!$A$7:$R$326,14,0)</f>
        <v>7.8445888171271498</v>
      </c>
      <c r="M22" s="70">
        <f t="shared" ref="M22" si="64">RANK(L22,L$8:L$37,0)</f>
        <v>19</v>
      </c>
      <c r="N22" s="69">
        <f>VLOOKUP($A22,'Return Data'!$A$7:$R$326,18,0)</f>
        <v>7.5363648640112402</v>
      </c>
      <c r="O22" s="70">
        <f t="shared" ref="O22" si="65">RANK(N22,N$8:N$37,0)</f>
        <v>18</v>
      </c>
      <c r="P22" s="69">
        <f>VLOOKUP($A22,'Return Data'!$A$7:$R$326,15,0)</f>
        <v>8.1122256982883005</v>
      </c>
      <c r="Q22" s="70">
        <f t="shared" ref="Q22" si="66">RANK(P22,P$8:P$37,0)</f>
        <v>11</v>
      </c>
      <c r="R22" s="69">
        <f>VLOOKUP($A22,'Return Data'!$A$7:$R$326,17,0)</f>
        <v>9.4964549839228294</v>
      </c>
      <c r="S22" s="71">
        <f t="shared" si="1"/>
        <v>22</v>
      </c>
    </row>
    <row r="23" spans="1:19" x14ac:dyDescent="0.25">
      <c r="A23" s="87" t="s">
        <v>68</v>
      </c>
      <c r="B23" s="68">
        <f>VLOOKUP($A23,'Return Data'!$A$7:$R$326,2,0)</f>
        <v>43937</v>
      </c>
      <c r="C23" s="69">
        <f>VLOOKUP($A23,'Return Data'!$A$7:$R$326,3,0)</f>
        <v>1123.9184</v>
      </c>
      <c r="D23" s="69">
        <f>VLOOKUP($A23,'Return Data'!$A$7:$R$326,10,0)</f>
        <v>1.7277227665285599</v>
      </c>
      <c r="E23" s="70">
        <f t="shared" si="0"/>
        <v>19</v>
      </c>
      <c r="F23" s="69">
        <f>VLOOKUP($A23,'Return Data'!$A$7:$R$326,11,0)</f>
        <v>4.5887178505636603</v>
      </c>
      <c r="G23" s="70">
        <f t="shared" si="0"/>
        <v>24</v>
      </c>
      <c r="H23" s="69">
        <f>VLOOKUP($A23,'Return Data'!$A$7:$R$326,12,0)</f>
        <v>5.0963000605164304</v>
      </c>
      <c r="I23" s="70">
        <f t="shared" ref="I23" si="67">RANK(H23,H$8:H$37,0)</f>
        <v>24</v>
      </c>
      <c r="J23" s="69">
        <f>VLOOKUP($A23,'Return Data'!$A$7:$R$326,13,0)</f>
        <v>5.8172974542385303</v>
      </c>
      <c r="K23" s="70">
        <f t="shared" ref="K23" si="68">RANK(J23,J$8:J$37,0)</f>
        <v>16</v>
      </c>
      <c r="L23" s="69">
        <f>VLOOKUP($A23,'Return Data'!$A$7:$R$326,14,0)</f>
        <v>8.5635543151483802</v>
      </c>
      <c r="M23" s="70">
        <f t="shared" ref="M23" si="69">RANK(L23,L$8:L$37,0)</f>
        <v>17</v>
      </c>
      <c r="N23" s="69"/>
      <c r="O23" s="70"/>
      <c r="P23" s="69"/>
      <c r="Q23" s="70"/>
      <c r="R23" s="69">
        <f>VLOOKUP($A23,'Return Data'!$A$7:$R$326,17,0)</f>
        <v>9.0641715430861698</v>
      </c>
      <c r="S23" s="71">
        <f t="shared" si="1"/>
        <v>25</v>
      </c>
    </row>
    <row r="24" spans="1:19" x14ac:dyDescent="0.25">
      <c r="A24" s="87" t="s">
        <v>69</v>
      </c>
      <c r="B24" s="68">
        <f>VLOOKUP($A24,'Return Data'!$A$7:$R$326,2,0)</f>
        <v>43937</v>
      </c>
      <c r="C24" s="69">
        <f>VLOOKUP($A24,'Return Data'!$A$7:$R$326,3,0)</f>
        <v>31.502400000000002</v>
      </c>
      <c r="D24" s="69">
        <f>VLOOKUP($A24,'Return Data'!$A$7:$R$326,10,0)</f>
        <v>5.8143052778852304</v>
      </c>
      <c r="E24" s="70">
        <f t="shared" si="0"/>
        <v>8</v>
      </c>
      <c r="F24" s="69">
        <f>VLOOKUP($A24,'Return Data'!$A$7:$R$326,11,0)</f>
        <v>3.41693534709351</v>
      </c>
      <c r="G24" s="70">
        <f t="shared" si="0"/>
        <v>26</v>
      </c>
      <c r="H24" s="69">
        <f>VLOOKUP($A24,'Return Data'!$A$7:$R$326,12,0)</f>
        <v>4.1888969365583302</v>
      </c>
      <c r="I24" s="70">
        <f t="shared" ref="I24" si="70">RANK(H24,H$8:H$37,0)</f>
        <v>25</v>
      </c>
      <c r="J24" s="69">
        <f>VLOOKUP($A24,'Return Data'!$A$7:$R$326,13,0)</f>
        <v>4.8384511022365304</v>
      </c>
      <c r="K24" s="70">
        <f t="shared" ref="K24" si="71">RANK(J24,J$8:J$37,0)</f>
        <v>23</v>
      </c>
      <c r="L24" s="69">
        <f>VLOOKUP($A24,'Return Data'!$A$7:$R$326,14,0)</f>
        <v>5.4683965171710902</v>
      </c>
      <c r="M24" s="70">
        <f t="shared" ref="M24" si="72">RANK(L24,L$8:L$37,0)</f>
        <v>23</v>
      </c>
      <c r="N24" s="69">
        <f>VLOOKUP($A24,'Return Data'!$A$7:$R$326,18,0)</f>
        <v>6.89579473085925</v>
      </c>
      <c r="O24" s="70">
        <f t="shared" ref="O24" si="73">RANK(N24,N$8:N$37,0)</f>
        <v>19</v>
      </c>
      <c r="P24" s="69">
        <f>VLOOKUP($A24,'Return Data'!$A$7:$R$326,15,0)</f>
        <v>7.61088065681224</v>
      </c>
      <c r="Q24" s="70">
        <f t="shared" ref="Q24" si="74">RANK(P24,P$8:P$37,0)</f>
        <v>14</v>
      </c>
      <c r="R24" s="69">
        <f>VLOOKUP($A24,'Return Data'!$A$7:$R$326,17,0)</f>
        <v>10.7761548331799</v>
      </c>
      <c r="S24" s="71">
        <f t="shared" si="1"/>
        <v>16</v>
      </c>
    </row>
    <row r="25" spans="1:19" x14ac:dyDescent="0.25">
      <c r="A25" s="87" t="s">
        <v>70</v>
      </c>
      <c r="B25" s="68">
        <f>VLOOKUP($A25,'Return Data'!$A$7:$R$326,2,0)</f>
        <v>43937</v>
      </c>
      <c r="C25" s="69">
        <f>VLOOKUP($A25,'Return Data'!$A$7:$R$326,3,0)</f>
        <v>27.825399999999998</v>
      </c>
      <c r="D25" s="69">
        <f>VLOOKUP($A25,'Return Data'!$A$7:$R$326,10,0)</f>
        <v>2.85892587780554</v>
      </c>
      <c r="E25" s="70">
        <f t="shared" si="0"/>
        <v>16</v>
      </c>
      <c r="F25" s="69">
        <f>VLOOKUP($A25,'Return Data'!$A$7:$R$326,11,0)</f>
        <v>6.3566545935034497</v>
      </c>
      <c r="G25" s="70">
        <f t="shared" si="0"/>
        <v>20</v>
      </c>
      <c r="H25" s="69">
        <f>VLOOKUP($A25,'Return Data'!$A$7:$R$326,12,0)</f>
        <v>7.0303703803098196</v>
      </c>
      <c r="I25" s="70">
        <f t="shared" ref="I25" si="75">RANK(H25,H$8:H$37,0)</f>
        <v>17</v>
      </c>
      <c r="J25" s="69">
        <f>VLOOKUP($A25,'Return Data'!$A$7:$R$326,13,0)</f>
        <v>5.9793796129469197</v>
      </c>
      <c r="K25" s="70">
        <f t="shared" ref="K25" si="76">RANK(J25,J$8:J$37,0)</f>
        <v>14</v>
      </c>
      <c r="L25" s="69">
        <f>VLOOKUP($A25,'Return Data'!$A$7:$R$326,14,0)</f>
        <v>10.556964940392101</v>
      </c>
      <c r="M25" s="70">
        <f t="shared" ref="M25" si="77">RANK(L25,L$8:L$37,0)</f>
        <v>12</v>
      </c>
      <c r="N25" s="69">
        <f>VLOOKUP($A25,'Return Data'!$A$7:$R$326,18,0)</f>
        <v>10.2999308488592</v>
      </c>
      <c r="O25" s="70">
        <f t="shared" ref="O25" si="78">RANK(N25,N$8:N$37,0)</f>
        <v>6</v>
      </c>
      <c r="P25" s="69">
        <f>VLOOKUP($A25,'Return Data'!$A$7:$R$326,15,0)</f>
        <v>9.5638145513090205</v>
      </c>
      <c r="Q25" s="70">
        <f t="shared" ref="Q25" si="79">RANK(P25,P$8:P$37,0)</f>
        <v>1</v>
      </c>
      <c r="R25" s="69">
        <f>VLOOKUP($A25,'Return Data'!$A$7:$R$326,17,0)</f>
        <v>13.167262436762501</v>
      </c>
      <c r="S25" s="71">
        <f t="shared" si="1"/>
        <v>2</v>
      </c>
    </row>
    <row r="26" spans="1:19" x14ac:dyDescent="0.25">
      <c r="A26" s="87" t="s">
        <v>71</v>
      </c>
      <c r="B26" s="68">
        <f>VLOOKUP($A26,'Return Data'!$A$7:$R$326,2,0)</f>
        <v>43937</v>
      </c>
      <c r="C26" s="69">
        <f>VLOOKUP($A26,'Return Data'!$A$7:$R$326,3,0)</f>
        <v>22.893599999999999</v>
      </c>
      <c r="D26" s="69">
        <f>VLOOKUP($A26,'Return Data'!$A$7:$R$326,10,0)</f>
        <v>2.6184575982718901</v>
      </c>
      <c r="E26" s="70">
        <f t="shared" si="0"/>
        <v>17</v>
      </c>
      <c r="F26" s="69">
        <f>VLOOKUP($A26,'Return Data'!$A$7:$R$326,11,0)</f>
        <v>9.0563957863996603</v>
      </c>
      <c r="G26" s="70">
        <f t="shared" si="0"/>
        <v>15</v>
      </c>
      <c r="H26" s="69">
        <f>VLOOKUP($A26,'Return Data'!$A$7:$R$326,12,0)</f>
        <v>7.4468828966522302</v>
      </c>
      <c r="I26" s="70">
        <f t="shared" ref="I26" si="80">RANK(H26,H$8:H$37,0)</f>
        <v>15</v>
      </c>
      <c r="J26" s="69">
        <f>VLOOKUP($A26,'Return Data'!$A$7:$R$326,13,0)</f>
        <v>6.5196737026154503</v>
      </c>
      <c r="K26" s="70">
        <f t="shared" ref="K26" si="81">RANK(J26,J$8:J$37,0)</f>
        <v>11</v>
      </c>
      <c r="L26" s="69">
        <f>VLOOKUP($A26,'Return Data'!$A$7:$R$326,14,0)</f>
        <v>10.5457734797137</v>
      </c>
      <c r="M26" s="70">
        <f t="shared" ref="M26" si="82">RANK(L26,L$8:L$37,0)</f>
        <v>13</v>
      </c>
      <c r="N26" s="69">
        <f>VLOOKUP($A26,'Return Data'!$A$7:$R$326,18,0)</f>
        <v>9.4537260544261592</v>
      </c>
      <c r="O26" s="70">
        <f t="shared" ref="O26" si="83">RANK(N26,N$8:N$37,0)</f>
        <v>10</v>
      </c>
      <c r="P26" s="69">
        <f>VLOOKUP($A26,'Return Data'!$A$7:$R$326,15,0)</f>
        <v>8.39223152312492</v>
      </c>
      <c r="Q26" s="70">
        <f t="shared" ref="Q26" si="84">RANK(P26,P$8:P$37,0)</f>
        <v>10</v>
      </c>
      <c r="R26" s="69">
        <f>VLOOKUP($A26,'Return Data'!$A$7:$R$326,17,0)</f>
        <v>12.301190681485</v>
      </c>
      <c r="S26" s="71">
        <f t="shared" si="1"/>
        <v>6</v>
      </c>
    </row>
    <row r="27" spans="1:19" x14ac:dyDescent="0.25">
      <c r="A27" s="87" t="s">
        <v>72</v>
      </c>
      <c r="B27" s="68">
        <f>VLOOKUP($A27,'Return Data'!$A$7:$R$326,2,0)</f>
        <v>43937</v>
      </c>
      <c r="C27" s="69">
        <f>VLOOKUP($A27,'Return Data'!$A$7:$R$326,3,0)</f>
        <v>12.9422</v>
      </c>
      <c r="D27" s="69">
        <f>VLOOKUP($A27,'Return Data'!$A$7:$R$326,10,0)</f>
        <v>0.57342294973538099</v>
      </c>
      <c r="E27" s="70">
        <f t="shared" si="0"/>
        <v>22</v>
      </c>
      <c r="F27" s="69">
        <f>VLOOKUP($A27,'Return Data'!$A$7:$R$326,11,0)</f>
        <v>14.7148633235047</v>
      </c>
      <c r="G27" s="70">
        <f t="shared" si="0"/>
        <v>3</v>
      </c>
      <c r="H27" s="69">
        <f>VLOOKUP($A27,'Return Data'!$A$7:$R$326,12,0)</f>
        <v>10.296081184543199</v>
      </c>
      <c r="I27" s="70">
        <f t="shared" ref="I27" si="85">RANK(H27,H$8:H$37,0)</f>
        <v>4</v>
      </c>
      <c r="J27" s="69">
        <f>VLOOKUP($A27,'Return Data'!$A$7:$R$326,13,0)</f>
        <v>7.5674740561502398</v>
      </c>
      <c r="K27" s="70">
        <f t="shared" ref="K27" si="86">RANK(J27,J$8:J$37,0)</f>
        <v>6</v>
      </c>
      <c r="L27" s="69">
        <f>VLOOKUP($A27,'Return Data'!$A$7:$R$326,14,0)</f>
        <v>13.988863534242</v>
      </c>
      <c r="M27" s="70">
        <f t="shared" ref="M27" si="87">RANK(L27,L$8:L$37,0)</f>
        <v>1</v>
      </c>
      <c r="N27" s="69">
        <f>VLOOKUP($A27,'Return Data'!$A$7:$R$326,18,0)</f>
        <v>11.3492317289762</v>
      </c>
      <c r="O27" s="70">
        <f t="shared" ref="O27" si="88">RANK(N27,N$8:N$37,0)</f>
        <v>3</v>
      </c>
      <c r="P27" s="69"/>
      <c r="Q27" s="70"/>
      <c r="R27" s="69">
        <f>VLOOKUP($A27,'Return Data'!$A$7:$R$326,17,0)</f>
        <v>9.5969883824843603</v>
      </c>
      <c r="S27" s="71">
        <f t="shared" si="1"/>
        <v>20</v>
      </c>
    </row>
    <row r="28" spans="1:19" x14ac:dyDescent="0.25">
      <c r="A28" s="87" t="s">
        <v>73</v>
      </c>
      <c r="B28" s="68">
        <f>VLOOKUP($A28,'Return Data'!$A$7:$R$326,2,0)</f>
        <v>43937</v>
      </c>
      <c r="C28" s="69">
        <f>VLOOKUP($A28,'Return Data'!$A$7:$R$326,3,0)</f>
        <v>28.278700000000001</v>
      </c>
      <c r="D28" s="69">
        <f>VLOOKUP($A28,'Return Data'!$A$7:$R$326,10,0)</f>
        <v>11.0658607811786</v>
      </c>
      <c r="E28" s="70">
        <f t="shared" si="0"/>
        <v>3</v>
      </c>
      <c r="F28" s="69">
        <f>VLOOKUP($A28,'Return Data'!$A$7:$R$326,11,0)</f>
        <v>14.4386846553091</v>
      </c>
      <c r="G28" s="70">
        <f t="shared" si="0"/>
        <v>4</v>
      </c>
      <c r="H28" s="69">
        <f>VLOOKUP($A28,'Return Data'!$A$7:$R$326,12,0)</f>
        <v>7.5142727780946199</v>
      </c>
      <c r="I28" s="70">
        <f t="shared" ref="I28" si="89">RANK(H28,H$8:H$37,0)</f>
        <v>14</v>
      </c>
      <c r="J28" s="69">
        <f>VLOOKUP($A28,'Return Data'!$A$7:$R$326,13,0)</f>
        <v>5.7161960833888497</v>
      </c>
      <c r="K28" s="70">
        <f t="shared" ref="K28" si="90">RANK(J28,J$8:J$37,0)</f>
        <v>17</v>
      </c>
      <c r="L28" s="69">
        <f>VLOOKUP($A28,'Return Data'!$A$7:$R$326,14,0)</f>
        <v>10.815503498988599</v>
      </c>
      <c r="M28" s="70">
        <f t="shared" ref="M28" si="91">RANK(L28,L$8:L$37,0)</f>
        <v>11</v>
      </c>
      <c r="N28" s="69">
        <f>VLOOKUP($A28,'Return Data'!$A$7:$R$326,18,0)</f>
        <v>8.8261135789494993</v>
      </c>
      <c r="O28" s="70">
        <f t="shared" ref="O28" si="92">RANK(N28,N$8:N$37,0)</f>
        <v>13</v>
      </c>
      <c r="P28" s="69">
        <f>VLOOKUP($A28,'Return Data'!$A$7:$R$326,15,0)</f>
        <v>7.6354099221894502</v>
      </c>
      <c r="Q28" s="70">
        <f t="shared" ref="Q28" si="93">RANK(P28,P$8:P$37,0)</f>
        <v>13</v>
      </c>
      <c r="R28" s="69">
        <f>VLOOKUP($A28,'Return Data'!$A$7:$R$326,17,0)</f>
        <v>11.480870502412801</v>
      </c>
      <c r="S28" s="71">
        <f t="shared" si="1"/>
        <v>12</v>
      </c>
    </row>
    <row r="29" spans="1:19" x14ac:dyDescent="0.25">
      <c r="A29" s="87" t="s">
        <v>74</v>
      </c>
      <c r="B29" s="68">
        <f>VLOOKUP($A29,'Return Data'!$A$7:$R$326,2,0)</f>
        <v>43937</v>
      </c>
      <c r="C29" s="69">
        <f>VLOOKUP($A29,'Return Data'!$A$7:$R$326,3,0)</f>
        <v>2073.4830999999999</v>
      </c>
      <c r="D29" s="69">
        <f>VLOOKUP($A29,'Return Data'!$A$7:$R$326,10,0)</f>
        <v>-8.7425739250576395</v>
      </c>
      <c r="E29" s="70">
        <f t="shared" si="0"/>
        <v>28</v>
      </c>
      <c r="F29" s="69">
        <f>VLOOKUP($A29,'Return Data'!$A$7:$R$326,11,0)</f>
        <v>5.5304394362137197</v>
      </c>
      <c r="G29" s="70">
        <f t="shared" si="0"/>
        <v>22</v>
      </c>
      <c r="H29" s="69">
        <f>VLOOKUP($A29,'Return Data'!$A$7:$R$326,12,0)</f>
        <v>6.2418523725413904</v>
      </c>
      <c r="I29" s="70">
        <f t="shared" ref="I29" si="94">RANK(H29,H$8:H$37,0)</f>
        <v>22</v>
      </c>
      <c r="J29" s="69">
        <f>VLOOKUP($A29,'Return Data'!$A$7:$R$326,13,0)</f>
        <v>5.5990147636942904</v>
      </c>
      <c r="K29" s="70">
        <f t="shared" ref="K29" si="95">RANK(J29,J$8:J$37,0)</f>
        <v>19</v>
      </c>
      <c r="L29" s="69">
        <f>VLOOKUP($A29,'Return Data'!$A$7:$R$326,14,0)</f>
        <v>10.515356158074001</v>
      </c>
      <c r="M29" s="70">
        <f t="shared" ref="M29" si="96">RANK(L29,L$8:L$37,0)</f>
        <v>14</v>
      </c>
      <c r="N29" s="69">
        <f>VLOOKUP($A29,'Return Data'!$A$7:$R$326,18,0)</f>
        <v>9.9917573278811904</v>
      </c>
      <c r="O29" s="70">
        <f t="shared" ref="O29" si="97">RANK(N29,N$8:N$37,0)</f>
        <v>8</v>
      </c>
      <c r="P29" s="69">
        <f>VLOOKUP($A29,'Return Data'!$A$7:$R$326,15,0)</f>
        <v>9.1629725792109795</v>
      </c>
      <c r="Q29" s="70">
        <f t="shared" ref="Q29" si="98">RANK(P29,P$8:P$37,0)</f>
        <v>4</v>
      </c>
      <c r="R29" s="69">
        <f>VLOOKUP($A29,'Return Data'!$A$7:$R$326,17,0)</f>
        <v>12.2670166953147</v>
      </c>
      <c r="S29" s="71">
        <f t="shared" si="1"/>
        <v>7</v>
      </c>
    </row>
    <row r="30" spans="1:19" x14ac:dyDescent="0.25">
      <c r="A30" s="87" t="s">
        <v>75</v>
      </c>
      <c r="B30" s="68">
        <f>VLOOKUP($A30,'Return Data'!$A$7:$R$326,2,0)</f>
        <v>43937</v>
      </c>
      <c r="C30" s="69">
        <f>VLOOKUP($A30,'Return Data'!$A$7:$R$326,3,0)</f>
        <v>32.333799999999997</v>
      </c>
      <c r="D30" s="69">
        <f>VLOOKUP($A30,'Return Data'!$A$7:$R$326,10,0)</f>
        <v>9.4335087724944007</v>
      </c>
      <c r="E30" s="70">
        <f t="shared" si="0"/>
        <v>4</v>
      </c>
      <c r="F30" s="69">
        <f>VLOOKUP($A30,'Return Data'!$A$7:$R$326,11,0)</f>
        <v>11.3673199429193</v>
      </c>
      <c r="G30" s="70">
        <f t="shared" si="0"/>
        <v>8</v>
      </c>
      <c r="H30" s="69">
        <f>VLOOKUP($A30,'Return Data'!$A$7:$R$326,12,0)</f>
        <v>6.8962380875148996</v>
      </c>
      <c r="I30" s="70">
        <f t="shared" ref="I30" si="99">RANK(H30,H$8:H$37,0)</f>
        <v>18</v>
      </c>
      <c r="J30" s="69">
        <f>VLOOKUP($A30,'Return Data'!$A$7:$R$326,13,0)</f>
        <v>5.5585835053581798</v>
      </c>
      <c r="K30" s="70">
        <f t="shared" ref="K30" si="100">RANK(J30,J$8:J$37,0)</f>
        <v>20</v>
      </c>
      <c r="L30" s="69">
        <f>VLOOKUP($A30,'Return Data'!$A$7:$R$326,14,0)</f>
        <v>-0.99060469101845305</v>
      </c>
      <c r="M30" s="70">
        <f t="shared" ref="M30" si="101">RANK(L30,L$8:L$37,0)</f>
        <v>27</v>
      </c>
      <c r="N30" s="69">
        <f>VLOOKUP($A30,'Return Data'!$A$7:$R$326,18,0)</f>
        <v>2.75698553176534</v>
      </c>
      <c r="O30" s="70">
        <f t="shared" ref="O30" si="102">RANK(N30,N$8:N$37,0)</f>
        <v>25</v>
      </c>
      <c r="P30" s="69">
        <f>VLOOKUP($A30,'Return Data'!$A$7:$R$326,15,0)</f>
        <v>3.5092947475965199</v>
      </c>
      <c r="Q30" s="70">
        <f t="shared" ref="Q30" si="103">RANK(P30,P$8:P$37,0)</f>
        <v>25</v>
      </c>
      <c r="R30" s="69">
        <f>VLOOKUP($A30,'Return Data'!$A$7:$R$326,17,0)</f>
        <v>8.6583004219662794</v>
      </c>
      <c r="S30" s="71">
        <f t="shared" si="1"/>
        <v>28</v>
      </c>
    </row>
    <row r="31" spans="1:19" x14ac:dyDescent="0.25">
      <c r="A31" s="87" t="s">
        <v>76</v>
      </c>
      <c r="B31" s="68">
        <f>VLOOKUP($A31,'Return Data'!$A$7:$R$326,2,0)</f>
        <v>43937</v>
      </c>
      <c r="C31" s="69">
        <f>VLOOKUP($A31,'Return Data'!$A$7:$R$326,3,0)</f>
        <v>63.317599999999999</v>
      </c>
      <c r="D31" s="69">
        <f>VLOOKUP($A31,'Return Data'!$A$7:$R$326,10,0)</f>
        <v>4.8735017684572197</v>
      </c>
      <c r="E31" s="70">
        <f t="shared" si="0"/>
        <v>12</v>
      </c>
      <c r="F31" s="69">
        <f>VLOOKUP($A31,'Return Data'!$A$7:$R$326,11,0)</f>
        <v>6.4507540460515598</v>
      </c>
      <c r="G31" s="70">
        <f t="shared" si="0"/>
        <v>19</v>
      </c>
      <c r="H31" s="69">
        <f>VLOOKUP($A31,'Return Data'!$A$7:$R$326,12,0)</f>
        <v>6.1300790825746496</v>
      </c>
      <c r="I31" s="70">
        <f t="shared" ref="I31" si="104">RANK(H31,H$8:H$37,0)</f>
        <v>23</v>
      </c>
      <c r="J31" s="69">
        <f>VLOOKUP($A31,'Return Data'!$A$7:$R$326,13,0)</f>
        <v>5.9292585981911303</v>
      </c>
      <c r="K31" s="70">
        <f t="shared" ref="K31" si="105">RANK(J31,J$8:J$37,0)</f>
        <v>15</v>
      </c>
      <c r="L31" s="69">
        <f>VLOOKUP($A31,'Return Data'!$A$7:$R$326,14,0)</f>
        <v>6.1960155666453902</v>
      </c>
      <c r="M31" s="70">
        <f t="shared" ref="M31" si="106">RANK(L31,L$8:L$37,0)</f>
        <v>21</v>
      </c>
      <c r="N31" s="69">
        <f>VLOOKUP($A31,'Return Data'!$A$7:$R$326,18,0)</f>
        <v>5.8896666598795004</v>
      </c>
      <c r="O31" s="70">
        <f t="shared" ref="O31" si="107">RANK(N31,N$8:N$37,0)</f>
        <v>21</v>
      </c>
      <c r="P31" s="69">
        <f>VLOOKUP($A31,'Return Data'!$A$7:$R$326,15,0)</f>
        <v>5.03527859434839</v>
      </c>
      <c r="Q31" s="70">
        <f t="shared" ref="Q31" si="108">RANK(P31,P$8:P$37,0)</f>
        <v>21</v>
      </c>
      <c r="R31" s="69">
        <f>VLOOKUP($A31,'Return Data'!$A$7:$R$326,17,0)</f>
        <v>9.1596933903673694</v>
      </c>
      <c r="S31" s="71">
        <f t="shared" si="1"/>
        <v>24</v>
      </c>
    </row>
    <row r="32" spans="1:19" x14ac:dyDescent="0.25">
      <c r="A32" s="87" t="s">
        <v>77</v>
      </c>
      <c r="B32" s="68">
        <f>VLOOKUP($A32,'Return Data'!$A$7:$R$326,2,0)</f>
        <v>43937</v>
      </c>
      <c r="C32" s="69">
        <f>VLOOKUP($A32,'Return Data'!$A$7:$R$326,3,0)</f>
        <v>15.3919</v>
      </c>
      <c r="D32" s="69">
        <f>VLOOKUP($A32,'Return Data'!$A$7:$R$326,10,0)</f>
        <v>7.5446483090769298</v>
      </c>
      <c r="E32" s="70">
        <f t="shared" si="0"/>
        <v>5</v>
      </c>
      <c r="F32" s="69">
        <f>VLOOKUP($A32,'Return Data'!$A$7:$R$326,11,0)</f>
        <v>12.450630054542</v>
      </c>
      <c r="G32" s="70">
        <f t="shared" si="0"/>
        <v>7</v>
      </c>
      <c r="H32" s="69">
        <f>VLOOKUP($A32,'Return Data'!$A$7:$R$326,12,0)</f>
        <v>10.4029052156546</v>
      </c>
      <c r="I32" s="70">
        <f t="shared" ref="I32" si="109">RANK(H32,H$8:H$37,0)</f>
        <v>2</v>
      </c>
      <c r="J32" s="69">
        <f>VLOOKUP($A32,'Return Data'!$A$7:$R$326,13,0)</f>
        <v>8.1524413026633393</v>
      </c>
      <c r="K32" s="70">
        <f t="shared" ref="K32" si="110">RANK(J32,J$8:J$37,0)</f>
        <v>2</v>
      </c>
      <c r="L32" s="69">
        <f>VLOOKUP($A32,'Return Data'!$A$7:$R$326,14,0)</f>
        <v>12.1158822710851</v>
      </c>
      <c r="M32" s="70">
        <f t="shared" ref="M32" si="111">RANK(L32,L$8:L$37,0)</f>
        <v>6</v>
      </c>
      <c r="N32" s="69">
        <f>VLOOKUP($A32,'Return Data'!$A$7:$R$326,18,0)</f>
        <v>9.5636813112141805</v>
      </c>
      <c r="O32" s="70">
        <f t="shared" ref="O32" si="112">RANK(N32,N$8:N$37,0)</f>
        <v>9</v>
      </c>
      <c r="P32" s="69">
        <f>VLOOKUP($A32,'Return Data'!$A$7:$R$326,15,0)</f>
        <v>8.3983649663434505</v>
      </c>
      <c r="Q32" s="70">
        <f t="shared" ref="Q32" si="113">RANK(P32,P$8:P$37,0)</f>
        <v>9</v>
      </c>
      <c r="R32" s="69">
        <f>VLOOKUP($A32,'Return Data'!$A$7:$R$326,17,0)</f>
        <v>10.9701421404682</v>
      </c>
      <c r="S32" s="71">
        <f t="shared" si="1"/>
        <v>15</v>
      </c>
    </row>
    <row r="33" spans="1:19" x14ac:dyDescent="0.25">
      <c r="A33" s="87" t="s">
        <v>78</v>
      </c>
      <c r="B33" s="68">
        <f>VLOOKUP($A33,'Return Data'!$A$7:$R$326,2,0)</f>
        <v>43937</v>
      </c>
      <c r="C33" s="69">
        <f>VLOOKUP($A33,'Return Data'!$A$7:$R$326,3,0)</f>
        <v>27.1172</v>
      </c>
      <c r="D33" s="69">
        <f>VLOOKUP($A33,'Return Data'!$A$7:$R$326,10,0)</f>
        <v>0.27795136517419899</v>
      </c>
      <c r="E33" s="70">
        <f t="shared" si="0"/>
        <v>24</v>
      </c>
      <c r="F33" s="69">
        <f>VLOOKUP($A33,'Return Data'!$A$7:$R$326,11,0)</f>
        <v>10.6563295952819</v>
      </c>
      <c r="G33" s="70">
        <f t="shared" si="0"/>
        <v>10</v>
      </c>
      <c r="H33" s="69">
        <f>VLOOKUP($A33,'Return Data'!$A$7:$R$326,12,0)</f>
        <v>9.7912285149065106</v>
      </c>
      <c r="I33" s="70">
        <f t="shared" ref="I33" si="114">RANK(H33,H$8:H$37,0)</f>
        <v>6</v>
      </c>
      <c r="J33" s="69">
        <f>VLOOKUP($A33,'Return Data'!$A$7:$R$326,13,0)</f>
        <v>7.1090820084160802</v>
      </c>
      <c r="K33" s="70">
        <f t="shared" ref="K33" si="115">RANK(J33,J$8:J$37,0)</f>
        <v>8</v>
      </c>
      <c r="L33" s="69">
        <f>VLOOKUP($A33,'Return Data'!$A$7:$R$326,14,0)</f>
        <v>13.936507079057099</v>
      </c>
      <c r="M33" s="70">
        <f t="shared" ref="M33" si="116">RANK(L33,L$8:L$37,0)</f>
        <v>2</v>
      </c>
      <c r="N33" s="69">
        <f>VLOOKUP($A33,'Return Data'!$A$7:$R$326,18,0)</f>
        <v>11.2348582427799</v>
      </c>
      <c r="O33" s="70">
        <f t="shared" ref="O33" si="117">RANK(N33,N$8:N$37,0)</f>
        <v>4</v>
      </c>
      <c r="P33" s="69">
        <f>VLOOKUP($A33,'Return Data'!$A$7:$R$326,15,0)</f>
        <v>9.3023983226284805</v>
      </c>
      <c r="Q33" s="70">
        <f t="shared" ref="Q33" si="118">RANK(P33,P$8:P$37,0)</f>
        <v>3</v>
      </c>
      <c r="R33" s="69">
        <f>VLOOKUP($A33,'Return Data'!$A$7:$R$326,17,0)</f>
        <v>12.171165102257801</v>
      </c>
      <c r="S33" s="71">
        <f t="shared" si="1"/>
        <v>8</v>
      </c>
    </row>
    <row r="34" spans="1:19" x14ac:dyDescent="0.25">
      <c r="A34" s="87" t="s">
        <v>79</v>
      </c>
      <c r="B34" s="68">
        <f>VLOOKUP($A34,'Return Data'!$A$7:$R$326,2,0)</f>
        <v>43937</v>
      </c>
      <c r="C34" s="69">
        <f>VLOOKUP($A34,'Return Data'!$A$7:$R$326,3,0)</f>
        <v>32.359900000000003</v>
      </c>
      <c r="D34" s="69">
        <f>VLOOKUP($A34,'Return Data'!$A$7:$R$326,10,0)</f>
        <v>5.3693509833236996</v>
      </c>
      <c r="E34" s="70">
        <f t="shared" si="0"/>
        <v>11</v>
      </c>
      <c r="F34" s="69">
        <f>VLOOKUP($A34,'Return Data'!$A$7:$R$326,11,0)</f>
        <v>9.9940615932026908</v>
      </c>
      <c r="G34" s="70">
        <f t="shared" si="0"/>
        <v>11</v>
      </c>
      <c r="H34" s="69">
        <f>VLOOKUP($A34,'Return Data'!$A$7:$R$326,12,0)</f>
        <v>8.1221626063059507</v>
      </c>
      <c r="I34" s="70">
        <f t="shared" ref="I34" si="119">RANK(H34,H$8:H$37,0)</f>
        <v>10</v>
      </c>
      <c r="J34" s="69">
        <f>VLOOKUP($A34,'Return Data'!$A$7:$R$326,13,0)</f>
        <v>6.7117065933388202</v>
      </c>
      <c r="K34" s="70">
        <f t="shared" ref="K34" si="120">RANK(J34,J$8:J$37,0)</f>
        <v>10</v>
      </c>
      <c r="L34" s="69">
        <f>VLOOKUP($A34,'Return Data'!$A$7:$R$326,14,0)</f>
        <v>8.4832799491499102</v>
      </c>
      <c r="M34" s="70">
        <f t="shared" ref="M34" si="121">RANK(L34,L$8:L$37,0)</f>
        <v>18</v>
      </c>
      <c r="N34" s="69">
        <f>VLOOKUP($A34,'Return Data'!$A$7:$R$326,18,0)</f>
        <v>8.1499259002649698</v>
      </c>
      <c r="O34" s="70">
        <f t="shared" ref="O34" si="122">RANK(N34,N$8:N$37,0)</f>
        <v>17</v>
      </c>
      <c r="P34" s="69">
        <f>VLOOKUP($A34,'Return Data'!$A$7:$R$326,15,0)</f>
        <v>7.3008508979218902</v>
      </c>
      <c r="Q34" s="70">
        <f t="shared" ref="Q34" si="123">RANK(P34,P$8:P$37,0)</f>
        <v>16</v>
      </c>
      <c r="R34" s="69">
        <f>VLOOKUP($A34,'Return Data'!$A$7:$R$326,17,0)</f>
        <v>12.574360298503199</v>
      </c>
      <c r="S34" s="71">
        <f t="shared" si="1"/>
        <v>5</v>
      </c>
    </row>
    <row r="35" spans="1:19" x14ac:dyDescent="0.25">
      <c r="A35" s="87" t="s">
        <v>80</v>
      </c>
      <c r="B35" s="68">
        <f>VLOOKUP($A35,'Return Data'!$A$7:$R$326,2,0)</f>
        <v>43937</v>
      </c>
      <c r="C35" s="69">
        <f>VLOOKUP($A35,'Return Data'!$A$7:$R$326,3,0)</f>
        <v>18.281700000000001</v>
      </c>
      <c r="D35" s="69">
        <f>VLOOKUP($A35,'Return Data'!$A$7:$R$326,10,0)</f>
        <v>4.6035121531269096</v>
      </c>
      <c r="E35" s="70">
        <f t="shared" si="0"/>
        <v>13</v>
      </c>
      <c r="F35" s="69">
        <f>VLOOKUP($A35,'Return Data'!$A$7:$R$326,11,0)</f>
        <v>9.9515319509602502</v>
      </c>
      <c r="G35" s="70">
        <f t="shared" si="0"/>
        <v>12</v>
      </c>
      <c r="H35" s="69">
        <f>VLOOKUP($A35,'Return Data'!$A$7:$R$326,12,0)</f>
        <v>7.94814650220665</v>
      </c>
      <c r="I35" s="70">
        <f t="shared" ref="I35" si="124">RANK(H35,H$8:H$37,0)</f>
        <v>12</v>
      </c>
      <c r="J35" s="69">
        <f>VLOOKUP($A35,'Return Data'!$A$7:$R$326,13,0)</f>
        <v>5.6693428628316402</v>
      </c>
      <c r="K35" s="70">
        <f t="shared" ref="K35" si="125">RANK(J35,J$8:J$37,0)</f>
        <v>18</v>
      </c>
      <c r="L35" s="69">
        <f>VLOOKUP($A35,'Return Data'!$A$7:$R$326,14,0)</f>
        <v>11.361147514347101</v>
      </c>
      <c r="M35" s="70">
        <f t="shared" ref="M35" si="126">RANK(L35,L$8:L$37,0)</f>
        <v>8</v>
      </c>
      <c r="N35" s="69">
        <f>VLOOKUP($A35,'Return Data'!$A$7:$R$326,18,0)</f>
        <v>8.6544133878709903</v>
      </c>
      <c r="O35" s="70">
        <f t="shared" ref="O35" si="127">RANK(N35,N$8:N$37,0)</f>
        <v>15</v>
      </c>
      <c r="P35" s="69">
        <f>VLOOKUP($A35,'Return Data'!$A$7:$R$326,15,0)</f>
        <v>6.9725088576941001</v>
      </c>
      <c r="Q35" s="70">
        <f t="shared" ref="Q35" si="128">RANK(P35,P$8:P$37,0)</f>
        <v>17</v>
      </c>
      <c r="R35" s="69">
        <f>VLOOKUP($A35,'Return Data'!$A$7:$R$326,17,0)</f>
        <v>9.4366953987853606</v>
      </c>
      <c r="S35" s="71">
        <f t="shared" si="1"/>
        <v>23</v>
      </c>
    </row>
    <row r="36" spans="1:19" x14ac:dyDescent="0.25">
      <c r="A36" s="87" t="s">
        <v>365</v>
      </c>
      <c r="B36" s="68">
        <f>VLOOKUP($A36,'Return Data'!$A$7:$R$326,2,0)</f>
        <v>43937</v>
      </c>
      <c r="C36" s="69">
        <f>VLOOKUP($A36,'Return Data'!$A$7:$R$326,3,0)</f>
        <v>0.37890000000000001</v>
      </c>
      <c r="D36" s="69"/>
      <c r="E36" s="70"/>
      <c r="F36" s="69"/>
      <c r="G36" s="70"/>
      <c r="H36" s="69"/>
      <c r="I36" s="70"/>
      <c r="J36" s="69"/>
      <c r="K36" s="70"/>
      <c r="L36" s="69"/>
      <c r="M36" s="70"/>
      <c r="N36" s="69"/>
      <c r="O36" s="70"/>
      <c r="P36" s="69"/>
      <c r="Q36" s="70"/>
      <c r="R36" s="69">
        <f>VLOOKUP($A36,'Return Data'!$A$7:$R$326,17,0)</f>
        <v>8.7762675570719306</v>
      </c>
      <c r="S36" s="71">
        <f t="shared" si="1"/>
        <v>27</v>
      </c>
    </row>
    <row r="37" spans="1:19" x14ac:dyDescent="0.25">
      <c r="A37" s="87" t="s">
        <v>81</v>
      </c>
      <c r="B37" s="68">
        <f>VLOOKUP($A37,'Return Data'!$A$7:$R$326,2,0)</f>
        <v>43937</v>
      </c>
      <c r="C37" s="69">
        <f>VLOOKUP($A37,'Return Data'!$A$7:$R$326,3,0)</f>
        <v>20.680199999999999</v>
      </c>
      <c r="D37" s="69">
        <f>VLOOKUP($A37,'Return Data'!$A$7:$R$326,10,0)</f>
        <v>12.439311205831199</v>
      </c>
      <c r="E37" s="70">
        <f t="shared" si="0"/>
        <v>1</v>
      </c>
      <c r="F37" s="69">
        <f>VLOOKUP($A37,'Return Data'!$A$7:$R$326,11,0)</f>
        <v>-3.45149991357752</v>
      </c>
      <c r="G37" s="70">
        <f t="shared" si="0"/>
        <v>28</v>
      </c>
      <c r="H37" s="69">
        <f>VLOOKUP($A37,'Return Data'!$A$7:$R$326,12,0)</f>
        <v>0.22980744638555101</v>
      </c>
      <c r="I37" s="70">
        <f t="shared" ref="I37" si="129">RANK(H37,H$8:H$37,0)</f>
        <v>26</v>
      </c>
      <c r="J37" s="69">
        <f>VLOOKUP($A37,'Return Data'!$A$7:$R$326,13,0)</f>
        <v>-0.489173922812218</v>
      </c>
      <c r="K37" s="70">
        <f t="shared" ref="K37" si="130">RANK(J37,J$8:J$37,0)</f>
        <v>26</v>
      </c>
      <c r="L37" s="69">
        <f>VLOOKUP($A37,'Return Data'!$A$7:$R$326,14,0)</f>
        <v>-3.5731782029868602</v>
      </c>
      <c r="M37" s="70">
        <f t="shared" ref="M37" si="131">RANK(L37,L$8:L$37,0)</f>
        <v>28</v>
      </c>
      <c r="N37" s="69">
        <f>VLOOKUP($A37,'Return Data'!$A$7:$R$326,18,0)</f>
        <v>-0.24291477507766801</v>
      </c>
      <c r="O37" s="70">
        <f t="shared" ref="O37" si="132">RANK(N37,N$8:N$37,0)</f>
        <v>27</v>
      </c>
      <c r="P37" s="69">
        <f>VLOOKUP($A37,'Return Data'!$A$7:$R$326,15,0)</f>
        <v>1.7120742316692299</v>
      </c>
      <c r="Q37" s="70">
        <f t="shared" ref="Q37" si="133">RANK(P37,P$8:P$37,0)</f>
        <v>26</v>
      </c>
      <c r="R37" s="69">
        <f>VLOOKUP($A37,'Return Data'!$A$7:$R$326,17,0)</f>
        <v>8.9214187445261892</v>
      </c>
      <c r="S37" s="71">
        <f t="shared" si="1"/>
        <v>26</v>
      </c>
    </row>
    <row r="38" spans="1:19" x14ac:dyDescent="0.25">
      <c r="A38" s="88"/>
      <c r="B38" s="89"/>
      <c r="C38" s="89"/>
      <c r="D38" s="90"/>
      <c r="E38" s="89"/>
      <c r="F38" s="90"/>
      <c r="G38" s="89"/>
      <c r="H38" s="90"/>
      <c r="I38" s="89"/>
      <c r="J38" s="90"/>
      <c r="K38" s="89"/>
      <c r="L38" s="90"/>
      <c r="M38" s="89"/>
      <c r="N38" s="90"/>
      <c r="O38" s="89"/>
      <c r="P38" s="90"/>
      <c r="Q38" s="89"/>
      <c r="R38" s="90"/>
      <c r="S38" s="91"/>
    </row>
    <row r="39" spans="1:19" x14ac:dyDescent="0.25">
      <c r="A39" s="92" t="s">
        <v>27</v>
      </c>
      <c r="B39" s="93"/>
      <c r="C39" s="93"/>
      <c r="D39" s="94">
        <f>AVERAGE(D8:D37)</f>
        <v>-6.9084000074587015</v>
      </c>
      <c r="E39" s="93"/>
      <c r="F39" s="94">
        <f>AVERAGE(F8:F37)</f>
        <v>4.9862690614584322</v>
      </c>
      <c r="G39" s="93"/>
      <c r="H39" s="94">
        <f>AVERAGE(H8:H37)</f>
        <v>6.6962649385275412</v>
      </c>
      <c r="I39" s="93"/>
      <c r="J39" s="94">
        <f>AVERAGE(J8:J37)</f>
        <v>5.5436028488378346</v>
      </c>
      <c r="K39" s="93"/>
      <c r="L39" s="94">
        <f>AVERAGE(L8:L37)</f>
        <v>8.3071605971477815</v>
      </c>
      <c r="M39" s="93"/>
      <c r="N39" s="94">
        <f>AVERAGE(N8:N37)</f>
        <v>7.8939058566126254</v>
      </c>
      <c r="O39" s="93"/>
      <c r="P39" s="94">
        <f>AVERAGE(P8:P37)</f>
        <v>7.0781467475413971</v>
      </c>
      <c r="Q39" s="93"/>
      <c r="R39" s="94">
        <f>AVERAGE(R8:R37)</f>
        <v>8.4863090798636964</v>
      </c>
      <c r="S39" s="95"/>
    </row>
    <row r="40" spans="1:19" x14ac:dyDescent="0.25">
      <c r="A40" s="92" t="s">
        <v>28</v>
      </c>
      <c r="B40" s="93"/>
      <c r="C40" s="93"/>
      <c r="D40" s="94">
        <f>MIN(D8:D37)</f>
        <v>-306.85315535176397</v>
      </c>
      <c r="E40" s="93"/>
      <c r="F40" s="94">
        <f>MIN(F8:F37)</f>
        <v>-100.025956057587</v>
      </c>
      <c r="G40" s="93"/>
      <c r="H40" s="94">
        <f>MIN(H8:H37)</f>
        <v>-5.4988464953662097</v>
      </c>
      <c r="I40" s="93"/>
      <c r="J40" s="94">
        <f>MIN(J8:J37)</f>
        <v>-4.9843949549181703</v>
      </c>
      <c r="K40" s="93"/>
      <c r="L40" s="94">
        <f>MIN(L8:L37)</f>
        <v>-3.5731782029868602</v>
      </c>
      <c r="M40" s="93"/>
      <c r="N40" s="94">
        <f>MIN(N8:N37)</f>
        <v>-0.24291477507766801</v>
      </c>
      <c r="O40" s="93"/>
      <c r="P40" s="94">
        <f>MIN(P8:P37)</f>
        <v>1.7120742316692299</v>
      </c>
      <c r="Q40" s="93"/>
      <c r="R40" s="94">
        <f>MIN(R8:R37)</f>
        <v>-61.104209501611798</v>
      </c>
      <c r="S40" s="95"/>
    </row>
    <row r="41" spans="1:19" ht="15.75" thickBot="1" x14ac:dyDescent="0.3">
      <c r="A41" s="96" t="s">
        <v>29</v>
      </c>
      <c r="B41" s="97"/>
      <c r="C41" s="97"/>
      <c r="D41" s="98">
        <f>MAX(D8:D37)</f>
        <v>12.439311205831199</v>
      </c>
      <c r="E41" s="97"/>
      <c r="F41" s="98">
        <f>MAX(F8:F37)</f>
        <v>16.7639300967409</v>
      </c>
      <c r="G41" s="97"/>
      <c r="H41" s="98">
        <f>MAX(H8:H37)</f>
        <v>10.787956447885501</v>
      </c>
      <c r="I41" s="97"/>
      <c r="J41" s="98">
        <f>MAX(J8:J37)</f>
        <v>11.1525141643673</v>
      </c>
      <c r="K41" s="97"/>
      <c r="L41" s="98">
        <f>MAX(L8:L37)</f>
        <v>13.988863534242</v>
      </c>
      <c r="M41" s="97"/>
      <c r="N41" s="98">
        <f>MAX(N8:N37)</f>
        <v>12.0393729756253</v>
      </c>
      <c r="O41" s="97"/>
      <c r="P41" s="98">
        <f>MAX(P8:P37)</f>
        <v>9.5638145513090205</v>
      </c>
      <c r="Q41" s="97"/>
      <c r="R41" s="98">
        <f>MAX(R8:R37)</f>
        <v>15.296756483614301</v>
      </c>
      <c r="S41" s="99"/>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2" t="s">
        <v>349</v>
      </c>
    </row>
    <row r="3" spans="1:19" ht="15.75" thickBot="1" x14ac:dyDescent="0.3">
      <c r="A3" s="123"/>
    </row>
    <row r="4" spans="1:19" ht="15.75" thickBot="1" x14ac:dyDescent="0.3"/>
    <row r="5" spans="1:19" x14ac:dyDescent="0.25">
      <c r="A5" s="32" t="s">
        <v>351</v>
      </c>
      <c r="B5" s="120" t="s">
        <v>8</v>
      </c>
      <c r="C5" s="120" t="s">
        <v>9</v>
      </c>
      <c r="D5" s="126" t="s">
        <v>48</v>
      </c>
      <c r="E5" s="126"/>
      <c r="F5" s="126" t="s">
        <v>1</v>
      </c>
      <c r="G5" s="126"/>
      <c r="H5" s="126" t="s">
        <v>2</v>
      </c>
      <c r="I5" s="126"/>
      <c r="J5" s="126" t="s">
        <v>3</v>
      </c>
      <c r="K5" s="126"/>
      <c r="L5" s="126" t="s">
        <v>4</v>
      </c>
      <c r="M5" s="126"/>
      <c r="N5" s="126" t="s">
        <v>385</v>
      </c>
      <c r="O5" s="126"/>
      <c r="P5" s="126" t="s">
        <v>5</v>
      </c>
      <c r="Q5" s="126"/>
      <c r="R5" s="126" t="s">
        <v>46</v>
      </c>
      <c r="S5" s="129"/>
    </row>
    <row r="6" spans="1:19" x14ac:dyDescent="0.25">
      <c r="A6" s="18" t="s">
        <v>7</v>
      </c>
      <c r="B6" s="121"/>
      <c r="C6" s="121"/>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7" t="s">
        <v>82</v>
      </c>
      <c r="B8" s="68">
        <f>VLOOKUP($A8,'Return Data'!$A$7:$R$326,2,0)</f>
        <v>43937</v>
      </c>
      <c r="C8" s="69">
        <f>VLOOKUP($A8,'Return Data'!$A$7:$R$326,3,0)</f>
        <v>21.8736</v>
      </c>
      <c r="D8" s="69">
        <f>VLOOKUP($A8,'Return Data'!$A$7:$R$326,10,0)</f>
        <v>1.1260880585066799</v>
      </c>
      <c r="E8" s="70">
        <f>RANK(D8,D$8:D$41,0)</f>
        <v>20</v>
      </c>
      <c r="F8" s="69">
        <f>VLOOKUP($A8,'Return Data'!$A$7:$R$326,11,0)</f>
        <v>4.0283805019838104</v>
      </c>
      <c r="G8" s="70">
        <f>RANK(F8,F$8:F$41,0)</f>
        <v>25</v>
      </c>
      <c r="H8" s="69">
        <f>VLOOKUP($A8,'Return Data'!$A$7:$R$326,12,0)</f>
        <v>-6.0539068544409496</v>
      </c>
      <c r="I8" s="70">
        <f>RANK(H8,H$8:H$41,0)</f>
        <v>31</v>
      </c>
      <c r="J8" s="69">
        <f>VLOOKUP($A8,'Return Data'!$A$7:$R$326,13,0)</f>
        <v>-5.5357302167900801</v>
      </c>
      <c r="K8" s="70">
        <f>RANK(J8,J$8:J$41,0)</f>
        <v>31</v>
      </c>
      <c r="L8" s="69">
        <f>VLOOKUP($A8,'Return Data'!$A$7:$R$326,14,0)</f>
        <v>0.41984149019098399</v>
      </c>
      <c r="M8" s="70">
        <f>RANK(L8,L$8:L$41,0)</f>
        <v>27</v>
      </c>
      <c r="N8" s="69">
        <f>VLOOKUP($A8,'Return Data'!$A$7:$R$326,18,0)</f>
        <v>2.70630285678231</v>
      </c>
      <c r="O8" s="70">
        <f>RANK(N8,N$8:N$41,0)</f>
        <v>27</v>
      </c>
      <c r="P8" s="69">
        <f>VLOOKUP($A8,'Return Data'!$A$7:$R$326,15,0)</f>
        <v>3.0136729648265899</v>
      </c>
      <c r="Q8" s="70">
        <f>RANK(P8,P$8:P$41,0)</f>
        <v>27</v>
      </c>
      <c r="R8" s="69">
        <f>VLOOKUP($A8,'Return Data'!$A$7:$R$326,17,0)</f>
        <v>10.7646895181321</v>
      </c>
      <c r="S8" s="71">
        <f>RANK(R8,R$8:R$41,0)</f>
        <v>21</v>
      </c>
    </row>
    <row r="9" spans="1:19" x14ac:dyDescent="0.25">
      <c r="A9" s="87" t="s">
        <v>83</v>
      </c>
      <c r="B9" s="68">
        <f>VLOOKUP($A9,'Return Data'!$A$7:$R$326,2,0)</f>
        <v>43937</v>
      </c>
      <c r="C9" s="69">
        <f>VLOOKUP($A9,'Return Data'!$A$7:$R$326,3,0)</f>
        <v>31.622299999999999</v>
      </c>
      <c r="D9" s="69">
        <f>VLOOKUP($A9,'Return Data'!$A$7:$R$326,10,0)</f>
        <v>1.16657357495658</v>
      </c>
      <c r="E9" s="70">
        <f t="shared" ref="E9:G41" si="0">RANK(D9,D$8:D$41,0)</f>
        <v>19</v>
      </c>
      <c r="F9" s="69">
        <f>VLOOKUP($A9,'Return Data'!$A$7:$R$326,11,0)</f>
        <v>4.0434416015361796</v>
      </c>
      <c r="G9" s="70">
        <f t="shared" si="0"/>
        <v>24</v>
      </c>
      <c r="H9" s="69">
        <f>VLOOKUP($A9,'Return Data'!$A$7:$R$326,12,0)</f>
        <v>-6.0464378910353798</v>
      </c>
      <c r="I9" s="70">
        <f t="shared" ref="I9" si="1">RANK(H9,H$8:H$41,0)</f>
        <v>30</v>
      </c>
      <c r="J9" s="69">
        <f>VLOOKUP($A9,'Return Data'!$A$7:$R$326,13,0)</f>
        <v>-5.5311410210281</v>
      </c>
      <c r="K9" s="70">
        <f t="shared" ref="K9" si="2">RANK(J9,J$8:J$41,0)</f>
        <v>30</v>
      </c>
      <c r="L9" s="69">
        <f>VLOOKUP($A9,'Return Data'!$A$7:$R$326,14,0)</f>
        <v>0.423756057702045</v>
      </c>
      <c r="M9" s="70">
        <f t="shared" ref="M9" si="3">RANK(L9,L$8:L$41,0)</f>
        <v>26</v>
      </c>
      <c r="N9" s="69">
        <f>VLOOKUP($A9,'Return Data'!$A$7:$R$326,18,0)</f>
        <v>2.7087324399784198</v>
      </c>
      <c r="O9" s="70">
        <f t="shared" ref="O9" si="4">RANK(N9,N$8:N$41,0)</f>
        <v>26</v>
      </c>
      <c r="P9" s="69">
        <f>VLOOKUP($A9,'Return Data'!$A$7:$R$326,15,0)</f>
        <v>3.0154098260772702</v>
      </c>
      <c r="Q9" s="70">
        <f t="shared" ref="Q9" si="5">RANK(P9,P$8:P$41,0)</f>
        <v>26</v>
      </c>
      <c r="R9" s="69">
        <f>VLOOKUP($A9,'Return Data'!$A$7:$R$326,17,0)</f>
        <v>13.894611795774599</v>
      </c>
      <c r="S9" s="71">
        <f t="shared" ref="S9" si="6">RANK(R9,R$8:R$41,0)</f>
        <v>9</v>
      </c>
    </row>
    <row r="10" spans="1:19" x14ac:dyDescent="0.25">
      <c r="A10" s="87" t="s">
        <v>84</v>
      </c>
      <c r="B10" s="68">
        <f>VLOOKUP($A10,'Return Data'!$A$7:$R$326,2,0)</f>
        <v>43937</v>
      </c>
      <c r="C10" s="69">
        <f>VLOOKUP($A10,'Return Data'!$A$7:$R$326,3,0)</f>
        <v>0.96740000000000004</v>
      </c>
      <c r="D10" s="69">
        <f>VLOOKUP($A10,'Return Data'!$A$7:$R$326,10,0)</f>
        <v>-306.79680353475197</v>
      </c>
      <c r="E10" s="70">
        <f t="shared" si="0"/>
        <v>33</v>
      </c>
      <c r="F10" s="69">
        <f>VLOOKUP($A10,'Return Data'!$A$7:$R$326,11,0)</f>
        <v>-100.025750165415</v>
      </c>
      <c r="G10" s="70">
        <f t="shared" si="0"/>
        <v>33</v>
      </c>
      <c r="H10" s="69"/>
      <c r="I10" s="70"/>
      <c r="J10" s="69"/>
      <c r="K10" s="70"/>
      <c r="L10" s="69"/>
      <c r="M10" s="70"/>
      <c r="N10" s="69"/>
      <c r="O10" s="70"/>
      <c r="P10" s="69"/>
      <c r="Q10" s="70"/>
      <c r="R10" s="69">
        <f>VLOOKUP($A10,'Return Data'!$A$7:$R$326,17,0)</f>
        <v>-61.0917624599021</v>
      </c>
      <c r="S10" s="71">
        <f t="shared" ref="S10" si="7">RANK(R10,R$8:R$41,0)</f>
        <v>33</v>
      </c>
    </row>
    <row r="11" spans="1:19" x14ac:dyDescent="0.25">
      <c r="A11" s="87" t="s">
        <v>85</v>
      </c>
      <c r="B11" s="68">
        <f>VLOOKUP($A11,'Return Data'!$A$7:$R$326,2,0)</f>
        <v>43937</v>
      </c>
      <c r="C11" s="69">
        <f>VLOOKUP($A11,'Return Data'!$A$7:$R$326,3,0)</f>
        <v>1.3985000000000001</v>
      </c>
      <c r="D11" s="69">
        <f>VLOOKUP($A11,'Return Data'!$A$7:$R$326,10,0)</f>
        <v>-306.79017504600898</v>
      </c>
      <c r="E11" s="70">
        <f t="shared" si="0"/>
        <v>32</v>
      </c>
      <c r="F11" s="69">
        <f>VLOOKUP($A11,'Return Data'!$A$7:$R$326,11,0)</f>
        <v>-100.02176450568901</v>
      </c>
      <c r="G11" s="70">
        <f t="shared" si="0"/>
        <v>32</v>
      </c>
      <c r="H11" s="69"/>
      <c r="I11" s="70"/>
      <c r="J11" s="69"/>
      <c r="K11" s="70"/>
      <c r="L11" s="69"/>
      <c r="M11" s="70"/>
      <c r="N11" s="69"/>
      <c r="O11" s="70"/>
      <c r="P11" s="69"/>
      <c r="Q11" s="70"/>
      <c r="R11" s="69">
        <f>VLOOKUP($A11,'Return Data'!$A$7:$R$326,17,0)</f>
        <v>-61.097148255855998</v>
      </c>
      <c r="S11" s="71">
        <f t="shared" ref="S11" si="8">RANK(R11,R$8:R$41,0)</f>
        <v>34</v>
      </c>
    </row>
    <row r="12" spans="1:19" x14ac:dyDescent="0.25">
      <c r="A12" s="87" t="s">
        <v>86</v>
      </c>
      <c r="B12" s="68">
        <f>VLOOKUP($A12,'Return Data'!$A$7:$R$326,2,0)</f>
        <v>43937</v>
      </c>
      <c r="C12" s="69">
        <f>VLOOKUP($A12,'Return Data'!$A$7:$R$326,3,0)</f>
        <v>20.940899999999999</v>
      </c>
      <c r="D12" s="69">
        <f>VLOOKUP($A12,'Return Data'!$A$7:$R$326,10,0)</f>
        <v>-3.2968212909955299</v>
      </c>
      <c r="E12" s="70">
        <f t="shared" si="0"/>
        <v>30</v>
      </c>
      <c r="F12" s="69">
        <f>VLOOKUP($A12,'Return Data'!$A$7:$R$326,11,0)</f>
        <v>7.3553718478294297</v>
      </c>
      <c r="G12" s="70">
        <f t="shared" si="0"/>
        <v>18</v>
      </c>
      <c r="H12" s="69">
        <f>VLOOKUP($A12,'Return Data'!$A$7:$R$326,12,0)</f>
        <v>8.3794589074660095</v>
      </c>
      <c r="I12" s="70">
        <f t="shared" ref="I12" si="9">RANK(H12,H$8:H$41,0)</f>
        <v>8</v>
      </c>
      <c r="J12" s="69">
        <f>VLOOKUP($A12,'Return Data'!$A$7:$R$326,13,0)</f>
        <v>6.5561494110443501</v>
      </c>
      <c r="K12" s="70">
        <f t="shared" ref="K12" si="10">RANK(J12,J$8:J$41,0)</f>
        <v>6</v>
      </c>
      <c r="L12" s="69">
        <f>VLOOKUP($A12,'Return Data'!$A$7:$R$326,14,0)</f>
        <v>10.999735534493</v>
      </c>
      <c r="M12" s="70">
        <f t="shared" ref="M12" si="11">RANK(L12,L$8:L$41,0)</f>
        <v>8</v>
      </c>
      <c r="N12" s="69">
        <f>VLOOKUP($A12,'Return Data'!$A$7:$R$326,18,0)</f>
        <v>9.3626529189906602</v>
      </c>
      <c r="O12" s="70">
        <f t="shared" ref="O12" si="12">RANK(N12,N$8:N$41,0)</f>
        <v>8</v>
      </c>
      <c r="P12" s="69">
        <f>VLOOKUP($A12,'Return Data'!$A$7:$R$326,15,0)</f>
        <v>7.9392599944334998</v>
      </c>
      <c r="Q12" s="70">
        <f t="shared" ref="Q12" si="13">RANK(P12,P$8:P$41,0)</f>
        <v>9</v>
      </c>
      <c r="R12" s="69">
        <f>VLOOKUP($A12,'Return Data'!$A$7:$R$326,17,0)</f>
        <v>12.186232834909999</v>
      </c>
      <c r="S12" s="71">
        <f t="shared" ref="S12" si="14">RANK(R12,R$8:R$41,0)</f>
        <v>12</v>
      </c>
    </row>
    <row r="13" spans="1:19" x14ac:dyDescent="0.25">
      <c r="A13" s="87" t="s">
        <v>87</v>
      </c>
      <c r="B13" s="68">
        <f>VLOOKUP($A13,'Return Data'!$A$7:$R$326,2,0)</f>
        <v>43937</v>
      </c>
      <c r="C13" s="69">
        <f>VLOOKUP($A13,'Return Data'!$A$7:$R$326,3,0)</f>
        <v>17.066199999999998</v>
      </c>
      <c r="D13" s="69">
        <f>VLOOKUP($A13,'Return Data'!$A$7:$R$326,10,0)</f>
        <v>3.6332200596596098</v>
      </c>
      <c r="E13" s="70">
        <f t="shared" si="0"/>
        <v>14</v>
      </c>
      <c r="F13" s="69">
        <f>VLOOKUP($A13,'Return Data'!$A$7:$R$326,11,0)</f>
        <v>10.359883256826601</v>
      </c>
      <c r="G13" s="70">
        <f t="shared" si="0"/>
        <v>9</v>
      </c>
      <c r="H13" s="69">
        <f>VLOOKUP($A13,'Return Data'!$A$7:$R$326,12,0)</f>
        <v>6.6693866638076997</v>
      </c>
      <c r="I13" s="70">
        <f t="shared" ref="I13" si="15">RANK(H13,H$8:H$41,0)</f>
        <v>16</v>
      </c>
      <c r="J13" s="69">
        <f>VLOOKUP($A13,'Return Data'!$A$7:$R$326,13,0)</f>
        <v>4.4049576770244903</v>
      </c>
      <c r="K13" s="70">
        <f t="shared" ref="K13" si="16">RANK(J13,J$8:J$41,0)</f>
        <v>23</v>
      </c>
      <c r="L13" s="69">
        <f>VLOOKUP($A13,'Return Data'!$A$7:$R$326,14,0)</f>
        <v>-1.39095216643829</v>
      </c>
      <c r="M13" s="70">
        <f t="shared" ref="M13" si="17">RANK(L13,L$8:L$41,0)</f>
        <v>30</v>
      </c>
      <c r="N13" s="69">
        <f>VLOOKUP($A13,'Return Data'!$A$7:$R$326,18,0)</f>
        <v>1.82162172109565</v>
      </c>
      <c r="O13" s="70">
        <f t="shared" ref="O13" si="18">RANK(N13,N$8:N$41,0)</f>
        <v>29</v>
      </c>
      <c r="P13" s="69">
        <f>VLOOKUP($A13,'Return Data'!$A$7:$R$326,15,0)</f>
        <v>3.1361823094104002</v>
      </c>
      <c r="Q13" s="70">
        <f t="shared" ref="Q13" si="19">RANK(P13,P$8:P$41,0)</f>
        <v>25</v>
      </c>
      <c r="R13" s="69">
        <f>VLOOKUP($A13,'Return Data'!$A$7:$R$326,17,0)</f>
        <v>9.0592307692307692</v>
      </c>
      <c r="S13" s="71">
        <f t="shared" ref="S13" si="20">RANK(R13,R$8:R$41,0)</f>
        <v>26</v>
      </c>
    </row>
    <row r="14" spans="1:19" x14ac:dyDescent="0.25">
      <c r="A14" s="87" t="s">
        <v>88</v>
      </c>
      <c r="B14" s="68">
        <f>VLOOKUP($A14,'Return Data'!$A$7:$R$326,2,0)</f>
        <v>43937</v>
      </c>
      <c r="C14" s="69">
        <f>VLOOKUP($A14,'Return Data'!$A$7:$R$326,3,0)</f>
        <v>34.171199999999999</v>
      </c>
      <c r="D14" s="69">
        <f>VLOOKUP($A14,'Return Data'!$A$7:$R$326,10,0)</f>
        <v>5.1495485327314103</v>
      </c>
      <c r="E14" s="70">
        <f t="shared" si="0"/>
        <v>8</v>
      </c>
      <c r="F14" s="69">
        <f>VLOOKUP($A14,'Return Data'!$A$7:$R$326,11,0)</f>
        <v>12.255023559953599</v>
      </c>
      <c r="G14" s="70">
        <f t="shared" si="0"/>
        <v>7</v>
      </c>
      <c r="H14" s="69">
        <f>VLOOKUP($A14,'Return Data'!$A$7:$R$326,12,0)</f>
        <v>8.09957187852409</v>
      </c>
      <c r="I14" s="70">
        <f t="shared" ref="I14" si="21">RANK(H14,H$8:H$41,0)</f>
        <v>9</v>
      </c>
      <c r="J14" s="69">
        <f>VLOOKUP($A14,'Return Data'!$A$7:$R$326,13,0)</f>
        <v>5.6283706714595203</v>
      </c>
      <c r="K14" s="70">
        <f t="shared" ref="K14" si="22">RANK(J14,J$8:J$41,0)</f>
        <v>12</v>
      </c>
      <c r="L14" s="69">
        <f>VLOOKUP($A14,'Return Data'!$A$7:$R$326,14,0)</f>
        <v>8.8857639332279792</v>
      </c>
      <c r="M14" s="70">
        <f t="shared" ref="M14" si="23">RANK(L14,L$8:L$41,0)</f>
        <v>16</v>
      </c>
      <c r="N14" s="69">
        <f>VLOOKUP($A14,'Return Data'!$A$7:$R$326,18,0)</f>
        <v>7.5923182763925396</v>
      </c>
      <c r="O14" s="70">
        <f t="shared" ref="O14" si="24">RANK(N14,N$8:N$41,0)</f>
        <v>16</v>
      </c>
      <c r="P14" s="69">
        <f>VLOOKUP($A14,'Return Data'!$A$7:$R$326,15,0)</f>
        <v>6.7212140690517197</v>
      </c>
      <c r="Q14" s="70">
        <f t="shared" ref="Q14" si="25">RANK(P14,P$8:P$41,0)</f>
        <v>14</v>
      </c>
      <c r="R14" s="69">
        <f>VLOOKUP($A14,'Return Data'!$A$7:$R$326,17,0)</f>
        <v>15.521618578465899</v>
      </c>
      <c r="S14" s="71">
        <f t="shared" ref="S14" si="26">RANK(R14,R$8:R$41,0)</f>
        <v>6</v>
      </c>
    </row>
    <row r="15" spans="1:19" x14ac:dyDescent="0.25">
      <c r="A15" s="87" t="s">
        <v>89</v>
      </c>
      <c r="B15" s="68">
        <f>VLOOKUP($A15,'Return Data'!$A$7:$R$326,2,0)</f>
        <v>43937</v>
      </c>
      <c r="C15" s="69">
        <f>VLOOKUP($A15,'Return Data'!$A$7:$R$326,3,0)</f>
        <v>22.411300000000001</v>
      </c>
      <c r="D15" s="69">
        <f>VLOOKUP($A15,'Return Data'!$A$7:$R$326,10,0)</f>
        <v>-0.36764319702506798</v>
      </c>
      <c r="E15" s="70">
        <f t="shared" si="0"/>
        <v>28</v>
      </c>
      <c r="F15" s="69">
        <f>VLOOKUP($A15,'Return Data'!$A$7:$R$326,11,0)</f>
        <v>8.3492617756976397</v>
      </c>
      <c r="G15" s="70">
        <f t="shared" si="0"/>
        <v>15</v>
      </c>
      <c r="H15" s="69">
        <f>VLOOKUP($A15,'Return Data'!$A$7:$R$326,12,0)</f>
        <v>5.7840495226278801</v>
      </c>
      <c r="I15" s="70">
        <f t="shared" ref="I15" si="27">RANK(H15,H$8:H$41,0)</f>
        <v>20</v>
      </c>
      <c r="J15" s="69">
        <f>VLOOKUP($A15,'Return Data'!$A$7:$R$326,13,0)</f>
        <v>3.6298959375600601</v>
      </c>
      <c r="K15" s="70">
        <f t="shared" ref="K15" si="28">RANK(J15,J$8:J$41,0)</f>
        <v>27</v>
      </c>
      <c r="L15" s="69">
        <f>VLOOKUP($A15,'Return Data'!$A$7:$R$326,14,0)</f>
        <v>9.3921557061302892</v>
      </c>
      <c r="M15" s="70">
        <f t="shared" ref="M15" si="29">RANK(L15,L$8:L$41,0)</f>
        <v>15</v>
      </c>
      <c r="N15" s="69">
        <f>VLOOKUP($A15,'Return Data'!$A$7:$R$326,18,0)</f>
        <v>7.6329624758792098</v>
      </c>
      <c r="O15" s="70">
        <f t="shared" ref="O15" si="30">RANK(N15,N$8:N$41,0)</f>
        <v>15</v>
      </c>
      <c r="P15" s="69">
        <f>VLOOKUP($A15,'Return Data'!$A$7:$R$326,15,0)</f>
        <v>6.0731596019373999</v>
      </c>
      <c r="Q15" s="70">
        <f t="shared" ref="Q15" si="31">RANK(P15,P$8:P$41,0)</f>
        <v>17</v>
      </c>
      <c r="R15" s="69">
        <f>VLOOKUP($A15,'Return Data'!$A$7:$R$326,17,0)</f>
        <v>11.3965396226415</v>
      </c>
      <c r="S15" s="71">
        <f t="shared" ref="S15" si="32">RANK(R15,R$8:R$41,0)</f>
        <v>17</v>
      </c>
    </row>
    <row r="16" spans="1:19" x14ac:dyDescent="0.25">
      <c r="A16" s="87" t="s">
        <v>90</v>
      </c>
      <c r="B16" s="68">
        <f>VLOOKUP($A16,'Return Data'!$A$7:$R$326,2,0)</f>
        <v>43937</v>
      </c>
      <c r="C16" s="69">
        <f>VLOOKUP($A16,'Return Data'!$A$7:$R$326,3,0)</f>
        <v>2432.3578000000002</v>
      </c>
      <c r="D16" s="69">
        <f>VLOOKUP($A16,'Return Data'!$A$7:$R$326,10,0)</f>
        <v>3.4086051630895202</v>
      </c>
      <c r="E16" s="70">
        <f t="shared" si="0"/>
        <v>15</v>
      </c>
      <c r="F16" s="69">
        <f>VLOOKUP($A16,'Return Data'!$A$7:$R$326,11,0)</f>
        <v>16.062912161718099</v>
      </c>
      <c r="G16" s="70">
        <f t="shared" si="0"/>
        <v>1</v>
      </c>
      <c r="H16" s="69">
        <f>VLOOKUP($A16,'Return Data'!$A$7:$R$326,12,0)</f>
        <v>10.0907533460419</v>
      </c>
      <c r="I16" s="70">
        <f t="shared" ref="I16" si="33">RANK(H16,H$8:H$41,0)</f>
        <v>2</v>
      </c>
      <c r="J16" s="69">
        <f>VLOOKUP($A16,'Return Data'!$A$7:$R$326,13,0)</f>
        <v>10.4556613060864</v>
      </c>
      <c r="K16" s="70">
        <f t="shared" ref="K16" si="34">RANK(J16,J$8:J$41,0)</f>
        <v>1</v>
      </c>
      <c r="L16" s="69">
        <f>VLOOKUP($A16,'Return Data'!$A$7:$R$326,14,0)</f>
        <v>12.0637612965609</v>
      </c>
      <c r="M16" s="70">
        <f t="shared" ref="M16" si="35">RANK(L16,L$8:L$41,0)</f>
        <v>4</v>
      </c>
      <c r="N16" s="69">
        <f>VLOOKUP($A16,'Return Data'!$A$7:$R$326,18,0)</f>
        <v>10.3210785463612</v>
      </c>
      <c r="O16" s="70">
        <f t="shared" ref="O16" si="36">RANK(N16,N$8:N$41,0)</f>
        <v>4</v>
      </c>
      <c r="P16" s="69">
        <f>VLOOKUP($A16,'Return Data'!$A$7:$R$326,15,0)</f>
        <v>8.0218405030051194</v>
      </c>
      <c r="Q16" s="70">
        <f t="shared" ref="Q16" si="37">RANK(P16,P$8:P$41,0)</f>
        <v>7</v>
      </c>
      <c r="R16" s="69">
        <f>VLOOKUP($A16,'Return Data'!$A$7:$R$326,17,0)</f>
        <v>11.0624332839611</v>
      </c>
      <c r="S16" s="71">
        <f t="shared" ref="S16" si="38">RANK(R16,R$8:R$41,0)</f>
        <v>18</v>
      </c>
    </row>
    <row r="17" spans="1:19" x14ac:dyDescent="0.25">
      <c r="A17" s="87" t="s">
        <v>91</v>
      </c>
      <c r="B17" s="68">
        <f>VLOOKUP($A17,'Return Data'!$A$7:$R$326,2,0)</f>
        <v>43937</v>
      </c>
      <c r="C17" s="69">
        <f>VLOOKUP($A17,'Return Data'!$A$7:$R$326,3,0)</f>
        <v>21.956800000000001</v>
      </c>
      <c r="D17" s="69">
        <f>VLOOKUP($A17,'Return Data'!$A$7:$R$326,10,0)</f>
        <v>11.342527800633301</v>
      </c>
      <c r="E17" s="70">
        <f t="shared" si="0"/>
        <v>2</v>
      </c>
      <c r="F17" s="69">
        <f>VLOOKUP($A17,'Return Data'!$A$7:$R$326,11,0)</f>
        <v>12.6906415328378</v>
      </c>
      <c r="G17" s="70">
        <f t="shared" si="0"/>
        <v>5</v>
      </c>
      <c r="H17" s="69">
        <f>VLOOKUP($A17,'Return Data'!$A$7:$R$326,12,0)</f>
        <v>8.8771689137346694</v>
      </c>
      <c r="I17" s="70">
        <f t="shared" ref="I17" si="39">RANK(H17,H$8:H$41,0)</f>
        <v>7</v>
      </c>
      <c r="J17" s="69">
        <f>VLOOKUP($A17,'Return Data'!$A$7:$R$326,13,0)</f>
        <v>6.1259908753488501</v>
      </c>
      <c r="K17" s="70">
        <f t="shared" ref="K17" si="40">RANK(J17,J$8:J$41,0)</f>
        <v>9</v>
      </c>
      <c r="L17" s="69">
        <f>VLOOKUP($A17,'Return Data'!$A$7:$R$326,14,0)</f>
        <v>11.995626084448901</v>
      </c>
      <c r="M17" s="70">
        <f t="shared" ref="M17" si="41">RANK(L17,L$8:L$41,0)</f>
        <v>5</v>
      </c>
      <c r="N17" s="69">
        <f>VLOOKUP($A17,'Return Data'!$A$7:$R$326,18,0)</f>
        <v>11.210453264341099</v>
      </c>
      <c r="O17" s="70">
        <f t="shared" ref="O17" si="42">RANK(N17,N$8:N$41,0)</f>
        <v>1</v>
      </c>
      <c r="P17" s="69">
        <f>VLOOKUP($A17,'Return Data'!$A$7:$R$326,15,0)</f>
        <v>8.6743789295544094</v>
      </c>
      <c r="Q17" s="70">
        <f t="shared" ref="Q17" si="43">RANK(P17,P$8:P$41,0)</f>
        <v>2</v>
      </c>
      <c r="R17" s="69">
        <f>VLOOKUP($A17,'Return Data'!$A$7:$R$326,17,0)</f>
        <v>10.123479471120399</v>
      </c>
      <c r="S17" s="71">
        <f t="shared" ref="S17" si="44">RANK(R17,R$8:R$41,0)</f>
        <v>22</v>
      </c>
    </row>
    <row r="18" spans="1:19" x14ac:dyDescent="0.25">
      <c r="A18" s="87" t="s">
        <v>92</v>
      </c>
      <c r="B18" s="68">
        <f>VLOOKUP($A18,'Return Data'!$A$7:$R$326,2,0)</f>
        <v>43937</v>
      </c>
      <c r="C18" s="69">
        <f>VLOOKUP($A18,'Return Data'!$A$7:$R$326,3,0)</f>
        <v>66.584500000000006</v>
      </c>
      <c r="D18" s="69">
        <f>VLOOKUP($A18,'Return Data'!$A$7:$R$326,10,0)</f>
        <v>4.5425595128382499</v>
      </c>
      <c r="E18" s="70">
        <f t="shared" si="0"/>
        <v>11</v>
      </c>
      <c r="F18" s="69">
        <f>VLOOKUP($A18,'Return Data'!$A$7:$R$326,11,0)</f>
        <v>-0.69575717699704098</v>
      </c>
      <c r="G18" s="70">
        <f t="shared" si="0"/>
        <v>30</v>
      </c>
      <c r="H18" s="69">
        <f>VLOOKUP($A18,'Return Data'!$A$7:$R$326,12,0)</f>
        <v>-5.9071553746641801</v>
      </c>
      <c r="I18" s="70">
        <f t="shared" ref="I18" si="45">RANK(H18,H$8:H$41,0)</f>
        <v>29</v>
      </c>
      <c r="J18" s="69">
        <f>VLOOKUP($A18,'Return Data'!$A$7:$R$326,13,0)</f>
        <v>-2.6938418778204198</v>
      </c>
      <c r="K18" s="70">
        <f t="shared" ref="K18" si="46">RANK(J18,J$8:J$41,0)</f>
        <v>29</v>
      </c>
      <c r="L18" s="69">
        <f>VLOOKUP($A18,'Return Data'!$A$7:$R$326,14,0)</f>
        <v>-1.37773744182578E-2</v>
      </c>
      <c r="M18" s="70">
        <f t="shared" ref="M18" si="47">RANK(L18,L$8:L$41,0)</f>
        <v>28</v>
      </c>
      <c r="N18" s="69">
        <f>VLOOKUP($A18,'Return Data'!$A$7:$R$326,18,0)</f>
        <v>4.0772375813751696</v>
      </c>
      <c r="O18" s="70">
        <f t="shared" ref="O18" si="48">RANK(N18,N$8:N$41,0)</f>
        <v>22</v>
      </c>
      <c r="P18" s="69">
        <f>VLOOKUP($A18,'Return Data'!$A$7:$R$326,15,0)</f>
        <v>5.62449715836238</v>
      </c>
      <c r="Q18" s="70">
        <f t="shared" ref="Q18" si="49">RANK(P18,P$8:P$41,0)</f>
        <v>19</v>
      </c>
      <c r="R18" s="69">
        <f>VLOOKUP($A18,'Return Data'!$A$7:$R$326,17,0)</f>
        <v>24.462089896956101</v>
      </c>
      <c r="S18" s="71">
        <f t="shared" ref="S18" si="50">RANK(R18,R$8:R$41,0)</f>
        <v>1</v>
      </c>
    </row>
    <row r="19" spans="1:19" x14ac:dyDescent="0.25">
      <c r="A19" s="87" t="s">
        <v>93</v>
      </c>
      <c r="B19" s="68">
        <f>VLOOKUP($A19,'Return Data'!$A$7:$R$326,2,0)</f>
        <v>43937</v>
      </c>
      <c r="C19" s="69">
        <f>VLOOKUP($A19,'Return Data'!$A$7:$R$326,3,0)</f>
        <v>63.2727</v>
      </c>
      <c r="D19" s="69">
        <f>VLOOKUP($A19,'Return Data'!$A$7:$R$326,10,0)</f>
        <v>1.04114320774671</v>
      </c>
      <c r="E19" s="70">
        <f t="shared" si="0"/>
        <v>21</v>
      </c>
      <c r="F19" s="69">
        <f>VLOOKUP($A19,'Return Data'!$A$7:$R$326,11,0)</f>
        <v>3.9349403828001899</v>
      </c>
      <c r="G19" s="70">
        <f t="shared" si="0"/>
        <v>26</v>
      </c>
      <c r="H19" s="69">
        <f>VLOOKUP($A19,'Return Data'!$A$7:$R$326,12,0)</f>
        <v>5.5874280316766702</v>
      </c>
      <c r="I19" s="70">
        <f t="shared" ref="I19" si="51">RANK(H19,H$8:H$41,0)</f>
        <v>22</v>
      </c>
      <c r="J19" s="69">
        <f>VLOOKUP($A19,'Return Data'!$A$7:$R$326,13,0)</f>
        <v>5.29510384233755</v>
      </c>
      <c r="K19" s="70">
        <f t="shared" ref="K19" si="52">RANK(J19,J$8:J$41,0)</f>
        <v>15</v>
      </c>
      <c r="L19" s="69">
        <f>VLOOKUP($A19,'Return Data'!$A$7:$R$326,14,0)</f>
        <v>6.2202499974378602</v>
      </c>
      <c r="M19" s="70">
        <f t="shared" ref="M19" si="53">RANK(L19,L$8:L$41,0)</f>
        <v>20</v>
      </c>
      <c r="N19" s="69">
        <f>VLOOKUP($A19,'Return Data'!$A$7:$R$326,18,0)</f>
        <v>3.69223371784474</v>
      </c>
      <c r="O19" s="70">
        <f t="shared" ref="O19" si="54">RANK(N19,N$8:N$41,0)</f>
        <v>23</v>
      </c>
      <c r="P19" s="69">
        <f>VLOOKUP($A19,'Return Data'!$A$7:$R$326,15,0)</f>
        <v>3.9239673670856101</v>
      </c>
      <c r="Q19" s="70">
        <f t="shared" ref="Q19" si="55">RANK(P19,P$8:P$41,0)</f>
        <v>21</v>
      </c>
      <c r="R19" s="69">
        <f>VLOOKUP($A19,'Return Data'!$A$7:$R$326,17,0)</f>
        <v>23.178609488616001</v>
      </c>
      <c r="S19" s="71">
        <f t="shared" ref="S19" si="56">RANK(R19,R$8:R$41,0)</f>
        <v>3</v>
      </c>
    </row>
    <row r="20" spans="1:19" x14ac:dyDescent="0.25">
      <c r="A20" s="87" t="s">
        <v>94</v>
      </c>
      <c r="B20" s="68">
        <f>VLOOKUP($A20,'Return Data'!$A$7:$R$326,2,0)</f>
        <v>43937</v>
      </c>
      <c r="C20" s="69">
        <f>VLOOKUP($A20,'Return Data'!$A$7:$R$326,3,0)</f>
        <v>63.2727</v>
      </c>
      <c r="D20" s="69">
        <f>VLOOKUP($A20,'Return Data'!$A$7:$R$326,10,0)</f>
        <v>1.04114320774671</v>
      </c>
      <c r="E20" s="70">
        <f t="shared" si="0"/>
        <v>21</v>
      </c>
      <c r="F20" s="69">
        <f>VLOOKUP($A20,'Return Data'!$A$7:$R$326,11,0)</f>
        <v>3.9349403828001899</v>
      </c>
      <c r="G20" s="70">
        <f t="shared" si="0"/>
        <v>26</v>
      </c>
      <c r="H20" s="69">
        <f>VLOOKUP($A20,'Return Data'!$A$7:$R$326,12,0)</f>
        <v>5.5874280316766702</v>
      </c>
      <c r="I20" s="70">
        <f t="shared" ref="I20" si="57">RANK(H20,H$8:H$41,0)</f>
        <v>22</v>
      </c>
      <c r="J20" s="69">
        <f>VLOOKUP($A20,'Return Data'!$A$7:$R$326,13,0)</f>
        <v>5.29510384233755</v>
      </c>
      <c r="K20" s="70">
        <f t="shared" ref="K20" si="58">RANK(J20,J$8:J$41,0)</f>
        <v>15</v>
      </c>
      <c r="L20" s="69">
        <f>VLOOKUP($A20,'Return Data'!$A$7:$R$326,14,0)</f>
        <v>6.2202499974378602</v>
      </c>
      <c r="M20" s="70">
        <f t="shared" ref="M20" si="59">RANK(L20,L$8:L$41,0)</f>
        <v>20</v>
      </c>
      <c r="N20" s="69">
        <f>VLOOKUP($A20,'Return Data'!$A$7:$R$326,18,0)</f>
        <v>3.69223371784474</v>
      </c>
      <c r="O20" s="70">
        <f t="shared" ref="O20" si="60">RANK(N20,N$8:N$41,0)</f>
        <v>23</v>
      </c>
      <c r="P20" s="69">
        <f>VLOOKUP($A20,'Return Data'!$A$7:$R$326,15,0)</f>
        <v>3.9239673670856101</v>
      </c>
      <c r="Q20" s="70">
        <f t="shared" ref="Q20" si="61">RANK(P20,P$8:P$41,0)</f>
        <v>21</v>
      </c>
      <c r="R20" s="69">
        <f>VLOOKUP($A20,'Return Data'!$A$7:$R$326,17,0)</f>
        <v>23.178609488616001</v>
      </c>
      <c r="S20" s="71">
        <f t="shared" ref="S20" si="62">RANK(R20,R$8:R$41,0)</f>
        <v>3</v>
      </c>
    </row>
    <row r="21" spans="1:19" x14ac:dyDescent="0.25">
      <c r="A21" s="87" t="s">
        <v>95</v>
      </c>
      <c r="B21" s="68">
        <f>VLOOKUP($A21,'Return Data'!$A$7:$R$326,2,0)</f>
        <v>43937</v>
      </c>
      <c r="C21" s="69">
        <f>VLOOKUP($A21,'Return Data'!$A$7:$R$326,3,0)</f>
        <v>63.2727</v>
      </c>
      <c r="D21" s="69">
        <f>VLOOKUP($A21,'Return Data'!$A$7:$R$326,10,0)</f>
        <v>1.04114320774671</v>
      </c>
      <c r="E21" s="70">
        <f t="shared" si="0"/>
        <v>21</v>
      </c>
      <c r="F21" s="69">
        <f>VLOOKUP($A21,'Return Data'!$A$7:$R$326,11,0)</f>
        <v>3.9349403828001899</v>
      </c>
      <c r="G21" s="70">
        <f t="shared" si="0"/>
        <v>26</v>
      </c>
      <c r="H21" s="69">
        <f>VLOOKUP($A21,'Return Data'!$A$7:$R$326,12,0)</f>
        <v>5.5874280316766702</v>
      </c>
      <c r="I21" s="70">
        <f t="shared" ref="I21" si="63">RANK(H21,H$8:H$41,0)</f>
        <v>22</v>
      </c>
      <c r="J21" s="69">
        <f>VLOOKUP($A21,'Return Data'!$A$7:$R$326,13,0)</f>
        <v>5.29510384233755</v>
      </c>
      <c r="K21" s="70">
        <f t="shared" ref="K21" si="64">RANK(J21,J$8:J$41,0)</f>
        <v>15</v>
      </c>
      <c r="L21" s="69">
        <f>VLOOKUP($A21,'Return Data'!$A$7:$R$326,14,0)</f>
        <v>6.2202499974378602</v>
      </c>
      <c r="M21" s="70">
        <f t="shared" ref="M21" si="65">RANK(L21,L$8:L$41,0)</f>
        <v>20</v>
      </c>
      <c r="N21" s="69">
        <f>VLOOKUP($A21,'Return Data'!$A$7:$R$326,18,0)</f>
        <v>3.69223371784474</v>
      </c>
      <c r="O21" s="70">
        <f t="shared" ref="O21" si="66">RANK(N21,N$8:N$41,0)</f>
        <v>23</v>
      </c>
      <c r="P21" s="69">
        <f>VLOOKUP($A21,'Return Data'!$A$7:$R$326,15,0)</f>
        <v>3.9239673670856101</v>
      </c>
      <c r="Q21" s="70">
        <f t="shared" ref="Q21" si="67">RANK(P21,P$8:P$41,0)</f>
        <v>21</v>
      </c>
      <c r="R21" s="69">
        <f>VLOOKUP($A21,'Return Data'!$A$7:$R$326,17,0)</f>
        <v>23.178609488616001</v>
      </c>
      <c r="S21" s="71">
        <f t="shared" ref="S21" si="68">RANK(R21,R$8:R$41,0)</f>
        <v>3</v>
      </c>
    </row>
    <row r="22" spans="1:19" x14ac:dyDescent="0.25">
      <c r="A22" s="87" t="s">
        <v>96</v>
      </c>
      <c r="B22" s="68">
        <f>VLOOKUP($A22,'Return Data'!$A$7:$R$326,2,0)</f>
        <v>43937</v>
      </c>
      <c r="C22" s="69">
        <f>VLOOKUP($A22,'Return Data'!$A$7:$R$326,3,0)</f>
        <v>26.596800000000002</v>
      </c>
      <c r="D22" s="69">
        <f>VLOOKUP($A22,'Return Data'!$A$7:$R$326,10,0)</f>
        <v>-1.5738772710029201</v>
      </c>
      <c r="E22" s="70">
        <f t="shared" si="0"/>
        <v>29</v>
      </c>
      <c r="F22" s="69">
        <f>VLOOKUP($A22,'Return Data'!$A$7:$R$326,11,0)</f>
        <v>7.5799064459588896</v>
      </c>
      <c r="G22" s="70">
        <f t="shared" si="0"/>
        <v>16</v>
      </c>
      <c r="H22" s="69">
        <f>VLOOKUP($A22,'Return Data'!$A$7:$R$326,12,0)</f>
        <v>5.7383495885416798</v>
      </c>
      <c r="I22" s="70">
        <f t="shared" ref="I22" si="69">RANK(H22,H$8:H$41,0)</f>
        <v>21</v>
      </c>
      <c r="J22" s="69">
        <f>VLOOKUP($A22,'Return Data'!$A$7:$R$326,13,0)</f>
        <v>4.3355188035741703</v>
      </c>
      <c r="K22" s="70">
        <f t="shared" ref="K22" si="70">RANK(J22,J$8:J$41,0)</f>
        <v>25</v>
      </c>
      <c r="L22" s="69">
        <f>VLOOKUP($A22,'Return Data'!$A$7:$R$326,14,0)</f>
        <v>10.015837213844099</v>
      </c>
      <c r="M22" s="70">
        <f t="shared" ref="M22" si="71">RANK(L22,L$8:L$41,0)</f>
        <v>11</v>
      </c>
      <c r="N22" s="69">
        <f>VLOOKUP($A22,'Return Data'!$A$7:$R$326,18,0)</f>
        <v>8.5141022836644797</v>
      </c>
      <c r="O22" s="70">
        <f t="shared" ref="O22" si="72">RANK(N22,N$8:N$41,0)</f>
        <v>12</v>
      </c>
      <c r="P22" s="69">
        <f>VLOOKUP($A22,'Return Data'!$A$7:$R$326,15,0)</f>
        <v>6.4500330389971801</v>
      </c>
      <c r="Q22" s="70">
        <f t="shared" ref="Q22" si="73">RANK(P22,P$8:P$41,0)</f>
        <v>16</v>
      </c>
      <c r="R22" s="69">
        <f>VLOOKUP($A22,'Return Data'!$A$7:$R$326,17,0)</f>
        <v>13.2353768844221</v>
      </c>
      <c r="S22" s="71">
        <f t="shared" ref="S22" si="74">RANK(R22,R$8:R$41,0)</f>
        <v>11</v>
      </c>
    </row>
    <row r="23" spans="1:19" x14ac:dyDescent="0.25">
      <c r="A23" s="87" t="s">
        <v>97</v>
      </c>
      <c r="B23" s="68">
        <f>VLOOKUP($A23,'Return Data'!$A$7:$R$326,2,0)</f>
        <v>43937</v>
      </c>
      <c r="C23" s="69">
        <f>VLOOKUP($A23,'Return Data'!$A$7:$R$326,3,0)</f>
        <v>25.482900000000001</v>
      </c>
      <c r="D23" s="69">
        <f>VLOOKUP($A23,'Return Data'!$A$7:$R$326,10,0)</f>
        <v>-2.7721922534296499E-2</v>
      </c>
      <c r="E23" s="70">
        <f t="shared" si="0"/>
        <v>25</v>
      </c>
      <c r="F23" s="69">
        <f>VLOOKUP($A23,'Return Data'!$A$7:$R$326,11,0)</f>
        <v>9.1951437639023297</v>
      </c>
      <c r="G23" s="70">
        <f t="shared" si="0"/>
        <v>12</v>
      </c>
      <c r="H23" s="69">
        <f>VLOOKUP($A23,'Return Data'!$A$7:$R$326,12,0)</f>
        <v>9.6429450012815092</v>
      </c>
      <c r="I23" s="70">
        <f t="shared" ref="I23" si="75">RANK(H23,H$8:H$41,0)</f>
        <v>3</v>
      </c>
      <c r="J23" s="69">
        <f>VLOOKUP($A23,'Return Data'!$A$7:$R$326,13,0)</f>
        <v>7.4346677556629901</v>
      </c>
      <c r="K23" s="70">
        <f t="shared" ref="K23" si="76">RANK(J23,J$8:J$41,0)</f>
        <v>3</v>
      </c>
      <c r="L23" s="69">
        <f>VLOOKUP($A23,'Return Data'!$A$7:$R$326,14,0)</f>
        <v>10.314552813862299</v>
      </c>
      <c r="M23" s="70">
        <f t="shared" ref="M23" si="77">RANK(L23,L$8:L$41,0)</f>
        <v>9</v>
      </c>
      <c r="N23" s="69">
        <f>VLOOKUP($A23,'Return Data'!$A$7:$R$326,18,0)</f>
        <v>8.6326471300355703</v>
      </c>
      <c r="O23" s="70">
        <f t="shared" ref="O23" si="78">RANK(N23,N$8:N$41,0)</f>
        <v>10</v>
      </c>
      <c r="P23" s="69">
        <f>VLOOKUP($A23,'Return Data'!$A$7:$R$326,15,0)</f>
        <v>8.2438681256365296</v>
      </c>
      <c r="Q23" s="70">
        <f t="shared" ref="Q23" si="79">RANK(P23,P$8:P$41,0)</f>
        <v>5</v>
      </c>
      <c r="R23" s="69">
        <f>VLOOKUP($A23,'Return Data'!$A$7:$R$326,17,0)</f>
        <v>15.114358117143601</v>
      </c>
      <c r="S23" s="71">
        <f t="shared" ref="S23" si="80">RANK(R23,R$8:R$41,0)</f>
        <v>7</v>
      </c>
    </row>
    <row r="24" spans="1:19" x14ac:dyDescent="0.25">
      <c r="A24" s="87" t="s">
        <v>98</v>
      </c>
      <c r="B24" s="68">
        <f>VLOOKUP($A24,'Return Data'!$A$7:$R$326,2,0)</f>
        <v>43937</v>
      </c>
      <c r="C24" s="69">
        <f>VLOOKUP($A24,'Return Data'!$A$7:$R$326,3,0)</f>
        <v>15.8811</v>
      </c>
      <c r="D24" s="69">
        <f>VLOOKUP($A24,'Return Data'!$A$7:$R$326,10,0)</f>
        <v>0.68248023642511002</v>
      </c>
      <c r="E24" s="70">
        <f t="shared" si="0"/>
        <v>24</v>
      </c>
      <c r="F24" s="69">
        <f>VLOOKUP($A24,'Return Data'!$A$7:$R$326,11,0)</f>
        <v>5.2167520943833603</v>
      </c>
      <c r="G24" s="70">
        <f t="shared" si="0"/>
        <v>21</v>
      </c>
      <c r="H24" s="69">
        <f>VLOOKUP($A24,'Return Data'!$A$7:$R$326,12,0)</f>
        <v>7.2268043023561201</v>
      </c>
      <c r="I24" s="70">
        <f t="shared" ref="I24" si="81">RANK(H24,H$8:H$41,0)</f>
        <v>11</v>
      </c>
      <c r="J24" s="69">
        <f>VLOOKUP($A24,'Return Data'!$A$7:$R$326,13,0)</f>
        <v>4.3600770977201799</v>
      </c>
      <c r="K24" s="70">
        <f t="shared" ref="K24" si="82">RANK(J24,J$8:J$41,0)</f>
        <v>24</v>
      </c>
      <c r="L24" s="69">
        <f>VLOOKUP($A24,'Return Data'!$A$7:$R$326,14,0)</f>
        <v>4.6850578861751702</v>
      </c>
      <c r="M24" s="70">
        <f t="shared" ref="M24" si="83">RANK(L24,L$8:L$41,0)</f>
        <v>25</v>
      </c>
      <c r="N24" s="69">
        <f>VLOOKUP($A24,'Return Data'!$A$7:$R$326,18,0)</f>
        <v>5.5859824489164804</v>
      </c>
      <c r="O24" s="70">
        <f t="shared" ref="O24" si="84">RANK(N24,N$8:N$41,0)</f>
        <v>21</v>
      </c>
      <c r="P24" s="69">
        <f>VLOOKUP($A24,'Return Data'!$A$7:$R$326,15,0)</f>
        <v>3.8827696958029101</v>
      </c>
      <c r="Q24" s="70">
        <f t="shared" ref="Q24" si="85">RANK(P24,P$8:P$41,0)</f>
        <v>24</v>
      </c>
      <c r="R24" s="69">
        <f>VLOOKUP($A24,'Return Data'!$A$7:$R$326,17,0)</f>
        <v>7.2106197514276102</v>
      </c>
      <c r="S24" s="71">
        <f t="shared" ref="S24" si="86">RANK(R24,R$8:R$41,0)</f>
        <v>32</v>
      </c>
    </row>
    <row r="25" spans="1:19" x14ac:dyDescent="0.25">
      <c r="A25" s="87" t="s">
        <v>99</v>
      </c>
      <c r="B25" s="68">
        <f>VLOOKUP($A25,'Return Data'!$A$7:$R$326,2,0)</f>
        <v>43937</v>
      </c>
      <c r="C25" s="69">
        <f>VLOOKUP($A25,'Return Data'!$A$7:$R$326,3,0)</f>
        <v>25.0823</v>
      </c>
      <c r="D25" s="69">
        <f>VLOOKUP($A25,'Return Data'!$A$7:$R$326,10,0)</f>
        <v>5.3047952894840096</v>
      </c>
      <c r="E25" s="70">
        <f t="shared" si="0"/>
        <v>7</v>
      </c>
      <c r="F25" s="69">
        <f>VLOOKUP($A25,'Return Data'!$A$7:$R$326,11,0)</f>
        <v>15.661993486904301</v>
      </c>
      <c r="G25" s="70">
        <f t="shared" si="0"/>
        <v>2</v>
      </c>
      <c r="H25" s="69">
        <f>VLOOKUP($A25,'Return Data'!$A$7:$R$326,12,0)</f>
        <v>9.0205834017048101</v>
      </c>
      <c r="I25" s="70">
        <f t="shared" ref="I25" si="87">RANK(H25,H$8:H$41,0)</f>
        <v>6</v>
      </c>
      <c r="J25" s="69">
        <f>VLOOKUP($A25,'Return Data'!$A$7:$R$326,13,0)</f>
        <v>7.2087207796029196</v>
      </c>
      <c r="K25" s="70">
        <f t="shared" ref="K25" si="88">RANK(J25,J$8:J$41,0)</f>
        <v>4</v>
      </c>
      <c r="L25" s="69">
        <f>VLOOKUP($A25,'Return Data'!$A$7:$R$326,14,0)</f>
        <v>13.046409285247</v>
      </c>
      <c r="M25" s="70">
        <f t="shared" ref="M25" si="89">RANK(L25,L$8:L$41,0)</f>
        <v>2</v>
      </c>
      <c r="N25" s="69">
        <f>VLOOKUP($A25,'Return Data'!$A$7:$R$326,18,0)</f>
        <v>10.669151611135</v>
      </c>
      <c r="O25" s="70">
        <f t="shared" ref="O25" si="90">RANK(N25,N$8:N$41,0)</f>
        <v>2</v>
      </c>
      <c r="P25" s="69">
        <f>VLOOKUP($A25,'Return Data'!$A$7:$R$326,15,0)</f>
        <v>8.1606118143495205</v>
      </c>
      <c r="Q25" s="70">
        <f t="shared" ref="Q25" si="91">RANK(P25,P$8:P$41,0)</f>
        <v>6</v>
      </c>
      <c r="R25" s="69">
        <f>VLOOKUP($A25,'Return Data'!$A$7:$R$326,17,0)</f>
        <v>13.2523820414059</v>
      </c>
      <c r="S25" s="71">
        <f t="shared" ref="S25" si="92">RANK(R25,R$8:R$41,0)</f>
        <v>10</v>
      </c>
    </row>
    <row r="26" spans="1:19" x14ac:dyDescent="0.25">
      <c r="A26" s="87" t="s">
        <v>100</v>
      </c>
      <c r="B26" s="68">
        <f>VLOOKUP($A26,'Return Data'!$A$7:$R$326,2,0)</f>
        <v>43937</v>
      </c>
      <c r="C26" s="69">
        <f>VLOOKUP($A26,'Return Data'!$A$7:$R$326,3,0)</f>
        <v>15.8622</v>
      </c>
      <c r="D26" s="69">
        <f>VLOOKUP($A26,'Return Data'!$A$7:$R$326,10,0)</f>
        <v>5.6160283158414002</v>
      </c>
      <c r="E26" s="70">
        <f t="shared" si="0"/>
        <v>6</v>
      </c>
      <c r="F26" s="69">
        <f>VLOOKUP($A26,'Return Data'!$A$7:$R$326,11,0)</f>
        <v>7.3594711187479396</v>
      </c>
      <c r="G26" s="70">
        <f t="shared" si="0"/>
        <v>17</v>
      </c>
      <c r="H26" s="69">
        <f>VLOOKUP($A26,'Return Data'!$A$7:$R$326,12,0)</f>
        <v>6.9943058831315197</v>
      </c>
      <c r="I26" s="70">
        <f t="shared" ref="I26" si="93">RANK(H26,H$8:H$41,0)</f>
        <v>13</v>
      </c>
      <c r="J26" s="69">
        <f>VLOOKUP($A26,'Return Data'!$A$7:$R$326,13,0)</f>
        <v>7.0263596354391504</v>
      </c>
      <c r="K26" s="70">
        <f t="shared" ref="K26" si="94">RANK(J26,J$8:J$41,0)</f>
        <v>5</v>
      </c>
      <c r="L26" s="69">
        <f>VLOOKUP($A26,'Return Data'!$A$7:$R$326,14,0)</f>
        <v>7.1480300116896496</v>
      </c>
      <c r="M26" s="70">
        <f t="shared" ref="M26" si="95">RANK(L26,L$8:L$41,0)</f>
        <v>19</v>
      </c>
      <c r="N26" s="69">
        <f>VLOOKUP($A26,'Return Data'!$A$7:$R$326,18,0)</f>
        <v>6.7943711193440102</v>
      </c>
      <c r="O26" s="70">
        <f t="shared" ref="O26" si="96">RANK(N26,N$8:N$41,0)</f>
        <v>18</v>
      </c>
      <c r="P26" s="69">
        <f>VLOOKUP($A26,'Return Data'!$A$7:$R$326,15,0)</f>
        <v>7.3459572083220399</v>
      </c>
      <c r="Q26" s="70">
        <f t="shared" ref="Q26" si="97">RANK(P26,P$8:P$41,0)</f>
        <v>11</v>
      </c>
      <c r="R26" s="69">
        <f>VLOOKUP($A26,'Return Data'!$A$7:$R$326,17,0)</f>
        <v>8.6000924437298991</v>
      </c>
      <c r="S26" s="71">
        <f t="shared" ref="S26" si="98">RANK(R26,R$8:R$41,0)</f>
        <v>29</v>
      </c>
    </row>
    <row r="27" spans="1:19" x14ac:dyDescent="0.25">
      <c r="A27" s="87" t="s">
        <v>101</v>
      </c>
      <c r="B27" s="68">
        <f>VLOOKUP($A27,'Return Data'!$A$7:$R$326,2,0)</f>
        <v>43937</v>
      </c>
      <c r="C27" s="69">
        <f>VLOOKUP($A27,'Return Data'!$A$7:$R$326,3,0)</f>
        <v>1116.0422000000001</v>
      </c>
      <c r="D27" s="69">
        <f>VLOOKUP($A27,'Return Data'!$A$7:$R$326,10,0)</f>
        <v>1.2215792274112001</v>
      </c>
      <c r="E27" s="70">
        <f t="shared" si="0"/>
        <v>18</v>
      </c>
      <c r="F27" s="69">
        <f>VLOOKUP($A27,'Return Data'!$A$7:$R$326,11,0)</f>
        <v>4.0616902552507304</v>
      </c>
      <c r="G27" s="70">
        <f t="shared" si="0"/>
        <v>23</v>
      </c>
      <c r="H27" s="69">
        <f>VLOOKUP($A27,'Return Data'!$A$7:$R$326,12,0)</f>
        <v>4.5614456447507497</v>
      </c>
      <c r="I27" s="70">
        <f t="shared" ref="I27" si="99">RANK(H27,H$8:H$41,0)</f>
        <v>26</v>
      </c>
      <c r="J27" s="69">
        <f>VLOOKUP($A27,'Return Data'!$A$7:$R$326,13,0)</f>
        <v>5.2737263989047598</v>
      </c>
      <c r="K27" s="70">
        <f t="shared" ref="K27" si="100">RANK(J27,J$8:J$41,0)</f>
        <v>19</v>
      </c>
      <c r="L27" s="69">
        <f>VLOOKUP($A27,'Return Data'!$A$7:$R$326,14,0)</f>
        <v>8.0101812182041492</v>
      </c>
      <c r="M27" s="70">
        <f t="shared" ref="M27" si="101">RANK(L27,L$8:L$41,0)</f>
        <v>17</v>
      </c>
      <c r="N27" s="69"/>
      <c r="O27" s="70"/>
      <c r="P27" s="69"/>
      <c r="Q27" s="70"/>
      <c r="R27" s="69">
        <f>VLOOKUP($A27,'Return Data'!$A$7:$R$326,17,0)</f>
        <v>8.4880567134268592</v>
      </c>
      <c r="S27" s="71">
        <f t="shared" ref="S27" si="102">RANK(R27,R$8:R$41,0)</f>
        <v>30</v>
      </c>
    </row>
    <row r="28" spans="1:19" x14ac:dyDescent="0.25">
      <c r="A28" s="87" t="s">
        <v>102</v>
      </c>
      <c r="B28" s="68">
        <f>VLOOKUP($A28,'Return Data'!$A$7:$R$326,2,0)</f>
        <v>43937</v>
      </c>
      <c r="C28" s="69">
        <f>VLOOKUP($A28,'Return Data'!$A$7:$R$326,3,0)</f>
        <v>30.312799999999999</v>
      </c>
      <c r="D28" s="69">
        <f>VLOOKUP($A28,'Return Data'!$A$7:$R$326,10,0)</f>
        <v>5.0830031288158999</v>
      </c>
      <c r="E28" s="70">
        <f t="shared" si="0"/>
        <v>9</v>
      </c>
      <c r="F28" s="69">
        <f>VLOOKUP($A28,'Return Data'!$A$7:$R$326,11,0)</f>
        <v>2.75114919724184</v>
      </c>
      <c r="G28" s="70">
        <f t="shared" si="0"/>
        <v>29</v>
      </c>
      <c r="H28" s="69">
        <f>VLOOKUP($A28,'Return Data'!$A$7:$R$326,12,0)</f>
        <v>3.5984647861816699</v>
      </c>
      <c r="I28" s="70">
        <f t="shared" ref="I28" si="103">RANK(H28,H$8:H$41,0)</f>
        <v>27</v>
      </c>
      <c r="J28" s="69">
        <f>VLOOKUP($A28,'Return Data'!$A$7:$R$326,13,0)</f>
        <v>4.2676460710067898</v>
      </c>
      <c r="K28" s="70">
        <f t="shared" ref="K28" si="104">RANK(J28,J$8:J$41,0)</f>
        <v>26</v>
      </c>
      <c r="L28" s="69">
        <f>VLOOKUP($A28,'Return Data'!$A$7:$R$326,14,0)</f>
        <v>4.9016531696767398</v>
      </c>
      <c r="M28" s="70">
        <f t="shared" ref="M28" si="105">RANK(L28,L$8:L$41,0)</f>
        <v>24</v>
      </c>
      <c r="N28" s="69">
        <f>VLOOKUP($A28,'Return Data'!$A$7:$R$326,18,0)</f>
        <v>6.3076377787818396</v>
      </c>
      <c r="O28" s="70">
        <f t="shared" ref="O28" si="106">RANK(N28,N$8:N$41,0)</f>
        <v>19</v>
      </c>
      <c r="P28" s="69">
        <f>VLOOKUP($A28,'Return Data'!$A$7:$R$326,15,0)</f>
        <v>6.9851136746584599</v>
      </c>
      <c r="Q28" s="70">
        <f t="shared" ref="Q28" si="107">RANK(P28,P$8:P$41,0)</f>
        <v>12</v>
      </c>
      <c r="R28" s="69">
        <f>VLOOKUP($A28,'Return Data'!$A$7:$R$326,17,0)</f>
        <v>12.0751986970684</v>
      </c>
      <c r="S28" s="71">
        <f t="shared" ref="S28" si="108">RANK(R28,R$8:R$41,0)</f>
        <v>14</v>
      </c>
    </row>
    <row r="29" spans="1:19" x14ac:dyDescent="0.25">
      <c r="A29" s="87" t="s">
        <v>103</v>
      </c>
      <c r="B29" s="68">
        <f>VLOOKUP($A29,'Return Data'!$A$7:$R$326,2,0)</f>
        <v>43937</v>
      </c>
      <c r="C29" s="69">
        <f>VLOOKUP($A29,'Return Data'!$A$7:$R$326,3,0)</f>
        <v>26.607399999999998</v>
      </c>
      <c r="D29" s="69">
        <f>VLOOKUP($A29,'Return Data'!$A$7:$R$326,10,0)</f>
        <v>2.2034190436476502</v>
      </c>
      <c r="E29" s="70">
        <f t="shared" si="0"/>
        <v>16</v>
      </c>
      <c r="F29" s="69">
        <f>VLOOKUP($A29,'Return Data'!$A$7:$R$326,11,0)</f>
        <v>5.6966110109263202</v>
      </c>
      <c r="G29" s="70">
        <f t="shared" si="0"/>
        <v>20</v>
      </c>
      <c r="H29" s="69">
        <f>VLOOKUP($A29,'Return Data'!$A$7:$R$326,12,0)</f>
        <v>6.3574828611793501</v>
      </c>
      <c r="I29" s="70">
        <f t="shared" ref="I29" si="109">RANK(H29,H$8:H$41,0)</f>
        <v>18</v>
      </c>
      <c r="J29" s="69">
        <f>VLOOKUP($A29,'Return Data'!$A$7:$R$326,13,0)</f>
        <v>5.2947323129878896</v>
      </c>
      <c r="K29" s="70">
        <f t="shared" ref="K29" si="110">RANK(J29,J$8:J$41,0)</f>
        <v>18</v>
      </c>
      <c r="L29" s="69">
        <f>VLOOKUP($A29,'Return Data'!$A$7:$R$326,14,0)</f>
        <v>9.8297584337156696</v>
      </c>
      <c r="M29" s="70">
        <f t="shared" ref="M29" si="111">RANK(L29,L$8:L$41,0)</f>
        <v>12</v>
      </c>
      <c r="N29" s="69">
        <f>VLOOKUP($A29,'Return Data'!$A$7:$R$326,18,0)</f>
        <v>9.5459509771564797</v>
      </c>
      <c r="O29" s="70">
        <f t="shared" ref="O29" si="112">RANK(N29,N$8:N$41,0)</f>
        <v>6</v>
      </c>
      <c r="P29" s="69">
        <f>VLOOKUP($A29,'Return Data'!$A$7:$R$326,15,0)</f>
        <v>8.7948275740286999</v>
      </c>
      <c r="Q29" s="70">
        <f t="shared" ref="Q29" si="113">RANK(P29,P$8:P$41,0)</f>
        <v>1</v>
      </c>
      <c r="R29" s="69">
        <f>VLOOKUP($A29,'Return Data'!$A$7:$R$326,17,0)</f>
        <v>13.958467521354001</v>
      </c>
      <c r="S29" s="71">
        <f t="shared" ref="S29" si="114">RANK(R29,R$8:R$41,0)</f>
        <v>8</v>
      </c>
    </row>
    <row r="30" spans="1:19" x14ac:dyDescent="0.25">
      <c r="A30" s="87" t="s">
        <v>104</v>
      </c>
      <c r="B30" s="68">
        <f>VLOOKUP($A30,'Return Data'!$A$7:$R$326,2,0)</f>
        <v>43937</v>
      </c>
      <c r="C30" s="69">
        <f>VLOOKUP($A30,'Return Data'!$A$7:$R$326,3,0)</f>
        <v>21.831399999999999</v>
      </c>
      <c r="D30" s="69">
        <f>VLOOKUP($A30,'Return Data'!$A$7:$R$326,10,0)</f>
        <v>1.96100603257812</v>
      </c>
      <c r="E30" s="70">
        <f t="shared" si="0"/>
        <v>17</v>
      </c>
      <c r="F30" s="69">
        <f>VLOOKUP($A30,'Return Data'!$A$7:$R$326,11,0)</f>
        <v>8.3842057196465198</v>
      </c>
      <c r="G30" s="70">
        <f t="shared" si="0"/>
        <v>14</v>
      </c>
      <c r="H30" s="69">
        <f>VLOOKUP($A30,'Return Data'!$A$7:$R$326,12,0)</f>
        <v>6.76911054334147</v>
      </c>
      <c r="I30" s="70">
        <f t="shared" ref="I30" si="115">RANK(H30,H$8:H$41,0)</f>
        <v>15</v>
      </c>
      <c r="J30" s="69">
        <f>VLOOKUP($A30,'Return Data'!$A$7:$R$326,13,0)</f>
        <v>5.8002705894164102</v>
      </c>
      <c r="K30" s="70">
        <f t="shared" ref="K30" si="116">RANK(J30,J$8:J$41,0)</f>
        <v>11</v>
      </c>
      <c r="L30" s="69">
        <f>VLOOKUP($A30,'Return Data'!$A$7:$R$326,14,0)</f>
        <v>9.7934832398616596</v>
      </c>
      <c r="M30" s="70">
        <f t="shared" ref="M30" si="117">RANK(L30,L$8:L$41,0)</f>
        <v>13</v>
      </c>
      <c r="N30" s="69">
        <f>VLOOKUP($A30,'Return Data'!$A$7:$R$326,18,0)</f>
        <v>8.5614636396495403</v>
      </c>
      <c r="O30" s="70">
        <f t="shared" ref="O30" si="118">RANK(N30,N$8:N$41,0)</f>
        <v>11</v>
      </c>
      <c r="P30" s="69">
        <f>VLOOKUP($A30,'Return Data'!$A$7:$R$326,15,0)</f>
        <v>7.4053569281985103</v>
      </c>
      <c r="Q30" s="70">
        <f t="shared" ref="Q30" si="119">RANK(P30,P$8:P$41,0)</f>
        <v>10</v>
      </c>
      <c r="R30" s="69">
        <f>VLOOKUP($A30,'Return Data'!$A$7:$R$326,17,0)</f>
        <v>8.6750924065889894</v>
      </c>
      <c r="S30" s="71">
        <f t="shared" ref="S30" si="120">RANK(R30,R$8:R$41,0)</f>
        <v>27</v>
      </c>
    </row>
    <row r="31" spans="1:19" x14ac:dyDescent="0.25">
      <c r="A31" s="87" t="s">
        <v>105</v>
      </c>
      <c r="B31" s="68">
        <f>VLOOKUP($A31,'Return Data'!$A$7:$R$326,2,0)</f>
        <v>43937</v>
      </c>
      <c r="C31" s="69">
        <f>VLOOKUP($A31,'Return Data'!$A$7:$R$326,3,0)</f>
        <v>12.422599999999999</v>
      </c>
      <c r="D31" s="69">
        <f>VLOOKUP($A31,'Return Data'!$A$7:$R$326,10,0)</f>
        <v>-0.19900525929494201</v>
      </c>
      <c r="E31" s="70">
        <f t="shared" si="0"/>
        <v>26</v>
      </c>
      <c r="F31" s="69">
        <f>VLOOKUP($A31,'Return Data'!$A$7:$R$326,11,0)</f>
        <v>13.876381131028401</v>
      </c>
      <c r="G31" s="70">
        <f t="shared" si="0"/>
        <v>3</v>
      </c>
      <c r="H31" s="69">
        <f>VLOOKUP($A31,'Return Data'!$A$7:$R$326,12,0)</f>
        <v>9.2766358629315508</v>
      </c>
      <c r="I31" s="70">
        <f t="shared" ref="I31" si="121">RANK(H31,H$8:H$41,0)</f>
        <v>4</v>
      </c>
      <c r="J31" s="69">
        <f>VLOOKUP($A31,'Return Data'!$A$7:$R$326,13,0)</f>
        <v>6.4604546221969601</v>
      </c>
      <c r="K31" s="70">
        <f t="shared" ref="K31" si="122">RANK(J31,J$8:J$41,0)</f>
        <v>8</v>
      </c>
      <c r="L31" s="69">
        <f>VLOOKUP($A31,'Return Data'!$A$7:$R$326,14,0)</f>
        <v>12.7348338072881</v>
      </c>
      <c r="M31" s="70">
        <f t="shared" ref="M31" si="123">RANK(L31,L$8:L$41,0)</f>
        <v>3</v>
      </c>
      <c r="N31" s="69">
        <f>VLOOKUP($A31,'Return Data'!$A$7:$R$326,18,0)</f>
        <v>9.8112649435428594</v>
      </c>
      <c r="O31" s="70">
        <f t="shared" ref="O31" si="124">RANK(N31,N$8:N$41,0)</f>
        <v>5</v>
      </c>
      <c r="P31" s="69"/>
      <c r="Q31" s="70"/>
      <c r="R31" s="69">
        <f>VLOOKUP($A31,'Return Data'!$A$7:$R$326,17,0)</f>
        <v>7.9021358355674698</v>
      </c>
      <c r="S31" s="71">
        <f t="shared" ref="S31" si="125">RANK(R31,R$8:R$41,0)</f>
        <v>31</v>
      </c>
    </row>
    <row r="32" spans="1:19" x14ac:dyDescent="0.25">
      <c r="A32" s="87" t="s">
        <v>106</v>
      </c>
      <c r="B32" s="68">
        <f>VLOOKUP($A32,'Return Data'!$A$7:$R$326,2,0)</f>
        <v>43937</v>
      </c>
      <c r="C32" s="69">
        <f>VLOOKUP($A32,'Return Data'!$A$7:$R$326,3,0)</f>
        <v>26.927499999999998</v>
      </c>
      <c r="D32" s="69">
        <f>VLOOKUP($A32,'Return Data'!$A$7:$R$326,10,0)</f>
        <v>10.4505198519812</v>
      </c>
      <c r="E32" s="70">
        <f t="shared" si="0"/>
        <v>3</v>
      </c>
      <c r="F32" s="69">
        <f>VLOOKUP($A32,'Return Data'!$A$7:$R$326,11,0)</f>
        <v>13.746794702961701</v>
      </c>
      <c r="G32" s="70">
        <f t="shared" si="0"/>
        <v>4</v>
      </c>
      <c r="H32" s="69">
        <f>VLOOKUP($A32,'Return Data'!$A$7:$R$326,12,0)</f>
        <v>6.80652509243893</v>
      </c>
      <c r="I32" s="70">
        <f t="shared" ref="I32" si="126">RANK(H32,H$8:H$41,0)</f>
        <v>14</v>
      </c>
      <c r="J32" s="69">
        <f>VLOOKUP($A32,'Return Data'!$A$7:$R$326,13,0)</f>
        <v>4.9996496759502502</v>
      </c>
      <c r="K32" s="70">
        <f t="shared" ref="K32" si="127">RANK(J32,J$8:J$41,0)</f>
        <v>21</v>
      </c>
      <c r="L32" s="69">
        <f>VLOOKUP($A32,'Return Data'!$A$7:$R$326,14,0)</f>
        <v>10.052257457562799</v>
      </c>
      <c r="M32" s="70">
        <f t="shared" ref="M32" si="128">RANK(L32,L$8:L$41,0)</f>
        <v>10</v>
      </c>
      <c r="N32" s="69">
        <f>VLOOKUP($A32,'Return Data'!$A$7:$R$326,18,0)</f>
        <v>8.0071816581129003</v>
      </c>
      <c r="O32" s="70">
        <f t="shared" ref="O32" si="129">RANK(N32,N$8:N$41,0)</f>
        <v>14</v>
      </c>
      <c r="P32" s="69">
        <f>VLOOKUP($A32,'Return Data'!$A$7:$R$326,15,0)</f>
        <v>6.8028629052049796</v>
      </c>
      <c r="Q32" s="70">
        <f t="shared" ref="Q32" si="130">RANK(P32,P$8:P$41,0)</f>
        <v>13</v>
      </c>
      <c r="R32" s="69">
        <f>VLOOKUP($A32,'Return Data'!$A$7:$R$326,17,0)</f>
        <v>10.972362812999499</v>
      </c>
      <c r="S32" s="71">
        <f t="shared" ref="S32" si="131">RANK(R32,R$8:R$41,0)</f>
        <v>19</v>
      </c>
    </row>
    <row r="33" spans="1:19" x14ac:dyDescent="0.25">
      <c r="A33" s="87" t="s">
        <v>107</v>
      </c>
      <c r="B33" s="68">
        <f>VLOOKUP($A33,'Return Data'!$A$7:$R$326,2,0)</f>
        <v>43937</v>
      </c>
      <c r="C33" s="69">
        <f>VLOOKUP($A33,'Return Data'!$A$7:$R$326,3,0)</f>
        <v>1943.3997999999999</v>
      </c>
      <c r="D33" s="69">
        <f>VLOOKUP($A33,'Return Data'!$A$7:$R$326,10,0)</f>
        <v>-9.6691219417052796</v>
      </c>
      <c r="E33" s="70">
        <f t="shared" si="0"/>
        <v>31</v>
      </c>
      <c r="F33" s="69">
        <f>VLOOKUP($A33,'Return Data'!$A$7:$R$326,11,0)</f>
        <v>4.5671776352345601</v>
      </c>
      <c r="G33" s="70">
        <f t="shared" si="0"/>
        <v>22</v>
      </c>
      <c r="H33" s="69">
        <f>VLOOKUP($A33,'Return Data'!$A$7:$R$326,12,0)</f>
        <v>5.2342318019342597</v>
      </c>
      <c r="I33" s="70">
        <f t="shared" ref="I33" si="132">RANK(H33,H$8:H$41,0)</f>
        <v>25</v>
      </c>
      <c r="J33" s="69">
        <f>VLOOKUP($A33,'Return Data'!$A$7:$R$326,13,0)</f>
        <v>4.8445328045072698</v>
      </c>
      <c r="K33" s="70">
        <f t="shared" ref="K33" si="133">RANK(J33,J$8:J$41,0)</f>
        <v>22</v>
      </c>
      <c r="L33" s="69">
        <f>VLOOKUP($A33,'Return Data'!$A$7:$R$326,14,0)</f>
        <v>9.7014982677766195</v>
      </c>
      <c r="M33" s="70">
        <f t="shared" ref="M33" si="134">RANK(L33,L$8:L$41,0)</f>
        <v>14</v>
      </c>
      <c r="N33" s="69">
        <f>VLOOKUP($A33,'Return Data'!$A$7:$R$326,18,0)</f>
        <v>9.0707590817956607</v>
      </c>
      <c r="O33" s="70">
        <f t="shared" ref="O33" si="135">RANK(N33,N$8:N$41,0)</f>
        <v>9</v>
      </c>
      <c r="P33" s="69">
        <f>VLOOKUP($A33,'Return Data'!$A$7:$R$326,15,0)</f>
        <v>7.9916862281903303</v>
      </c>
      <c r="Q33" s="70">
        <f t="shared" ref="Q33" si="136">RANK(P33,P$8:P$41,0)</f>
        <v>8</v>
      </c>
      <c r="R33" s="69">
        <f>VLOOKUP($A33,'Return Data'!$A$7:$R$326,17,0)</f>
        <v>11.4133552204176</v>
      </c>
      <c r="S33" s="71">
        <f t="shared" ref="S33" si="137">RANK(R33,R$8:R$41,0)</f>
        <v>16</v>
      </c>
    </row>
    <row r="34" spans="1:19" x14ac:dyDescent="0.25">
      <c r="A34" s="87" t="s">
        <v>108</v>
      </c>
      <c r="B34" s="68">
        <f>VLOOKUP($A34,'Return Data'!$A$7:$R$326,2,0)</f>
        <v>43937</v>
      </c>
      <c r="C34" s="69">
        <f>VLOOKUP($A34,'Return Data'!$A$7:$R$326,3,0)</f>
        <v>30.7181</v>
      </c>
      <c r="D34" s="69">
        <f>VLOOKUP($A34,'Return Data'!$A$7:$R$326,10,0)</f>
        <v>9.0146754739052</v>
      </c>
      <c r="E34" s="70">
        <f t="shared" si="0"/>
        <v>4</v>
      </c>
      <c r="F34" s="69">
        <f>VLOOKUP($A34,'Return Data'!$A$7:$R$326,11,0)</f>
        <v>11.024169031487601</v>
      </c>
      <c r="G34" s="70">
        <f t="shared" si="0"/>
        <v>8</v>
      </c>
      <c r="H34" s="69">
        <f>VLOOKUP($A34,'Return Data'!$A$7:$R$326,12,0)</f>
        <v>6.6199851680660498</v>
      </c>
      <c r="I34" s="70">
        <f t="shared" ref="I34" si="138">RANK(H34,H$8:H$41,0)</f>
        <v>17</v>
      </c>
      <c r="J34" s="69">
        <f>VLOOKUP($A34,'Return Data'!$A$7:$R$326,13,0)</f>
        <v>5.2419884267876</v>
      </c>
      <c r="K34" s="70">
        <f t="shared" ref="K34" si="139">RANK(J34,J$8:J$41,0)</f>
        <v>20</v>
      </c>
      <c r="L34" s="69">
        <f>VLOOKUP($A34,'Return Data'!$A$7:$R$326,14,0)</f>
        <v>-1.3533586438045899</v>
      </c>
      <c r="M34" s="70">
        <f t="shared" ref="M34" si="140">RANK(L34,L$8:L$41,0)</f>
        <v>29</v>
      </c>
      <c r="N34" s="69">
        <f>VLOOKUP($A34,'Return Data'!$A$7:$R$326,18,0)</f>
        <v>2.1604619973824</v>
      </c>
      <c r="O34" s="70">
        <f t="shared" ref="O34" si="141">RANK(N34,N$8:N$41,0)</f>
        <v>28</v>
      </c>
      <c r="P34" s="69">
        <f>VLOOKUP($A34,'Return Data'!$A$7:$R$326,15,0)</f>
        <v>2.80586271996245</v>
      </c>
      <c r="Q34" s="70">
        <f t="shared" ref="Q34" si="142">RANK(P34,P$8:P$41,0)</f>
        <v>28</v>
      </c>
      <c r="R34" s="69">
        <f>VLOOKUP($A34,'Return Data'!$A$7:$R$326,17,0)</f>
        <v>12.185680245755901</v>
      </c>
      <c r="S34" s="71">
        <f t="shared" ref="S34" si="143">RANK(R34,R$8:R$41,0)</f>
        <v>13</v>
      </c>
    </row>
    <row r="35" spans="1:19" x14ac:dyDescent="0.25">
      <c r="A35" s="87" t="s">
        <v>109</v>
      </c>
      <c r="B35" s="68">
        <f>VLOOKUP($A35,'Return Data'!$A$7:$R$326,2,0)</f>
        <v>43937</v>
      </c>
      <c r="C35" s="69">
        <f>VLOOKUP($A35,'Return Data'!$A$7:$R$326,3,0)</f>
        <v>62.445300000000003</v>
      </c>
      <c r="D35" s="69">
        <f>VLOOKUP($A35,'Return Data'!$A$7:$R$326,10,0)</f>
        <v>4.7726667763493804</v>
      </c>
      <c r="E35" s="70">
        <f t="shared" si="0"/>
        <v>10</v>
      </c>
      <c r="F35" s="69">
        <f>VLOOKUP($A35,'Return Data'!$A$7:$R$326,11,0)</f>
        <v>6.3493634628228799</v>
      </c>
      <c r="G35" s="70">
        <f t="shared" si="0"/>
        <v>19</v>
      </c>
      <c r="H35" s="69">
        <f>VLOOKUP($A35,'Return Data'!$A$7:$R$326,12,0)</f>
        <v>6.0134467568946297</v>
      </c>
      <c r="I35" s="70">
        <f t="shared" ref="I35" si="144">RANK(H35,H$8:H$41,0)</f>
        <v>19</v>
      </c>
      <c r="J35" s="69">
        <f>VLOOKUP($A35,'Return Data'!$A$7:$R$326,13,0)</f>
        <v>5.8163874548350796</v>
      </c>
      <c r="K35" s="70">
        <f t="shared" ref="K35" si="145">RANK(J35,J$8:J$41,0)</f>
        <v>10</v>
      </c>
      <c r="L35" s="69">
        <f>VLOOKUP($A35,'Return Data'!$A$7:$R$326,14,0)</f>
        <v>6.08106214837313</v>
      </c>
      <c r="M35" s="70">
        <f t="shared" ref="M35" si="146">RANK(L35,L$8:L$41,0)</f>
        <v>23</v>
      </c>
      <c r="N35" s="69">
        <f>VLOOKUP($A35,'Return Data'!$A$7:$R$326,18,0)</f>
        <v>5.68617676451953</v>
      </c>
      <c r="O35" s="70">
        <f t="shared" ref="O35" si="147">RANK(N35,N$8:N$41,0)</f>
        <v>20</v>
      </c>
      <c r="P35" s="69">
        <f>VLOOKUP($A35,'Return Data'!$A$7:$R$326,15,0)</f>
        <v>4.8328883604420403</v>
      </c>
      <c r="Q35" s="70">
        <f t="shared" ref="Q35" si="148">RANK(P35,P$8:P$41,0)</f>
        <v>20</v>
      </c>
      <c r="R35" s="69">
        <f>VLOOKUP($A35,'Return Data'!$A$7:$R$326,17,0)</f>
        <v>23.928168124999999</v>
      </c>
      <c r="S35" s="71">
        <f t="shared" ref="S35" si="149">RANK(R35,R$8:R$41,0)</f>
        <v>2</v>
      </c>
    </row>
    <row r="36" spans="1:19" x14ac:dyDescent="0.25">
      <c r="A36" s="87" t="s">
        <v>110</v>
      </c>
      <c r="B36" s="68">
        <f>VLOOKUP($A36,'Return Data'!$A$7:$R$326,2,0)</f>
        <v>43937</v>
      </c>
      <c r="C36" s="69">
        <f>VLOOKUP($A36,'Return Data'!$A$7:$R$326,3,0)</f>
        <v>15.341200000000001</v>
      </c>
      <c r="D36" s="69">
        <f>VLOOKUP($A36,'Return Data'!$A$7:$R$326,10,0)</f>
        <v>7.3132596270112504</v>
      </c>
      <c r="E36" s="70">
        <f t="shared" si="0"/>
        <v>5</v>
      </c>
      <c r="F36" s="69">
        <f>VLOOKUP($A36,'Return Data'!$A$7:$R$326,11,0)</f>
        <v>12.2874465174199</v>
      </c>
      <c r="G36" s="70">
        <f t="shared" si="0"/>
        <v>6</v>
      </c>
      <c r="H36" s="69">
        <f>VLOOKUP($A36,'Return Data'!$A$7:$R$326,12,0)</f>
        <v>10.2592672531395</v>
      </c>
      <c r="I36" s="70">
        <f t="shared" ref="I36" si="150">RANK(H36,H$8:H$41,0)</f>
        <v>1</v>
      </c>
      <c r="J36" s="69">
        <f>VLOOKUP($A36,'Return Data'!$A$7:$R$326,13,0)</f>
        <v>8.0144975983954403</v>
      </c>
      <c r="K36" s="70">
        <f t="shared" ref="K36" si="151">RANK(J36,J$8:J$41,0)</f>
        <v>2</v>
      </c>
      <c r="L36" s="69">
        <f>VLOOKUP($A36,'Return Data'!$A$7:$R$326,14,0)</f>
        <v>11.9729214402279</v>
      </c>
      <c r="M36" s="70">
        <f t="shared" ref="M36" si="152">RANK(L36,L$8:L$41,0)</f>
        <v>6</v>
      </c>
      <c r="N36" s="69">
        <f>VLOOKUP($A36,'Return Data'!$A$7:$R$326,18,0)</f>
        <v>9.4246848793064704</v>
      </c>
      <c r="O36" s="70">
        <f t="shared" ref="O36" si="153">RANK(N36,N$8:N$41,0)</f>
        <v>7</v>
      </c>
      <c r="P36" s="69">
        <f>VLOOKUP($A36,'Return Data'!$A$7:$R$326,15,0)</f>
        <v>8.2623156508506792</v>
      </c>
      <c r="Q36" s="70">
        <f t="shared" ref="Q36" si="154">RANK(P36,P$8:P$41,0)</f>
        <v>4</v>
      </c>
      <c r="R36" s="69">
        <f>VLOOKUP($A36,'Return Data'!$A$7:$R$326,17,0)</f>
        <v>10.8087313735578</v>
      </c>
      <c r="S36" s="71">
        <f t="shared" ref="S36" si="155">RANK(R36,R$8:R$41,0)</f>
        <v>20</v>
      </c>
    </row>
    <row r="37" spans="1:19" x14ac:dyDescent="0.25">
      <c r="A37" s="87" t="s">
        <v>111</v>
      </c>
      <c r="B37" s="68">
        <f>VLOOKUP($A37,'Return Data'!$A$7:$R$326,2,0)</f>
        <v>43937</v>
      </c>
      <c r="C37" s="69">
        <f>VLOOKUP($A37,'Return Data'!$A$7:$R$326,3,0)</f>
        <v>25.814499999999999</v>
      </c>
      <c r="D37" s="69">
        <f>VLOOKUP($A37,'Return Data'!$A$7:$R$326,10,0)</f>
        <v>-0.31463025042753201</v>
      </c>
      <c r="E37" s="70">
        <f t="shared" si="0"/>
        <v>27</v>
      </c>
      <c r="F37" s="69">
        <f>VLOOKUP($A37,'Return Data'!$A$7:$R$326,11,0)</f>
        <v>10.0450717097132</v>
      </c>
      <c r="G37" s="70">
        <f t="shared" si="0"/>
        <v>10</v>
      </c>
      <c r="H37" s="69">
        <f>VLOOKUP($A37,'Return Data'!$A$7:$R$326,12,0)</f>
        <v>9.1710957066083392</v>
      </c>
      <c r="I37" s="70">
        <f t="shared" ref="I37" si="156">RANK(H37,H$8:H$41,0)</f>
        <v>5</v>
      </c>
      <c r="J37" s="69">
        <f>VLOOKUP($A37,'Return Data'!$A$7:$R$326,13,0)</f>
        <v>6.4842606980823296</v>
      </c>
      <c r="K37" s="70">
        <f t="shared" ref="K37" si="157">RANK(J37,J$8:J$41,0)</f>
        <v>7</v>
      </c>
      <c r="L37" s="69">
        <f>VLOOKUP($A37,'Return Data'!$A$7:$R$326,14,0)</f>
        <v>13.259700143057399</v>
      </c>
      <c r="M37" s="70">
        <f t="shared" ref="M37" si="158">RANK(L37,L$8:L$41,0)</f>
        <v>1</v>
      </c>
      <c r="N37" s="69">
        <f>VLOOKUP($A37,'Return Data'!$A$7:$R$326,18,0)</f>
        <v>10.3573325213498</v>
      </c>
      <c r="O37" s="70">
        <f t="shared" ref="O37" si="159">RANK(N37,N$8:N$41,0)</f>
        <v>3</v>
      </c>
      <c r="P37" s="69">
        <f>VLOOKUP($A37,'Return Data'!$A$7:$R$326,15,0)</f>
        <v>8.3654143677819199</v>
      </c>
      <c r="Q37" s="70">
        <f t="shared" ref="Q37" si="160">RANK(P37,P$8:P$41,0)</f>
        <v>3</v>
      </c>
      <c r="R37" s="69">
        <f>VLOOKUP($A37,'Return Data'!$A$7:$R$326,17,0)</f>
        <v>9.7209371842371208</v>
      </c>
      <c r="S37" s="71">
        <f t="shared" ref="S37" si="161">RANK(R37,R$8:R$41,0)</f>
        <v>24</v>
      </c>
    </row>
    <row r="38" spans="1:19" x14ac:dyDescent="0.25">
      <c r="A38" s="87" t="s">
        <v>112</v>
      </c>
      <c r="B38" s="68">
        <f>VLOOKUP($A38,'Return Data'!$A$7:$R$326,2,0)</f>
        <v>43937</v>
      </c>
      <c r="C38" s="69">
        <f>VLOOKUP($A38,'Return Data'!$A$7:$R$326,3,0)</f>
        <v>30.055399999999999</v>
      </c>
      <c r="D38" s="69">
        <f>VLOOKUP($A38,'Return Data'!$A$7:$R$326,10,0)</f>
        <v>4.3527008980100899</v>
      </c>
      <c r="E38" s="70">
        <f t="shared" si="0"/>
        <v>13</v>
      </c>
      <c r="F38" s="69">
        <f>VLOOKUP($A38,'Return Data'!$A$7:$R$326,11,0)</f>
        <v>8.9177956257069901</v>
      </c>
      <c r="G38" s="70">
        <f t="shared" si="0"/>
        <v>13</v>
      </c>
      <c r="H38" s="69">
        <f>VLOOKUP($A38,'Return Data'!$A$7:$R$326,12,0)</f>
        <v>7.0465371046831002</v>
      </c>
      <c r="I38" s="70">
        <f t="shared" ref="I38" si="162">RANK(H38,H$8:H$41,0)</f>
        <v>12</v>
      </c>
      <c r="J38" s="69">
        <f>VLOOKUP($A38,'Return Data'!$A$7:$R$326,13,0)</f>
        <v>5.6026197665903297</v>
      </c>
      <c r="K38" s="70">
        <f t="shared" ref="K38" si="163">RANK(J38,J$8:J$41,0)</f>
        <v>13</v>
      </c>
      <c r="L38" s="69">
        <f>VLOOKUP($A38,'Return Data'!$A$7:$R$326,14,0)</f>
        <v>7.36961603993206</v>
      </c>
      <c r="M38" s="70">
        <f t="shared" ref="M38" si="164">RANK(L38,L$8:L$41,0)</f>
        <v>18</v>
      </c>
      <c r="N38" s="69">
        <f>VLOOKUP($A38,'Return Data'!$A$7:$R$326,18,0)</f>
        <v>6.9453054226505904</v>
      </c>
      <c r="O38" s="70">
        <f t="shared" ref="O38" si="165">RANK(N38,N$8:N$41,0)</f>
        <v>17</v>
      </c>
      <c r="P38" s="69">
        <f>VLOOKUP($A38,'Return Data'!$A$7:$R$326,15,0)</f>
        <v>6.0544388542204901</v>
      </c>
      <c r="Q38" s="70">
        <f t="shared" ref="Q38" si="166">RANK(P38,P$8:P$41,0)</f>
        <v>18</v>
      </c>
      <c r="R38" s="69">
        <f>VLOOKUP($A38,'Return Data'!$A$7:$R$326,17,0)</f>
        <v>12.0596721581549</v>
      </c>
      <c r="S38" s="71">
        <f t="shared" ref="S38" si="167">RANK(R38,R$8:R$41,0)</f>
        <v>15</v>
      </c>
    </row>
    <row r="39" spans="1:19" x14ac:dyDescent="0.25">
      <c r="A39" s="87" t="s">
        <v>113</v>
      </c>
      <c r="B39" s="68">
        <f>VLOOKUP($A39,'Return Data'!$A$7:$R$326,2,0)</f>
        <v>43937</v>
      </c>
      <c r="C39" s="69">
        <f>VLOOKUP($A39,'Return Data'!$A$7:$R$326,3,0)</f>
        <v>17.536100000000001</v>
      </c>
      <c r="D39" s="69">
        <f>VLOOKUP($A39,'Return Data'!$A$7:$R$326,10,0)</f>
        <v>4.3805059821372998</v>
      </c>
      <c r="E39" s="70">
        <f t="shared" si="0"/>
        <v>12</v>
      </c>
      <c r="F39" s="69">
        <f>VLOOKUP($A39,'Return Data'!$A$7:$R$326,11,0)</f>
        <v>9.8038743651180198</v>
      </c>
      <c r="G39" s="70">
        <f t="shared" si="0"/>
        <v>11</v>
      </c>
      <c r="H39" s="69">
        <f>VLOOKUP($A39,'Return Data'!$A$7:$R$326,12,0)</f>
        <v>7.6420388088473796</v>
      </c>
      <c r="I39" s="70">
        <f t="shared" ref="I39" si="168">RANK(H39,H$8:H$41,0)</f>
        <v>10</v>
      </c>
      <c r="J39" s="69">
        <f>VLOOKUP($A39,'Return Data'!$A$7:$R$326,13,0)</f>
        <v>5.3912873662927199</v>
      </c>
      <c r="K39" s="70">
        <f t="shared" ref="K39" si="169">RANK(J39,J$8:J$41,0)</f>
        <v>14</v>
      </c>
      <c r="L39" s="69">
        <f>VLOOKUP($A39,'Return Data'!$A$7:$R$326,14,0)</f>
        <v>11.047694237733401</v>
      </c>
      <c r="M39" s="70">
        <f t="shared" ref="M39" si="170">RANK(L39,L$8:L$41,0)</f>
        <v>7</v>
      </c>
      <c r="N39" s="69">
        <f>VLOOKUP($A39,'Return Data'!$A$7:$R$326,18,0)</f>
        <v>8.3414839506166292</v>
      </c>
      <c r="O39" s="70">
        <f t="shared" ref="O39" si="171">RANK(N39,N$8:N$41,0)</f>
        <v>13</v>
      </c>
      <c r="P39" s="69">
        <f>VLOOKUP($A39,'Return Data'!$A$7:$R$326,15,0)</f>
        <v>6.5732955731117899</v>
      </c>
      <c r="Q39" s="70">
        <f t="shared" ref="Q39" si="172">RANK(P39,P$8:P$41,0)</f>
        <v>15</v>
      </c>
      <c r="R39" s="69">
        <f>VLOOKUP($A39,'Return Data'!$A$7:$R$326,17,0)</f>
        <v>9.2149966499162499</v>
      </c>
      <c r="S39" s="71">
        <f t="shared" ref="S39" si="173">RANK(R39,R$8:R$41,0)</f>
        <v>25</v>
      </c>
    </row>
    <row r="40" spans="1:19" x14ac:dyDescent="0.25">
      <c r="A40" s="87" t="s">
        <v>369</v>
      </c>
      <c r="B40" s="68">
        <f>VLOOKUP($A40,'Return Data'!$A$7:$R$326,2,0)</f>
        <v>43937</v>
      </c>
      <c r="C40" s="69">
        <f>VLOOKUP($A40,'Return Data'!$A$7:$R$326,3,0)</f>
        <v>0.36199999999999999</v>
      </c>
      <c r="D40" s="69"/>
      <c r="E40" s="70"/>
      <c r="F40" s="69"/>
      <c r="G40" s="70"/>
      <c r="H40" s="69"/>
      <c r="I40" s="70"/>
      <c r="J40" s="69"/>
      <c r="K40" s="70"/>
      <c r="L40" s="69"/>
      <c r="M40" s="70"/>
      <c r="N40" s="69"/>
      <c r="O40" s="70"/>
      <c r="P40" s="69"/>
      <c r="Q40" s="70"/>
      <c r="R40" s="69">
        <f>VLOOKUP($A40,'Return Data'!$A$7:$R$326,17,0)</f>
        <v>8.66448274224941</v>
      </c>
      <c r="S40" s="71">
        <f t="shared" ref="S40" si="174">RANK(R40,R$8:R$41,0)</f>
        <v>28</v>
      </c>
    </row>
    <row r="41" spans="1:19" x14ac:dyDescent="0.25">
      <c r="A41" s="87" t="s">
        <v>114</v>
      </c>
      <c r="B41" s="68">
        <f>VLOOKUP($A41,'Return Data'!$A$7:$R$326,2,0)</f>
        <v>43937</v>
      </c>
      <c r="C41" s="69">
        <f>VLOOKUP($A41,'Return Data'!$A$7:$R$326,3,0)</f>
        <v>19.741299999999999</v>
      </c>
      <c r="D41" s="69">
        <f>VLOOKUP($A41,'Return Data'!$A$7:$R$326,10,0)</f>
        <v>11.831483470896501</v>
      </c>
      <c r="E41" s="70">
        <f t="shared" si="0"/>
        <v>1</v>
      </c>
      <c r="F41" s="69">
        <f>VLOOKUP($A41,'Return Data'!$A$7:$R$326,11,0)</f>
        <v>-4.0466891764371899</v>
      </c>
      <c r="G41" s="70">
        <f t="shared" si="0"/>
        <v>31</v>
      </c>
      <c r="H41" s="69">
        <f>VLOOKUP($A41,'Return Data'!$A$7:$R$326,12,0)</f>
        <v>-0.36003902529601201</v>
      </c>
      <c r="I41" s="70">
        <f t="shared" ref="I41" si="175">RANK(H41,H$8:H$41,0)</f>
        <v>28</v>
      </c>
      <c r="J41" s="69">
        <f>VLOOKUP($A41,'Return Data'!$A$7:$R$326,13,0)</f>
        <v>-1.0895736365600199</v>
      </c>
      <c r="K41" s="70">
        <f t="shared" ref="K41" si="176">RANK(J41,J$8:J$41,0)</f>
        <v>28</v>
      </c>
      <c r="L41" s="69">
        <f>VLOOKUP($A41,'Return Data'!$A$7:$R$326,14,0)</f>
        <v>-4.1732922187739199</v>
      </c>
      <c r="M41" s="70">
        <f t="shared" ref="M41" si="177">RANK(L41,L$8:L$41,0)</f>
        <v>31</v>
      </c>
      <c r="N41" s="69">
        <f>VLOOKUP($A41,'Return Data'!$A$7:$R$326,18,0)</f>
        <v>-0.91106634312201595</v>
      </c>
      <c r="O41" s="70">
        <f t="shared" ref="O41" si="178">RANK(N41,N$8:N$41,0)</f>
        <v>30</v>
      </c>
      <c r="P41" s="69">
        <f>VLOOKUP($A41,'Return Data'!$A$7:$R$326,15,0)</f>
        <v>0.98282013546802605</v>
      </c>
      <c r="Q41" s="70">
        <f t="shared" ref="Q41" si="179">RANK(P41,P$8:P$41,0)</f>
        <v>29</v>
      </c>
      <c r="R41" s="69">
        <f>VLOOKUP($A41,'Return Data'!$A$7:$R$326,17,0)</f>
        <v>9.9179205020920502</v>
      </c>
      <c r="S41" s="71">
        <f t="shared" ref="S41" si="180">RANK(R41,R$8:R$41,0)</f>
        <v>23</v>
      </c>
    </row>
    <row r="42" spans="1:19" x14ac:dyDescent="0.25">
      <c r="A42" s="88"/>
      <c r="B42" s="89"/>
      <c r="C42" s="89"/>
      <c r="D42" s="90"/>
      <c r="E42" s="89"/>
      <c r="F42" s="90"/>
      <c r="G42" s="89"/>
      <c r="H42" s="90"/>
      <c r="I42" s="89"/>
      <c r="J42" s="90"/>
      <c r="K42" s="89"/>
      <c r="L42" s="90"/>
      <c r="M42" s="89"/>
      <c r="N42" s="90"/>
      <c r="O42" s="89"/>
      <c r="P42" s="90"/>
      <c r="Q42" s="89"/>
      <c r="R42" s="90"/>
      <c r="S42" s="91"/>
    </row>
    <row r="43" spans="1:19" x14ac:dyDescent="0.25">
      <c r="A43" s="92" t="s">
        <v>27</v>
      </c>
      <c r="B43" s="93"/>
      <c r="C43" s="93"/>
      <c r="D43" s="94">
        <f>AVERAGE(D8:D41)</f>
        <v>-15.798640122230209</v>
      </c>
      <c r="E43" s="93"/>
      <c r="F43" s="94">
        <f>AVERAGE(F8:F41)</f>
        <v>1.1722658677788169</v>
      </c>
      <c r="G43" s="93"/>
      <c r="H43" s="94">
        <f>AVERAGE(H8:H41)</f>
        <v>5.6217545080583351</v>
      </c>
      <c r="I43" s="93"/>
      <c r="J43" s="94">
        <f>AVERAGE(J8:J41)</f>
        <v>4.5707564035900301</v>
      </c>
      <c r="K43" s="93"/>
      <c r="L43" s="94">
        <f>AVERAGE(L8:L41)</f>
        <v>7.2862760163180802</v>
      </c>
      <c r="M43" s="93"/>
      <c r="N43" s="94">
        <f>AVERAGE(N8:N41)</f>
        <v>6.7338317699856258</v>
      </c>
      <c r="O43" s="93"/>
      <c r="P43" s="94">
        <f>AVERAGE(P8:P41)</f>
        <v>5.9976427694186931</v>
      </c>
      <c r="Q43" s="93"/>
      <c r="R43" s="94">
        <f>AVERAGE(R8:R41)</f>
        <v>8.6239979690528727</v>
      </c>
      <c r="S43" s="95"/>
    </row>
    <row r="44" spans="1:19" x14ac:dyDescent="0.25">
      <c r="A44" s="92" t="s">
        <v>28</v>
      </c>
      <c r="B44" s="93"/>
      <c r="C44" s="93"/>
      <c r="D44" s="94">
        <f>MIN(D8:D41)</f>
        <v>-306.79680353475197</v>
      </c>
      <c r="E44" s="93"/>
      <c r="F44" s="94">
        <f>MIN(F8:F41)</f>
        <v>-100.025750165415</v>
      </c>
      <c r="G44" s="93"/>
      <c r="H44" s="94">
        <f>MIN(H8:H41)</f>
        <v>-6.0539068544409496</v>
      </c>
      <c r="I44" s="93"/>
      <c r="J44" s="94">
        <f>MIN(J8:J41)</f>
        <v>-5.5357302167900801</v>
      </c>
      <c r="K44" s="93"/>
      <c r="L44" s="94">
        <f>MIN(L8:L41)</f>
        <v>-4.1732922187739199</v>
      </c>
      <c r="M44" s="93"/>
      <c r="N44" s="94">
        <f>MIN(N8:N41)</f>
        <v>-0.91106634312201595</v>
      </c>
      <c r="O44" s="93"/>
      <c r="P44" s="94">
        <f>MIN(P8:P41)</f>
        <v>0.98282013546802605</v>
      </c>
      <c r="Q44" s="93"/>
      <c r="R44" s="94">
        <f>MIN(R8:R41)</f>
        <v>-61.097148255855998</v>
      </c>
      <c r="S44" s="95"/>
    </row>
    <row r="45" spans="1:19" ht="15.75" thickBot="1" x14ac:dyDescent="0.3">
      <c r="A45" s="96" t="s">
        <v>29</v>
      </c>
      <c r="B45" s="97"/>
      <c r="C45" s="97"/>
      <c r="D45" s="98">
        <f>MAX(D8:D41)</f>
        <v>11.831483470896501</v>
      </c>
      <c r="E45" s="97"/>
      <c r="F45" s="98">
        <f>MAX(F8:F41)</f>
        <v>16.062912161718099</v>
      </c>
      <c r="G45" s="97"/>
      <c r="H45" s="98">
        <f>MAX(H8:H41)</f>
        <v>10.2592672531395</v>
      </c>
      <c r="I45" s="97"/>
      <c r="J45" s="98">
        <f>MAX(J8:J41)</f>
        <v>10.4556613060864</v>
      </c>
      <c r="K45" s="97"/>
      <c r="L45" s="98">
        <f>MAX(L8:L41)</f>
        <v>13.259700143057399</v>
      </c>
      <c r="M45" s="97"/>
      <c r="N45" s="98">
        <f>MAX(N8:N41)</f>
        <v>11.210453264341099</v>
      </c>
      <c r="O45" s="97"/>
      <c r="P45" s="98">
        <f>MAX(P8:P41)</f>
        <v>8.7948275740286999</v>
      </c>
      <c r="Q45" s="97"/>
      <c r="R45" s="98">
        <f>MAX(R8:R41)</f>
        <v>24.462089896956101</v>
      </c>
      <c r="S45" s="99"/>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2020-04-17T03:44:45Z</dcterms:modified>
</cp:coreProperties>
</file>