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R37" i="2" l="1"/>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F8" i="9" l="1"/>
  <c r="F8" i="11"/>
  <c r="R1" i="14" l="1"/>
  <c r="Q1" i="14"/>
  <c r="P1" i="14"/>
  <c r="O1" i="14"/>
  <c r="N1" i="14"/>
  <c r="M1" i="14"/>
  <c r="L1" i="14"/>
  <c r="K1" i="14"/>
  <c r="J1" i="14"/>
  <c r="I1" i="14"/>
  <c r="H1" i="14"/>
  <c r="G1" i="14"/>
  <c r="F1" i="14"/>
  <c r="E1" i="14"/>
  <c r="D1" i="14"/>
  <c r="C1" i="14"/>
  <c r="B1" i="14"/>
  <c r="A1" i="14" l="1"/>
  <c r="Z44" i="6" l="1"/>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L10" i="11"/>
  <c r="J10" i="11"/>
  <c r="H10" i="11"/>
  <c r="F10" i="11"/>
  <c r="D10" i="11"/>
  <c r="C10" i="11"/>
  <c r="B10" i="11"/>
  <c r="L9" i="11"/>
  <c r="J9" i="11"/>
  <c r="H9" i="11"/>
  <c r="F9" i="11"/>
  <c r="D9" i="11"/>
  <c r="C9" i="11"/>
  <c r="B9" i="11"/>
  <c r="L8" i="11"/>
  <c r="D8" i="11"/>
  <c r="C8" i="11"/>
  <c r="B8" i="11"/>
  <c r="D10" i="9"/>
  <c r="D9" i="9"/>
  <c r="D8" i="9"/>
  <c r="F10" i="9"/>
  <c r="F9" i="9"/>
  <c r="L10" i="9"/>
  <c r="L9" i="9"/>
  <c r="L8" i="9"/>
  <c r="J10" i="9"/>
  <c r="H10" i="9"/>
  <c r="J9" i="9"/>
  <c r="H9" i="9"/>
  <c r="C10" i="9"/>
  <c r="B10" i="9"/>
  <c r="C9" i="9"/>
  <c r="B9"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O39"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AA34" i="6" l="1"/>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<sst xmlns="http://schemas.openxmlformats.org/spreadsheetml/2006/main" count="2980" uniqueCount="405">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</sst>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4">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0" fillId="0" borderId="0" xfId="0"/>
    <xf numFmtId="165" fontId="0" fillId="0" borderId="0" xfId="0" applyNumberFormat="1"/>
    <xf numFmtId="164" fontId="0" fillId="0" borderId="0" xfId="0" applyNumberFormat="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6" fillId="6" borderId="25" xfId="0" applyFont="1" applyFill="1" applyBorder="1"/>
    <xf numFmtId="165" fontId="0" fillId="0" borderId="0" xfId="0" applyNumberFormat="1"/>
    <xf numFmtId="164" fontId="0" fillId="0" borderId="0" xfId="0" applyNumberFormat="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8" t="s">
        <v>332</v>
      </c>
      <c r="E3" s="109"/>
      <c r="F3" s="110"/>
      <c r="G3" s="52"/>
      <c r="H3" s="108" t="s">
        <v>333</v>
      </c>
      <c r="I3" s="109"/>
      <c r="J3" s="110"/>
      <c r="K3" s="53"/>
    </row>
    <row r="4" spans="3:11" ht="15.75" thickBot="1" x14ac:dyDescent="0.3">
      <c r="C4" s="51"/>
      <c r="D4" s="111"/>
      <c r="E4" s="112"/>
      <c r="F4" s="113"/>
      <c r="G4" s="52"/>
      <c r="H4" s="111"/>
      <c r="I4" s="112"/>
      <c r="J4" s="113"/>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8" t="s">
        <v>334</v>
      </c>
      <c r="E7" s="109"/>
      <c r="F7" s="110"/>
      <c r="G7" s="55"/>
      <c r="H7" s="108" t="s">
        <v>335</v>
      </c>
      <c r="I7" s="109"/>
      <c r="J7" s="110"/>
      <c r="K7" s="56"/>
    </row>
    <row r="8" spans="3:11" s="17" customFormat="1" ht="15.75" thickBot="1" x14ac:dyDescent="0.3">
      <c r="C8" s="54"/>
      <c r="D8" s="111"/>
      <c r="E8" s="112"/>
      <c r="F8" s="113"/>
      <c r="G8" s="55"/>
      <c r="H8" s="111"/>
      <c r="I8" s="112"/>
      <c r="J8" s="113"/>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8" t="s">
        <v>336</v>
      </c>
      <c r="E11" s="109"/>
      <c r="F11" s="110"/>
      <c r="G11" s="55"/>
      <c r="H11" s="108" t="s">
        <v>337</v>
      </c>
      <c r="I11" s="109"/>
      <c r="J11" s="110"/>
      <c r="K11" s="56"/>
    </row>
    <row r="12" spans="3:11" s="17" customFormat="1" ht="15.75" thickBot="1" x14ac:dyDescent="0.3">
      <c r="C12" s="54"/>
      <c r="D12" s="111"/>
      <c r="E12" s="112"/>
      <c r="F12" s="113"/>
      <c r="G12" s="55"/>
      <c r="H12" s="111"/>
      <c r="I12" s="112"/>
      <c r="J12" s="113"/>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8" t="s">
        <v>340</v>
      </c>
      <c r="E15" s="109"/>
      <c r="F15" s="110"/>
      <c r="G15" s="55"/>
      <c r="H15" s="108" t="s">
        <v>341</v>
      </c>
      <c r="I15" s="109"/>
      <c r="J15" s="110"/>
      <c r="K15" s="56"/>
    </row>
    <row r="16" spans="3:11" s="17" customFormat="1" ht="15.75" thickBot="1" x14ac:dyDescent="0.3">
      <c r="C16" s="54"/>
      <c r="D16" s="111"/>
      <c r="E16" s="112"/>
      <c r="F16" s="113"/>
      <c r="G16" s="55"/>
      <c r="H16" s="111"/>
      <c r="I16" s="112"/>
      <c r="J16" s="113"/>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8" t="s">
        <v>338</v>
      </c>
      <c r="E19" s="109"/>
      <c r="F19" s="110"/>
      <c r="G19" s="55"/>
      <c r="H19" s="108" t="s">
        <v>339</v>
      </c>
      <c r="I19" s="109"/>
      <c r="J19" s="110"/>
      <c r="K19" s="56"/>
    </row>
    <row r="20" spans="3:11" s="17" customFormat="1" ht="15.75" thickBot="1" x14ac:dyDescent="0.3">
      <c r="C20" s="54"/>
      <c r="D20" s="111"/>
      <c r="E20" s="112"/>
      <c r="F20" s="113"/>
      <c r="G20" s="55"/>
      <c r="H20" s="111"/>
      <c r="I20" s="112"/>
      <c r="J20" s="113"/>
      <c r="K20" s="56"/>
    </row>
    <row r="21" spans="3:11" s="17" customFormat="1" x14ac:dyDescent="0.25">
      <c r="C21" s="54"/>
      <c r="D21" s="55"/>
      <c r="E21" s="55"/>
      <c r="F21" s="55"/>
      <c r="G21" s="55"/>
      <c r="H21" s="55"/>
      <c r="I21" s="55"/>
      <c r="J21" s="55"/>
      <c r="K21" s="56"/>
    </row>
    <row r="22" spans="3:11" x14ac:dyDescent="0.25">
      <c r="C22" s="51"/>
      <c r="D22" s="52"/>
      <c r="E22" s="52"/>
      <c r="F22" s="114" t="s">
        <v>355</v>
      </c>
      <c r="G22" s="114"/>
      <c r="H22" s="114"/>
      <c r="I22" s="52"/>
      <c r="J22" s="52"/>
      <c r="K22" s="53"/>
    </row>
    <row r="23" spans="3:11" ht="7.5" customHeight="1" x14ac:dyDescent="0.25">
      <c r="C23" s="51"/>
      <c r="D23" s="52"/>
      <c r="E23" s="52"/>
      <c r="F23" s="52"/>
      <c r="G23" s="57"/>
      <c r="H23" s="52"/>
      <c r="I23" s="52"/>
      <c r="J23" s="52"/>
      <c r="K23" s="53"/>
    </row>
    <row r="24" spans="3:11" x14ac:dyDescent="0.25">
      <c r="C24" s="51"/>
      <c r="D24" s="52"/>
      <c r="E24" s="114" t="s">
        <v>354</v>
      </c>
      <c r="F24" s="114"/>
      <c r="G24" s="114"/>
      <c r="H24" s="114"/>
      <c r="I24" s="114"/>
      <c r="J24" s="52"/>
      <c r="K24" s="53"/>
    </row>
    <row r="25" spans="3:11" ht="7.5" customHeight="1" x14ac:dyDescent="0.25">
      <c r="C25" s="51"/>
      <c r="D25" s="52"/>
      <c r="E25" s="52"/>
      <c r="F25" s="52"/>
      <c r="G25" s="57"/>
      <c r="H25" s="52"/>
      <c r="I25" s="52"/>
      <c r="J25" s="52"/>
      <c r="K25" s="53"/>
    </row>
    <row r="26" spans="3:11" x14ac:dyDescent="0.25">
      <c r="C26" s="51"/>
      <c r="D26" s="52"/>
      <c r="E26" s="114" t="s">
        <v>356</v>
      </c>
      <c r="F26" s="114"/>
      <c r="G26" s="114"/>
      <c r="H26" s="114"/>
      <c r="I26" s="114"/>
      <c r="J26" s="52"/>
      <c r="K26" s="103" t="s">
        <v>404</v>
      </c>
    </row>
    <row r="27" spans="3:11" ht="6.75" customHeight="1" thickBot="1" x14ac:dyDescent="0.3">
      <c r="C27" s="58"/>
      <c r="D27" s="59"/>
      <c r="E27" s="59"/>
      <c r="F27" s="59"/>
      <c r="G27" s="59"/>
      <c r="H27" s="59"/>
      <c r="I27" s="59"/>
      <c r="J27" s="59"/>
      <c r="K27" s="60"/>
    </row>
  </sheetData>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7" t="s">
        <v>349</v>
      </c>
    </row>
    <row r="3" spans="1:27" ht="15" customHeight="1" thickBot="1" x14ac:dyDescent="0.3">
      <c r="A3" s="118"/>
    </row>
    <row r="4" spans="1:27" ht="15.75" thickBot="1" x14ac:dyDescent="0.3"/>
    <row r="5" spans="1:27" s="4" customFormat="1" x14ac:dyDescent="0.25">
      <c r="A5" s="32" t="s">
        <v>353</v>
      </c>
      <c r="B5" s="115" t="s">
        <v>8</v>
      </c>
      <c r="C5" s="115" t="s">
        <v>9</v>
      </c>
      <c r="D5" s="121" t="s">
        <v>115</v>
      </c>
      <c r="E5" s="121"/>
      <c r="F5" s="121" t="s">
        <v>116</v>
      </c>
      <c r="G5" s="121"/>
      <c r="H5" s="121" t="s">
        <v>117</v>
      </c>
      <c r="I5" s="121"/>
      <c r="J5" s="121" t="s">
        <v>47</v>
      </c>
      <c r="K5" s="121"/>
      <c r="L5" s="121" t="s">
        <v>48</v>
      </c>
      <c r="M5" s="121"/>
      <c r="N5" s="121" t="s">
        <v>1</v>
      </c>
      <c r="O5" s="121"/>
      <c r="P5" s="121" t="s">
        <v>2</v>
      </c>
      <c r="Q5" s="121"/>
      <c r="R5" s="121" t="s">
        <v>3</v>
      </c>
      <c r="S5" s="121"/>
      <c r="T5" s="121" t="s">
        <v>4</v>
      </c>
      <c r="U5" s="121"/>
      <c r="V5" s="121" t="s">
        <v>385</v>
      </c>
      <c r="W5" s="121"/>
      <c r="X5" s="121" t="s">
        <v>5</v>
      </c>
      <c r="Y5" s="121"/>
      <c r="Z5" s="121" t="s">
        <v>46</v>
      </c>
      <c r="AA5" s="124"/>
    </row>
    <row r="6" spans="1:27" s="4" customFormat="1"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Data'!$A$7:$R$326,2,0)</f>
        <v>43936</v>
      </c>
      <c r="C8" s="69">
        <f>VLOOKUP($A8,'Return Data'!$A$7:$R$326,3,0)</f>
        <v>320.19880000000001</v>
      </c>
      <c r="D8" s="69">
        <f>VLOOKUP($A8,'Return Data'!$A$7:$R$326,6,0)</f>
        <v>3.7279087323762701</v>
      </c>
      <c r="E8" s="70">
        <f t="shared" ref="E8:E50" si="0">RANK(D8,D$8:D$50,0)</f>
        <v>22</v>
      </c>
      <c r="F8" s="69">
        <f>VLOOKUP($A8,'Return Data'!$A$7:$R$326,7,0)</f>
        <v>4.7020735654423103</v>
      </c>
      <c r="G8" s="70">
        <f t="shared" ref="G8:G50" si="1">RANK(F8,F$8:F$50,0)</f>
        <v>29</v>
      </c>
      <c r="H8" s="69">
        <f>VLOOKUP($A8,'Return Data'!$A$7:$R$326,8,0)</f>
        <v>4.5489763301772603</v>
      </c>
      <c r="I8" s="70">
        <f t="shared" ref="I8:I50" si="2">RANK(H8,H$8:H$50,0)</f>
        <v>31</v>
      </c>
      <c r="J8" s="69">
        <f>VLOOKUP($A8,'Return Data'!$A$7:$R$326,9,0)</f>
        <v>4.8667419328512196</v>
      </c>
      <c r="K8" s="70">
        <f t="shared" ref="K8:K50" si="3">RANK(J8,J$8:J$50,0)</f>
        <v>23</v>
      </c>
      <c r="L8" s="69">
        <f>VLOOKUP($A8,'Return Data'!$A$7:$R$326,10,0)</f>
        <v>6.2852658915824797</v>
      </c>
      <c r="M8" s="70">
        <f t="shared" ref="M8:M50" si="4">RANK(L8,L$8:L$50,0)</f>
        <v>14</v>
      </c>
      <c r="N8" s="69">
        <f>VLOOKUP($A8,'Return Data'!$A$7:$R$326,11,0)</f>
        <v>5.6807074149894596</v>
      </c>
      <c r="O8" s="70">
        <f t="shared" ref="O8:O24" si="5">RANK(N8,N$8:N$50,0)</f>
        <v>16</v>
      </c>
      <c r="P8" s="69">
        <f>VLOOKUP($A8,'Return Data'!$A$7:$R$326,12,0)</f>
        <v>5.5052972528857902</v>
      </c>
      <c r="Q8" s="70">
        <f t="shared" ref="Q8:Q24" si="6">RANK(P8,P$8:P$50,0)</f>
        <v>17</v>
      </c>
      <c r="R8" s="69">
        <f>VLOOKUP($A8,'Return Data'!$A$7:$R$326,13,0)</f>
        <v>5.7990936423398196</v>
      </c>
      <c r="S8" s="70">
        <f t="shared" ref="S8:S24" si="7">RANK(R8,R$8:R$50,0)</f>
        <v>11</v>
      </c>
      <c r="T8" s="69">
        <f>VLOOKUP($A8,'Return Data'!$A$7:$R$326,14,0)</f>
        <v>6.2477900271728304</v>
      </c>
      <c r="U8" s="70">
        <f t="shared" ref="U8:U24" si="8">RANK(T8,T$8:T$50,0)</f>
        <v>9</v>
      </c>
      <c r="V8" s="69">
        <f>VLOOKUP($A8,'Return Data'!$A$7:$R$326,18,0)</f>
        <v>7.1386568726387898</v>
      </c>
      <c r="W8" s="70">
        <f t="shared" ref="W8:W24" si="9">RANK(V8,V$8:V$50,0)</f>
        <v>10</v>
      </c>
      <c r="X8" s="69">
        <f>VLOOKUP($A8,'Return Data'!$A$7:$R$326,15,0)</f>
        <v>7.39198244940774</v>
      </c>
      <c r="Y8" s="70">
        <f t="shared" ref="Y8:Y24" si="10">RANK(X8,X$8:X$50,0)</f>
        <v>9</v>
      </c>
      <c r="Z8" s="69">
        <f>VLOOKUP($A8,'Return Data'!$A$7:$R$326,17,0)</f>
        <v>10.153197916156101</v>
      </c>
      <c r="AA8" s="71">
        <f t="shared" ref="AA8:AA50" si="11">RANK(Z8,Z$8:Z$50,0)</f>
        <v>5</v>
      </c>
    </row>
    <row r="9" spans="1:27" x14ac:dyDescent="0.25">
      <c r="A9" s="67" t="s">
        <v>119</v>
      </c>
      <c r="B9" s="68">
        <f>VLOOKUP($A9,'Return Data'!$A$7:$R$326,2,0)</f>
        <v>43936</v>
      </c>
      <c r="C9" s="69">
        <f>VLOOKUP($A9,'Return Data'!$A$7:$R$326,3,0)</f>
        <v>2208.9699000000001</v>
      </c>
      <c r="D9" s="69">
        <f>VLOOKUP($A9,'Return Data'!$A$7:$R$326,6,0)</f>
        <v>4.6899828816775502</v>
      </c>
      <c r="E9" s="70">
        <f t="shared" si="0"/>
        <v>5</v>
      </c>
      <c r="F9" s="69">
        <f>VLOOKUP($A9,'Return Data'!$A$7:$R$326,7,0)</f>
        <v>5.5103408188062701</v>
      </c>
      <c r="G9" s="70">
        <f t="shared" si="1"/>
        <v>11</v>
      </c>
      <c r="H9" s="69">
        <f>VLOOKUP($A9,'Return Data'!$A$7:$R$326,8,0)</f>
        <v>5.0672598065904797</v>
      </c>
      <c r="I9" s="70">
        <f t="shared" si="2"/>
        <v>11</v>
      </c>
      <c r="J9" s="69">
        <f>VLOOKUP($A9,'Return Data'!$A$7:$R$326,9,0)</f>
        <v>5.1674543583124803</v>
      </c>
      <c r="K9" s="70">
        <f t="shared" si="3"/>
        <v>8</v>
      </c>
      <c r="L9" s="69">
        <f>VLOOKUP($A9,'Return Data'!$A$7:$R$326,10,0)</f>
        <v>6.6985858933504696</v>
      </c>
      <c r="M9" s="70">
        <f t="shared" si="4"/>
        <v>11</v>
      </c>
      <c r="N9" s="69">
        <f>VLOOKUP($A9,'Return Data'!$A$7:$R$326,11,0)</f>
        <v>5.8756204194795201</v>
      </c>
      <c r="O9" s="70">
        <f t="shared" si="5"/>
        <v>11</v>
      </c>
      <c r="P9" s="69">
        <f>VLOOKUP($A9,'Return Data'!$A$7:$R$326,12,0)</f>
        <v>5.6106096309260503</v>
      </c>
      <c r="Q9" s="70">
        <f t="shared" si="6"/>
        <v>10</v>
      </c>
      <c r="R9" s="69">
        <f>VLOOKUP($A9,'Return Data'!$A$7:$R$326,13,0)</f>
        <v>5.8142446241875501</v>
      </c>
      <c r="S9" s="70">
        <f t="shared" si="7"/>
        <v>10</v>
      </c>
      <c r="T9" s="69">
        <f>VLOOKUP($A9,'Return Data'!$A$7:$R$326,14,0)</f>
        <v>6.20086514359165</v>
      </c>
      <c r="U9" s="70">
        <f t="shared" si="8"/>
        <v>13</v>
      </c>
      <c r="V9" s="69">
        <f>VLOOKUP($A9,'Return Data'!$A$7:$R$326,18,0)</f>
        <v>7.1238393865102196</v>
      </c>
      <c r="W9" s="70">
        <f t="shared" si="9"/>
        <v>12</v>
      </c>
      <c r="X9" s="69">
        <f>VLOOKUP($A9,'Return Data'!$A$7:$R$326,15,0)</f>
        <v>7.3814429483041799</v>
      </c>
      <c r="Y9" s="70">
        <f t="shared" si="10"/>
        <v>11</v>
      </c>
      <c r="Z9" s="69">
        <f>VLOOKUP($A9,'Return Data'!$A$7:$R$326,17,0)</f>
        <v>10.081974321768801</v>
      </c>
      <c r="AA9" s="71">
        <f t="shared" si="11"/>
        <v>11</v>
      </c>
    </row>
    <row r="10" spans="1:27" x14ac:dyDescent="0.25">
      <c r="A10" s="67" t="s">
        <v>120</v>
      </c>
      <c r="B10" s="68">
        <f>VLOOKUP($A10,'Return Data'!$A$7:$R$326,2,0)</f>
        <v>43936</v>
      </c>
      <c r="C10" s="69">
        <f>VLOOKUP($A10,'Return Data'!$A$7:$R$326,3,0)</f>
        <v>2293.8217</v>
      </c>
      <c r="D10" s="69">
        <f>VLOOKUP($A10,'Return Data'!$A$7:$R$326,6,0)</f>
        <v>2.8389767493488498</v>
      </c>
      <c r="E10" s="70">
        <f t="shared" si="0"/>
        <v>43</v>
      </c>
      <c r="F10" s="69">
        <f>VLOOKUP($A10,'Return Data'!$A$7:$R$326,7,0)</f>
        <v>5.2013044367285399</v>
      </c>
      <c r="G10" s="70">
        <f t="shared" si="1"/>
        <v>20</v>
      </c>
      <c r="H10" s="69">
        <f>VLOOKUP($A10,'Return Data'!$A$7:$R$326,8,0)</f>
        <v>5.1165039671403001</v>
      </c>
      <c r="I10" s="70">
        <f t="shared" si="2"/>
        <v>7</v>
      </c>
      <c r="J10" s="69">
        <f>VLOOKUP($A10,'Return Data'!$A$7:$R$326,9,0)</f>
        <v>4.8847802582732101</v>
      </c>
      <c r="K10" s="70">
        <f t="shared" si="3"/>
        <v>21</v>
      </c>
      <c r="L10" s="69">
        <f>VLOOKUP($A10,'Return Data'!$A$7:$R$326,10,0)</f>
        <v>7.5913741061709699</v>
      </c>
      <c r="M10" s="70">
        <f t="shared" si="4"/>
        <v>2</v>
      </c>
      <c r="N10" s="69">
        <f>VLOOKUP($A10,'Return Data'!$A$7:$R$326,11,0)</f>
        <v>6.1040995016969299</v>
      </c>
      <c r="O10" s="70">
        <f t="shared" si="5"/>
        <v>4</v>
      </c>
      <c r="P10" s="69">
        <f>VLOOKUP($A10,'Return Data'!$A$7:$R$326,12,0)</f>
        <v>5.75777013591751</v>
      </c>
      <c r="Q10" s="70">
        <f t="shared" si="6"/>
        <v>3</v>
      </c>
      <c r="R10" s="69">
        <f>VLOOKUP($A10,'Return Data'!$A$7:$R$326,13,0)</f>
        <v>5.9256992263357198</v>
      </c>
      <c r="S10" s="70">
        <f t="shared" si="7"/>
        <v>5</v>
      </c>
      <c r="T10" s="69">
        <f>VLOOKUP($A10,'Return Data'!$A$7:$R$326,14,0)</f>
        <v>6.2820716488662898</v>
      </c>
      <c r="U10" s="70">
        <f t="shared" si="8"/>
        <v>5</v>
      </c>
      <c r="V10" s="69">
        <f>VLOOKUP($A10,'Return Data'!$A$7:$R$326,18,0)</f>
        <v>7.1974244506342098</v>
      </c>
      <c r="W10" s="70">
        <f t="shared" si="9"/>
        <v>6</v>
      </c>
      <c r="X10" s="69">
        <f>VLOOKUP($A10,'Return Data'!$A$7:$R$326,15,0)</f>
        <v>7.4382849087619798</v>
      </c>
      <c r="Y10" s="70">
        <f t="shared" si="10"/>
        <v>3</v>
      </c>
      <c r="Z10" s="69">
        <f>VLOOKUP($A10,'Return Data'!$A$7:$R$326,17,0)</f>
        <v>10.1847670882561</v>
      </c>
      <c r="AA10" s="71">
        <f t="shared" si="11"/>
        <v>4</v>
      </c>
    </row>
    <row r="11" spans="1:27" x14ac:dyDescent="0.25">
      <c r="A11" s="67" t="s">
        <v>121</v>
      </c>
      <c r="B11" s="68">
        <f>VLOOKUP($A11,'Return Data'!$A$7:$R$326,2,0)</f>
        <v>43936</v>
      </c>
      <c r="C11" s="69">
        <f>VLOOKUP($A11,'Return Data'!$A$7:$R$326,3,0)</f>
        <v>3063.8090000000002</v>
      </c>
      <c r="D11" s="69">
        <f>VLOOKUP($A11,'Return Data'!$A$7:$R$326,6,0)</f>
        <v>3.6958721837952999</v>
      </c>
      <c r="E11" s="70">
        <f t="shared" si="0"/>
        <v>23</v>
      </c>
      <c r="F11" s="69">
        <f>VLOOKUP($A11,'Return Data'!$A$7:$R$326,7,0)</f>
        <v>5.8391145618643296</v>
      </c>
      <c r="G11" s="70">
        <f t="shared" si="1"/>
        <v>6</v>
      </c>
      <c r="H11" s="69">
        <f>VLOOKUP($A11,'Return Data'!$A$7:$R$326,8,0)</f>
        <v>5.36683241436182</v>
      </c>
      <c r="I11" s="70">
        <f t="shared" si="2"/>
        <v>2</v>
      </c>
      <c r="J11" s="69">
        <f>VLOOKUP($A11,'Return Data'!$A$7:$R$326,9,0)</f>
        <v>4.9642025791296902</v>
      </c>
      <c r="K11" s="70">
        <f t="shared" si="3"/>
        <v>15</v>
      </c>
      <c r="L11" s="69">
        <f>VLOOKUP($A11,'Return Data'!$A$7:$R$326,10,0)</f>
        <v>6.7507313804224003</v>
      </c>
      <c r="M11" s="70">
        <f t="shared" si="4"/>
        <v>8</v>
      </c>
      <c r="N11" s="69">
        <f>VLOOKUP($A11,'Return Data'!$A$7:$R$326,11,0)</f>
        <v>5.9238926125040301</v>
      </c>
      <c r="O11" s="70">
        <f t="shared" si="5"/>
        <v>9</v>
      </c>
      <c r="P11" s="69">
        <f>VLOOKUP($A11,'Return Data'!$A$7:$R$326,12,0)</f>
        <v>5.6968956211597099</v>
      </c>
      <c r="Q11" s="70">
        <f t="shared" si="6"/>
        <v>6</v>
      </c>
      <c r="R11" s="69">
        <f>VLOOKUP($A11,'Return Data'!$A$7:$R$326,13,0)</f>
        <v>5.93253412716341</v>
      </c>
      <c r="S11" s="70">
        <f t="shared" si="7"/>
        <v>4</v>
      </c>
      <c r="T11" s="69">
        <f>VLOOKUP($A11,'Return Data'!$A$7:$R$326,14,0)</f>
        <v>6.3178023054743901</v>
      </c>
      <c r="U11" s="70">
        <f t="shared" si="8"/>
        <v>3</v>
      </c>
      <c r="V11" s="69">
        <f>VLOOKUP($A11,'Return Data'!$A$7:$R$326,18,0)</f>
        <v>7.2127064593561201</v>
      </c>
      <c r="W11" s="70">
        <f t="shared" si="9"/>
        <v>3</v>
      </c>
      <c r="X11" s="69">
        <f>VLOOKUP($A11,'Return Data'!$A$7:$R$326,15,0)</f>
        <v>7.4216059925841904</v>
      </c>
      <c r="Y11" s="70">
        <f t="shared" si="10"/>
        <v>7</v>
      </c>
      <c r="Z11" s="69">
        <f>VLOOKUP($A11,'Return Data'!$A$7:$R$326,17,0)</f>
        <v>10.0580965364801</v>
      </c>
      <c r="AA11" s="71">
        <f t="shared" si="11"/>
        <v>13</v>
      </c>
    </row>
    <row r="12" spans="1:27" x14ac:dyDescent="0.25">
      <c r="A12" s="67" t="s">
        <v>122</v>
      </c>
      <c r="B12" s="68">
        <f>VLOOKUP($A12,'Return Data'!$A$7:$R$326,2,0)</f>
        <v>43936</v>
      </c>
      <c r="C12" s="69">
        <f>VLOOKUP($A12,'Return Data'!$A$7:$R$326,3,0)</f>
        <v>2289.0623000000001</v>
      </c>
      <c r="D12" s="69">
        <f>VLOOKUP($A12,'Return Data'!$A$7:$R$326,6,0)</f>
        <v>3.4684527321446899</v>
      </c>
      <c r="E12" s="70">
        <f t="shared" si="0"/>
        <v>29</v>
      </c>
      <c r="F12" s="69">
        <f>VLOOKUP($A12,'Return Data'!$A$7:$R$326,7,0)</f>
        <v>5.8308345343286803</v>
      </c>
      <c r="G12" s="70">
        <f t="shared" si="1"/>
        <v>7</v>
      </c>
      <c r="H12" s="69">
        <f>VLOOKUP($A12,'Return Data'!$A$7:$R$326,8,0)</f>
        <v>4.5919857994864497</v>
      </c>
      <c r="I12" s="70">
        <f t="shared" si="2"/>
        <v>29</v>
      </c>
      <c r="J12" s="69">
        <f>VLOOKUP($A12,'Return Data'!$A$7:$R$326,9,0)</f>
        <v>4.8846666257171902</v>
      </c>
      <c r="K12" s="70">
        <f t="shared" si="3"/>
        <v>22</v>
      </c>
      <c r="L12" s="69">
        <f>VLOOKUP($A12,'Return Data'!$A$7:$R$326,10,0)</f>
        <v>6.2227163555863996</v>
      </c>
      <c r="M12" s="70">
        <f t="shared" si="4"/>
        <v>18</v>
      </c>
      <c r="N12" s="69">
        <f>VLOOKUP($A12,'Return Data'!$A$7:$R$326,11,0)</f>
        <v>5.42190583262839</v>
      </c>
      <c r="O12" s="70">
        <f t="shared" si="5"/>
        <v>25</v>
      </c>
      <c r="P12" s="69">
        <f>VLOOKUP($A12,'Return Data'!$A$7:$R$326,12,0)</f>
        <v>5.26380263526897</v>
      </c>
      <c r="Q12" s="70">
        <f t="shared" si="6"/>
        <v>27</v>
      </c>
      <c r="R12" s="69">
        <f>VLOOKUP($A12,'Return Data'!$A$7:$R$326,13,0)</f>
        <v>5.5143373339362203</v>
      </c>
      <c r="S12" s="70">
        <f t="shared" si="7"/>
        <v>27</v>
      </c>
      <c r="T12" s="69">
        <f>VLOOKUP($A12,'Return Data'!$A$7:$R$326,14,0)</f>
        <v>5.9268159510145102</v>
      </c>
      <c r="U12" s="70">
        <f t="shared" si="8"/>
        <v>29</v>
      </c>
      <c r="V12" s="69">
        <f>VLOOKUP($A12,'Return Data'!$A$7:$R$326,18,0)</f>
        <v>6.9588922917994003</v>
      </c>
      <c r="W12" s="70">
        <f t="shared" si="9"/>
        <v>26</v>
      </c>
      <c r="X12" s="69">
        <f>VLOOKUP($A12,'Return Data'!$A$7:$R$326,15,0)</f>
        <v>7.2723037524635803</v>
      </c>
      <c r="Y12" s="70">
        <f t="shared" si="10"/>
        <v>23</v>
      </c>
      <c r="Z12" s="69">
        <f>VLOOKUP($A12,'Return Data'!$A$7:$R$326,17,0)</f>
        <v>10.0284421072299</v>
      </c>
      <c r="AA12" s="71">
        <f t="shared" si="11"/>
        <v>19</v>
      </c>
    </row>
    <row r="13" spans="1:27" x14ac:dyDescent="0.25">
      <c r="A13" s="67" t="s">
        <v>123</v>
      </c>
      <c r="B13" s="68">
        <f>VLOOKUP($A13,'Return Data'!$A$7:$R$326,2,0)</f>
        <v>43936</v>
      </c>
      <c r="C13" s="69">
        <f>VLOOKUP($A13,'Return Data'!$A$7:$R$326,3,0)</f>
        <v>2393.6514000000002</v>
      </c>
      <c r="D13" s="69">
        <f>VLOOKUP($A13,'Return Data'!$A$7:$R$326,6,0)</f>
        <v>3.9833872470996798</v>
      </c>
      <c r="E13" s="70">
        <f t="shared" si="0"/>
        <v>17</v>
      </c>
      <c r="F13" s="69">
        <f>VLOOKUP($A13,'Return Data'!$A$7:$R$326,7,0)</f>
        <v>4.0274899015880399</v>
      </c>
      <c r="G13" s="70">
        <f t="shared" si="1"/>
        <v>39</v>
      </c>
      <c r="H13" s="69">
        <f>VLOOKUP($A13,'Return Data'!$A$7:$R$326,8,0)</f>
        <v>3.90614781187745</v>
      </c>
      <c r="I13" s="70">
        <f t="shared" si="2"/>
        <v>37</v>
      </c>
      <c r="J13" s="69">
        <f>VLOOKUP($A13,'Return Data'!$A$7:$R$326,9,0)</f>
        <v>3.80125490958816</v>
      </c>
      <c r="K13" s="70">
        <f t="shared" si="3"/>
        <v>38</v>
      </c>
      <c r="L13" s="69">
        <f>VLOOKUP($A13,'Return Data'!$A$7:$R$326,10,0)</f>
        <v>3.9706209329744202</v>
      </c>
      <c r="M13" s="70">
        <f t="shared" si="4"/>
        <v>38</v>
      </c>
      <c r="N13" s="69">
        <f>VLOOKUP($A13,'Return Data'!$A$7:$R$326,11,0)</f>
        <v>4.7966065005381999</v>
      </c>
      <c r="O13" s="70">
        <f t="shared" si="5"/>
        <v>34</v>
      </c>
      <c r="P13" s="69">
        <f>VLOOKUP($A13,'Return Data'!$A$7:$R$326,12,0)</f>
        <v>4.9497218853412903</v>
      </c>
      <c r="Q13" s="70">
        <f t="shared" si="6"/>
        <v>33</v>
      </c>
      <c r="R13" s="69">
        <f>VLOOKUP($A13,'Return Data'!$A$7:$R$326,13,0)</f>
        <v>5.2240087934980002</v>
      </c>
      <c r="S13" s="70">
        <f t="shared" si="7"/>
        <v>33</v>
      </c>
      <c r="T13" s="69">
        <f>VLOOKUP($A13,'Return Data'!$A$7:$R$326,14,0)</f>
        <v>5.65302784302391</v>
      </c>
      <c r="U13" s="70">
        <f t="shared" si="8"/>
        <v>31</v>
      </c>
      <c r="V13" s="69">
        <f>VLOOKUP($A13,'Return Data'!$A$7:$R$326,18,0)</f>
        <v>6.7740257822873602</v>
      </c>
      <c r="W13" s="70">
        <f t="shared" si="9"/>
        <v>30</v>
      </c>
      <c r="X13" s="69">
        <f>VLOOKUP($A13,'Return Data'!$A$7:$R$326,15,0)</f>
        <v>7.0535799639227603</v>
      </c>
      <c r="Y13" s="70">
        <f t="shared" si="10"/>
        <v>30</v>
      </c>
      <c r="Z13" s="69">
        <f>VLOOKUP($A13,'Return Data'!$A$7:$R$326,17,0)</f>
        <v>9.7841519204563294</v>
      </c>
      <c r="AA13" s="71">
        <f t="shared" si="11"/>
        <v>29</v>
      </c>
    </row>
    <row r="14" spans="1:27" x14ac:dyDescent="0.25">
      <c r="A14" s="67" t="s">
        <v>124</v>
      </c>
      <c r="B14" s="68">
        <f>VLOOKUP($A14,'Return Data'!$A$7:$R$326,2,0)</f>
        <v>43936</v>
      </c>
      <c r="C14" s="69">
        <f>VLOOKUP($A14,'Return Data'!$A$7:$R$326,3,0)</f>
        <v>2846.4587999999999</v>
      </c>
      <c r="D14" s="69">
        <f>VLOOKUP($A14,'Return Data'!$A$7:$R$326,6,0)</f>
        <v>4.1653695855487003</v>
      </c>
      <c r="E14" s="70">
        <f t="shared" si="0"/>
        <v>12</v>
      </c>
      <c r="F14" s="69">
        <f>VLOOKUP($A14,'Return Data'!$A$7:$R$326,7,0)</f>
        <v>5.20449633505556</v>
      </c>
      <c r="G14" s="70">
        <f t="shared" si="1"/>
        <v>18</v>
      </c>
      <c r="H14" s="69">
        <f>VLOOKUP($A14,'Return Data'!$A$7:$R$326,8,0)</f>
        <v>4.8506675375431696</v>
      </c>
      <c r="I14" s="70">
        <f t="shared" si="2"/>
        <v>19</v>
      </c>
      <c r="J14" s="69">
        <f>VLOOKUP($A14,'Return Data'!$A$7:$R$326,9,0)</f>
        <v>4.9395822468064701</v>
      </c>
      <c r="K14" s="70">
        <f t="shared" si="3"/>
        <v>17</v>
      </c>
      <c r="L14" s="69">
        <f>VLOOKUP($A14,'Return Data'!$A$7:$R$326,10,0)</f>
        <v>7.0295239276477597</v>
      </c>
      <c r="M14" s="70">
        <f t="shared" si="4"/>
        <v>7</v>
      </c>
      <c r="N14" s="69">
        <f>VLOOKUP($A14,'Return Data'!$A$7:$R$326,11,0)</f>
        <v>5.9649263811128099</v>
      </c>
      <c r="O14" s="70">
        <f t="shared" si="5"/>
        <v>8</v>
      </c>
      <c r="P14" s="69">
        <f>VLOOKUP($A14,'Return Data'!$A$7:$R$326,12,0)</f>
        <v>5.5643891813106103</v>
      </c>
      <c r="Q14" s="70">
        <f t="shared" si="6"/>
        <v>12</v>
      </c>
      <c r="R14" s="69">
        <f>VLOOKUP($A14,'Return Data'!$A$7:$R$326,13,0)</f>
        <v>5.7682149859766003</v>
      </c>
      <c r="S14" s="70">
        <f t="shared" si="7"/>
        <v>16</v>
      </c>
      <c r="T14" s="69">
        <f>VLOOKUP($A14,'Return Data'!$A$7:$R$326,14,0)</f>
        <v>6.1415370670212797</v>
      </c>
      <c r="U14" s="70">
        <f t="shared" si="8"/>
        <v>16</v>
      </c>
      <c r="V14" s="69">
        <f>VLOOKUP($A14,'Return Data'!$A$7:$R$326,18,0)</f>
        <v>7.0909630925048601</v>
      </c>
      <c r="W14" s="70">
        <f t="shared" si="9"/>
        <v>14</v>
      </c>
      <c r="X14" s="69">
        <f>VLOOKUP($A14,'Return Data'!$A$7:$R$326,15,0)</f>
        <v>7.3461541876009102</v>
      </c>
      <c r="Y14" s="70">
        <f t="shared" si="10"/>
        <v>14</v>
      </c>
      <c r="Z14" s="69">
        <f>VLOOKUP($A14,'Return Data'!$A$7:$R$326,17,0)</f>
        <v>10.034006537634999</v>
      </c>
      <c r="AA14" s="71">
        <f t="shared" si="11"/>
        <v>17</v>
      </c>
    </row>
    <row r="15" spans="1:27" x14ac:dyDescent="0.25">
      <c r="A15" s="67" t="s">
        <v>125</v>
      </c>
      <c r="B15" s="68">
        <f>VLOOKUP($A15,'Return Data'!$A$7:$R$326,2,0)</f>
        <v>43936</v>
      </c>
      <c r="C15" s="69">
        <f>VLOOKUP($A15,'Return Data'!$A$7:$R$326,3,0)</f>
        <v>2563.3366999999998</v>
      </c>
      <c r="D15" s="69">
        <f>VLOOKUP($A15,'Return Data'!$A$7:$R$326,6,0)</f>
        <v>4.32639783905298</v>
      </c>
      <c r="E15" s="70">
        <f t="shared" si="0"/>
        <v>7</v>
      </c>
      <c r="F15" s="69">
        <f>VLOOKUP($A15,'Return Data'!$A$7:$R$326,7,0)</f>
        <v>5.77628354661082</v>
      </c>
      <c r="G15" s="70">
        <f t="shared" si="1"/>
        <v>8</v>
      </c>
      <c r="H15" s="69">
        <f>VLOOKUP($A15,'Return Data'!$A$7:$R$326,8,0)</f>
        <v>5.1752006911558599</v>
      </c>
      <c r="I15" s="70">
        <f t="shared" si="2"/>
        <v>4</v>
      </c>
      <c r="J15" s="69">
        <f>VLOOKUP($A15,'Return Data'!$A$7:$R$326,9,0)</f>
        <v>5.2681627990125399</v>
      </c>
      <c r="K15" s="70">
        <f t="shared" si="3"/>
        <v>6</v>
      </c>
      <c r="L15" s="69">
        <f>VLOOKUP($A15,'Return Data'!$A$7:$R$326,10,0)</f>
        <v>6.7411597976302797</v>
      </c>
      <c r="M15" s="70">
        <f t="shared" si="4"/>
        <v>9</v>
      </c>
      <c r="N15" s="69">
        <f>VLOOKUP($A15,'Return Data'!$A$7:$R$326,11,0)</f>
        <v>5.8836420485402199</v>
      </c>
      <c r="O15" s="70">
        <f t="shared" si="5"/>
        <v>10</v>
      </c>
      <c r="P15" s="69">
        <f>VLOOKUP($A15,'Return Data'!$A$7:$R$326,12,0)</f>
        <v>5.6759224329340796</v>
      </c>
      <c r="Q15" s="70">
        <f t="shared" si="6"/>
        <v>8</v>
      </c>
      <c r="R15" s="69">
        <f>VLOOKUP($A15,'Return Data'!$A$7:$R$326,13,0)</f>
        <v>5.9365586719969903</v>
      </c>
      <c r="S15" s="70">
        <f t="shared" si="7"/>
        <v>3</v>
      </c>
      <c r="T15" s="69">
        <f>VLOOKUP($A15,'Return Data'!$A$7:$R$326,14,0)</f>
        <v>6.3143916029055296</v>
      </c>
      <c r="U15" s="70">
        <f t="shared" si="8"/>
        <v>4</v>
      </c>
      <c r="V15" s="69">
        <f>VLOOKUP($A15,'Return Data'!$A$7:$R$326,18,0)</f>
        <v>7.1937180356840296</v>
      </c>
      <c r="W15" s="70">
        <f t="shared" si="9"/>
        <v>7</v>
      </c>
      <c r="X15" s="69">
        <f>VLOOKUP($A15,'Return Data'!$A$7:$R$326,15,0)</f>
        <v>7.4254746528291102</v>
      </c>
      <c r="Y15" s="70">
        <f t="shared" si="10"/>
        <v>6</v>
      </c>
      <c r="Z15" s="69">
        <f>VLOOKUP($A15,'Return Data'!$A$7:$R$326,17,0)</f>
        <v>9.8925817952785309</v>
      </c>
      <c r="AA15" s="71">
        <f t="shared" si="11"/>
        <v>28</v>
      </c>
    </row>
    <row r="16" spans="1:27" x14ac:dyDescent="0.25">
      <c r="A16" s="67" t="s">
        <v>126</v>
      </c>
      <c r="B16" s="68">
        <f>VLOOKUP($A16,'Return Data'!$A$7:$R$326,2,0)</f>
        <v>43936</v>
      </c>
      <c r="C16" s="69">
        <f>VLOOKUP($A16,'Return Data'!$A$7:$R$326,3,0)</f>
        <v>2183.1999000000001</v>
      </c>
      <c r="D16" s="69">
        <f>VLOOKUP($A16,'Return Data'!$A$7:$R$326,6,0)</f>
        <v>3.5262889551874701</v>
      </c>
      <c r="E16" s="70">
        <f t="shared" si="0"/>
        <v>25</v>
      </c>
      <c r="F16" s="69">
        <f>VLOOKUP($A16,'Return Data'!$A$7:$R$326,7,0)</f>
        <v>4.8519939426195604</v>
      </c>
      <c r="G16" s="70">
        <f t="shared" si="1"/>
        <v>28</v>
      </c>
      <c r="H16" s="69">
        <f>VLOOKUP($A16,'Return Data'!$A$7:$R$326,8,0)</f>
        <v>4.8007374003070602</v>
      </c>
      <c r="I16" s="70">
        <f t="shared" si="2"/>
        <v>24</v>
      </c>
      <c r="J16" s="69">
        <f>VLOOKUP($A16,'Return Data'!$A$7:$R$326,9,0)</f>
        <v>4.5952364956151399</v>
      </c>
      <c r="K16" s="70">
        <f t="shared" si="3"/>
        <v>28</v>
      </c>
      <c r="L16" s="69">
        <f>VLOOKUP($A16,'Return Data'!$A$7:$R$326,10,0)</f>
        <v>5.6027195393476497</v>
      </c>
      <c r="M16" s="70">
        <f t="shared" si="4"/>
        <v>30</v>
      </c>
      <c r="N16" s="69">
        <f>VLOOKUP($A16,'Return Data'!$A$7:$R$326,11,0)</f>
        <v>5.11435763879195</v>
      </c>
      <c r="O16" s="70">
        <f t="shared" si="5"/>
        <v>30</v>
      </c>
      <c r="P16" s="69">
        <f>VLOOKUP($A16,'Return Data'!$A$7:$R$326,12,0)</f>
        <v>4.9577322649654203</v>
      </c>
      <c r="Q16" s="70">
        <f t="shared" si="6"/>
        <v>32</v>
      </c>
      <c r="R16" s="69">
        <f>VLOOKUP($A16,'Return Data'!$A$7:$R$326,13,0)</f>
        <v>5.1735355200705504</v>
      </c>
      <c r="S16" s="70">
        <f t="shared" si="7"/>
        <v>34</v>
      </c>
      <c r="T16" s="69">
        <f>VLOOKUP($A16,'Return Data'!$A$7:$R$326,14,0)</f>
        <v>5.5859600806335301</v>
      </c>
      <c r="U16" s="70">
        <f t="shared" si="8"/>
        <v>33</v>
      </c>
      <c r="V16" s="69">
        <f>VLOOKUP($A16,'Return Data'!$A$7:$R$326,18,0)</f>
        <v>6.8379250333200998</v>
      </c>
      <c r="W16" s="70">
        <f t="shared" si="9"/>
        <v>29</v>
      </c>
      <c r="X16" s="69">
        <f>VLOOKUP($A16,'Return Data'!$A$7:$R$326,15,0)</f>
        <v>7.1964492220700196</v>
      </c>
      <c r="Y16" s="70">
        <f t="shared" si="10"/>
        <v>28</v>
      </c>
      <c r="Z16" s="69">
        <f>VLOOKUP($A16,'Return Data'!$A$7:$R$326,17,0)</f>
        <v>10.114471232628301</v>
      </c>
      <c r="AA16" s="71">
        <f t="shared" si="11"/>
        <v>10</v>
      </c>
    </row>
    <row r="17" spans="1:27" x14ac:dyDescent="0.25">
      <c r="A17" s="67" t="s">
        <v>127</v>
      </c>
      <c r="B17" s="68">
        <f>VLOOKUP($A17,'Return Data'!$A$7:$R$326,2,0)</f>
        <v>43936</v>
      </c>
      <c r="C17" s="69">
        <f>VLOOKUP($A17,'Return Data'!$A$7:$R$326,3,0)</f>
        <v>2989.9526999999998</v>
      </c>
      <c r="D17" s="69">
        <f>VLOOKUP($A17,'Return Data'!$A$7:$R$326,6,0)</f>
        <v>2.9556874166970499</v>
      </c>
      <c r="E17" s="70">
        <f t="shared" si="0"/>
        <v>41</v>
      </c>
      <c r="F17" s="69">
        <f>VLOOKUP($A17,'Return Data'!$A$7:$R$326,7,0)</f>
        <v>5.3443708624764099</v>
      </c>
      <c r="G17" s="70">
        <f t="shared" si="1"/>
        <v>15</v>
      </c>
      <c r="H17" s="69">
        <f>VLOOKUP($A17,'Return Data'!$A$7:$R$326,8,0)</f>
        <v>5.0486949102160299</v>
      </c>
      <c r="I17" s="70">
        <f t="shared" si="2"/>
        <v>13</v>
      </c>
      <c r="J17" s="69">
        <f>VLOOKUP($A17,'Return Data'!$A$7:$R$326,9,0)</f>
        <v>5.3937939376499697</v>
      </c>
      <c r="K17" s="70">
        <f t="shared" si="3"/>
        <v>3</v>
      </c>
      <c r="L17" s="69">
        <f>VLOOKUP($A17,'Return Data'!$A$7:$R$326,10,0)</f>
        <v>7.4435134711700304</v>
      </c>
      <c r="M17" s="70">
        <f t="shared" si="4"/>
        <v>3</v>
      </c>
      <c r="N17" s="69">
        <f>VLOOKUP($A17,'Return Data'!$A$7:$R$326,11,0)</f>
        <v>6.2336904497753904</v>
      </c>
      <c r="O17" s="70">
        <f t="shared" si="5"/>
        <v>1</v>
      </c>
      <c r="P17" s="69">
        <f>VLOOKUP($A17,'Return Data'!$A$7:$R$326,12,0)</f>
        <v>5.9603468782515199</v>
      </c>
      <c r="Q17" s="70">
        <f t="shared" si="6"/>
        <v>2</v>
      </c>
      <c r="R17" s="69">
        <f>VLOOKUP($A17,'Return Data'!$A$7:$R$326,13,0)</f>
        <v>6.1515173371393201</v>
      </c>
      <c r="S17" s="70">
        <f t="shared" si="7"/>
        <v>2</v>
      </c>
      <c r="T17" s="69">
        <f>VLOOKUP($A17,'Return Data'!$A$7:$R$326,14,0)</f>
        <v>6.5003616524023702</v>
      </c>
      <c r="U17" s="70">
        <f t="shared" si="8"/>
        <v>2</v>
      </c>
      <c r="V17" s="69">
        <f>VLOOKUP($A17,'Return Data'!$A$7:$R$326,18,0)</f>
        <v>7.3422876567015196</v>
      </c>
      <c r="W17" s="70">
        <f t="shared" si="9"/>
        <v>2</v>
      </c>
      <c r="X17" s="69">
        <f>VLOOKUP($A17,'Return Data'!$A$7:$R$326,15,0)</f>
        <v>7.5229997915219</v>
      </c>
      <c r="Y17" s="70">
        <f t="shared" si="10"/>
        <v>2</v>
      </c>
      <c r="Z17" s="69">
        <f>VLOOKUP($A17,'Return Data'!$A$7:$R$326,17,0)</f>
        <v>10.269951496008799</v>
      </c>
      <c r="AA17" s="71">
        <f t="shared" si="11"/>
        <v>3</v>
      </c>
    </row>
    <row r="18" spans="1:27" x14ac:dyDescent="0.25">
      <c r="A18" s="67" t="s">
        <v>128</v>
      </c>
      <c r="B18" s="68">
        <f>VLOOKUP($A18,'Return Data'!$A$7:$R$326,2,0)</f>
        <v>43936</v>
      </c>
      <c r="C18" s="69">
        <f>VLOOKUP($A18,'Return Data'!$A$7:$R$326,3,0)</f>
        <v>3914.4454999999998</v>
      </c>
      <c r="D18" s="69">
        <f>VLOOKUP($A18,'Return Data'!$A$7:$R$326,6,0)</f>
        <v>3.18364041467101</v>
      </c>
      <c r="E18" s="70">
        <f t="shared" si="0"/>
        <v>36</v>
      </c>
      <c r="F18" s="69">
        <f>VLOOKUP($A18,'Return Data'!$A$7:$R$326,7,0)</f>
        <v>5.2565903052948304</v>
      </c>
      <c r="G18" s="70">
        <f t="shared" si="1"/>
        <v>17</v>
      </c>
      <c r="H18" s="69">
        <f>VLOOKUP($A18,'Return Data'!$A$7:$R$326,8,0)</f>
        <v>4.8442787116486201</v>
      </c>
      <c r="I18" s="70">
        <f t="shared" si="2"/>
        <v>21</v>
      </c>
      <c r="J18" s="69">
        <f>VLOOKUP($A18,'Return Data'!$A$7:$R$326,9,0)</f>
        <v>4.89417610242326</v>
      </c>
      <c r="K18" s="70">
        <f t="shared" si="3"/>
        <v>19</v>
      </c>
      <c r="L18" s="69">
        <f>VLOOKUP($A18,'Return Data'!$A$7:$R$326,10,0)</f>
        <v>6.2766547554032304</v>
      </c>
      <c r="M18" s="70">
        <f t="shared" si="4"/>
        <v>15</v>
      </c>
      <c r="N18" s="69">
        <f>VLOOKUP($A18,'Return Data'!$A$7:$R$326,11,0)</f>
        <v>5.6404293006190196</v>
      </c>
      <c r="O18" s="70">
        <f t="shared" si="5"/>
        <v>19</v>
      </c>
      <c r="P18" s="69">
        <f>VLOOKUP($A18,'Return Data'!$A$7:$R$326,12,0)</f>
        <v>5.4221721077339904</v>
      </c>
      <c r="Q18" s="70">
        <f t="shared" si="6"/>
        <v>22</v>
      </c>
      <c r="R18" s="69">
        <f>VLOOKUP($A18,'Return Data'!$A$7:$R$326,13,0)</f>
        <v>5.6679179185905797</v>
      </c>
      <c r="S18" s="70">
        <f t="shared" si="7"/>
        <v>23</v>
      </c>
      <c r="T18" s="69">
        <f>VLOOKUP($A18,'Return Data'!$A$7:$R$326,14,0)</f>
        <v>6.09409654859261</v>
      </c>
      <c r="U18" s="70">
        <f t="shared" si="8"/>
        <v>20</v>
      </c>
      <c r="V18" s="69">
        <f>VLOOKUP($A18,'Return Data'!$A$7:$R$326,18,0)</f>
        <v>6.9900033932687204</v>
      </c>
      <c r="W18" s="70">
        <f t="shared" si="9"/>
        <v>24</v>
      </c>
      <c r="X18" s="69">
        <f>VLOOKUP($A18,'Return Data'!$A$7:$R$326,15,0)</f>
        <v>7.2141529962942199</v>
      </c>
      <c r="Y18" s="70">
        <f t="shared" si="10"/>
        <v>27</v>
      </c>
      <c r="Z18" s="69">
        <f>VLOOKUP($A18,'Return Data'!$A$7:$R$326,17,0)</f>
        <v>9.9822056728911299</v>
      </c>
      <c r="AA18" s="71">
        <f t="shared" si="11"/>
        <v>24</v>
      </c>
    </row>
    <row r="19" spans="1:27" x14ac:dyDescent="0.25">
      <c r="A19" s="67" t="s">
        <v>129</v>
      </c>
      <c r="B19" s="68">
        <f>VLOOKUP($A19,'Return Data'!$A$7:$R$326,2,0)</f>
        <v>43936</v>
      </c>
      <c r="C19" s="69">
        <f>VLOOKUP($A19,'Return Data'!$A$7:$R$326,3,0)</f>
        <v>1981.7397000000001</v>
      </c>
      <c r="D19" s="69">
        <f>VLOOKUP($A19,'Return Data'!$A$7:$R$326,6,0)</f>
        <v>4.30298952902253</v>
      </c>
      <c r="E19" s="70">
        <f t="shared" si="0"/>
        <v>8</v>
      </c>
      <c r="F19" s="69">
        <f>VLOOKUP($A19,'Return Data'!$A$7:$R$326,7,0)</f>
        <v>5.0757059046128497</v>
      </c>
      <c r="G19" s="70">
        <f t="shared" si="1"/>
        <v>24</v>
      </c>
      <c r="H19" s="69">
        <f>VLOOKUP($A19,'Return Data'!$A$7:$R$326,8,0)</f>
        <v>4.8453171077709198</v>
      </c>
      <c r="I19" s="70">
        <f t="shared" si="2"/>
        <v>20</v>
      </c>
      <c r="J19" s="69">
        <f>VLOOKUP($A19,'Return Data'!$A$7:$R$326,9,0)</f>
        <v>5.2295710113567901</v>
      </c>
      <c r="K19" s="70">
        <f t="shared" si="3"/>
        <v>7</v>
      </c>
      <c r="L19" s="69">
        <f>VLOOKUP($A19,'Return Data'!$A$7:$R$326,10,0)</f>
        <v>5.0877756792992299</v>
      </c>
      <c r="M19" s="70">
        <f t="shared" si="4"/>
        <v>34</v>
      </c>
      <c r="N19" s="69">
        <f>VLOOKUP($A19,'Return Data'!$A$7:$R$326,11,0)</f>
        <v>5.1606662042323501</v>
      </c>
      <c r="O19" s="70">
        <f t="shared" si="5"/>
        <v>29</v>
      </c>
      <c r="P19" s="69">
        <f>VLOOKUP($A19,'Return Data'!$A$7:$R$326,12,0)</f>
        <v>5.29802826984176</v>
      </c>
      <c r="Q19" s="70">
        <f t="shared" si="6"/>
        <v>25</v>
      </c>
      <c r="R19" s="69">
        <f>VLOOKUP($A19,'Return Data'!$A$7:$R$326,13,0)</f>
        <v>5.6354175629137302</v>
      </c>
      <c r="S19" s="70">
        <f t="shared" si="7"/>
        <v>24</v>
      </c>
      <c r="T19" s="69">
        <f>VLOOKUP($A19,'Return Data'!$A$7:$R$326,14,0)</f>
        <v>6.0875241887388496</v>
      </c>
      <c r="U19" s="70">
        <f t="shared" si="8"/>
        <v>23</v>
      </c>
      <c r="V19" s="69">
        <f>VLOOKUP($A19,'Return Data'!$A$7:$R$326,18,0)</f>
        <v>7.0663601644231298</v>
      </c>
      <c r="W19" s="70">
        <f t="shared" si="9"/>
        <v>18</v>
      </c>
      <c r="X19" s="69">
        <f>VLOOKUP($A19,'Return Data'!$A$7:$R$326,15,0)</f>
        <v>7.3238382276548197</v>
      </c>
      <c r="Y19" s="70">
        <f t="shared" si="10"/>
        <v>17</v>
      </c>
      <c r="Z19" s="69">
        <f>VLOOKUP($A19,'Return Data'!$A$7:$R$326,17,0)</f>
        <v>10.010101261163101</v>
      </c>
      <c r="AA19" s="71">
        <f t="shared" si="11"/>
        <v>22</v>
      </c>
    </row>
    <row r="20" spans="1:27" x14ac:dyDescent="0.25">
      <c r="A20" s="67" t="s">
        <v>130</v>
      </c>
      <c r="B20" s="68">
        <f>VLOOKUP($A20,'Return Data'!$A$7:$R$326,2,0)</f>
        <v>43936</v>
      </c>
      <c r="C20" s="69">
        <f>VLOOKUP($A20,'Return Data'!$A$7:$R$326,3,0)</f>
        <v>294.3938</v>
      </c>
      <c r="D20" s="69">
        <f>VLOOKUP($A20,'Return Data'!$A$7:$R$326,6,0)</f>
        <v>4.1291205851296002</v>
      </c>
      <c r="E20" s="70">
        <f t="shared" si="0"/>
        <v>13</v>
      </c>
      <c r="F20" s="69">
        <f>VLOOKUP($A20,'Return Data'!$A$7:$R$326,7,0)</f>
        <v>5.13508700864584</v>
      </c>
      <c r="G20" s="70">
        <f t="shared" si="1"/>
        <v>23</v>
      </c>
      <c r="H20" s="69">
        <f>VLOOKUP($A20,'Return Data'!$A$7:$R$326,8,0)</f>
        <v>4.8522695320724498</v>
      </c>
      <c r="I20" s="70">
        <f t="shared" si="2"/>
        <v>18</v>
      </c>
      <c r="J20" s="69">
        <f>VLOOKUP($A20,'Return Data'!$A$7:$R$326,9,0)</f>
        <v>5.09059066123395</v>
      </c>
      <c r="K20" s="70">
        <f t="shared" si="3"/>
        <v>10</v>
      </c>
      <c r="L20" s="69">
        <f>VLOOKUP($A20,'Return Data'!$A$7:$R$326,10,0)</f>
        <v>6.7135798419515398</v>
      </c>
      <c r="M20" s="70">
        <f t="shared" si="4"/>
        <v>10</v>
      </c>
      <c r="N20" s="69">
        <f>VLOOKUP($A20,'Return Data'!$A$7:$R$326,11,0)</f>
        <v>5.7943426311612098</v>
      </c>
      <c r="O20" s="70">
        <f t="shared" si="5"/>
        <v>13</v>
      </c>
      <c r="P20" s="69">
        <f>VLOOKUP($A20,'Return Data'!$A$7:$R$326,12,0)</f>
        <v>5.5408851477862404</v>
      </c>
      <c r="Q20" s="70">
        <f t="shared" si="6"/>
        <v>14</v>
      </c>
      <c r="R20" s="69">
        <f>VLOOKUP($A20,'Return Data'!$A$7:$R$326,13,0)</f>
        <v>5.7696669125884696</v>
      </c>
      <c r="S20" s="70">
        <f t="shared" si="7"/>
        <v>15</v>
      </c>
      <c r="T20" s="69">
        <f>VLOOKUP($A20,'Return Data'!$A$7:$R$326,14,0)</f>
        <v>6.1754454209311396</v>
      </c>
      <c r="U20" s="70">
        <f t="shared" si="8"/>
        <v>14</v>
      </c>
      <c r="V20" s="69">
        <f>VLOOKUP($A20,'Return Data'!$A$7:$R$326,18,0)</f>
        <v>7.0722247395810998</v>
      </c>
      <c r="W20" s="70">
        <f t="shared" si="9"/>
        <v>16</v>
      </c>
      <c r="X20" s="69">
        <f>VLOOKUP($A20,'Return Data'!$A$7:$R$326,15,0)</f>
        <v>7.3166742221424101</v>
      </c>
      <c r="Y20" s="70">
        <f t="shared" si="10"/>
        <v>19</v>
      </c>
      <c r="Z20" s="69">
        <f>VLOOKUP($A20,'Return Data'!$A$7:$R$326,17,0)</f>
        <v>10.0519031448418</v>
      </c>
      <c r="AA20" s="71">
        <f t="shared" si="11"/>
        <v>14</v>
      </c>
    </row>
    <row r="21" spans="1:27" x14ac:dyDescent="0.25">
      <c r="A21" s="67" t="s">
        <v>131</v>
      </c>
      <c r="B21" s="68">
        <f>VLOOKUP($A21,'Return Data'!$A$7:$R$326,2,0)</f>
        <v>43936</v>
      </c>
      <c r="C21" s="69">
        <f>VLOOKUP($A21,'Return Data'!$A$7:$R$326,3,0)</f>
        <v>2135.3995</v>
      </c>
      <c r="D21" s="69">
        <f>VLOOKUP($A21,'Return Data'!$A$7:$R$326,6,0)</f>
        <v>3.1966373370350101</v>
      </c>
      <c r="E21" s="70">
        <f t="shared" si="0"/>
        <v>35</v>
      </c>
      <c r="F21" s="69">
        <f>VLOOKUP($A21,'Return Data'!$A$7:$R$326,7,0)</f>
        <v>5.6768941606591197</v>
      </c>
      <c r="G21" s="70">
        <f t="shared" si="1"/>
        <v>9</v>
      </c>
      <c r="H21" s="69">
        <f>VLOOKUP($A21,'Return Data'!$A$7:$R$326,8,0)</f>
        <v>5.0499540832602596</v>
      </c>
      <c r="I21" s="70">
        <f t="shared" si="2"/>
        <v>12</v>
      </c>
      <c r="J21" s="69">
        <f>VLOOKUP($A21,'Return Data'!$A$7:$R$326,9,0)</f>
        <v>5.0717637698727804</v>
      </c>
      <c r="K21" s="70">
        <f t="shared" si="3"/>
        <v>11</v>
      </c>
      <c r="L21" s="69">
        <f>VLOOKUP($A21,'Return Data'!$A$7:$R$326,10,0)</f>
        <v>7.1255769549739396</v>
      </c>
      <c r="M21" s="70">
        <f t="shared" si="4"/>
        <v>6</v>
      </c>
      <c r="N21" s="69">
        <f>VLOOKUP($A21,'Return Data'!$A$7:$R$326,11,0)</f>
        <v>6.0438422988130203</v>
      </c>
      <c r="O21" s="70">
        <f t="shared" si="5"/>
        <v>6</v>
      </c>
      <c r="P21" s="69">
        <f>VLOOKUP($A21,'Return Data'!$A$7:$R$326,12,0)</f>
        <v>5.7299282664279501</v>
      </c>
      <c r="Q21" s="70">
        <f t="shared" si="6"/>
        <v>5</v>
      </c>
      <c r="R21" s="69">
        <f>VLOOKUP($A21,'Return Data'!$A$7:$R$326,13,0)</f>
        <v>5.9214864023670204</v>
      </c>
      <c r="S21" s="70">
        <f t="shared" si="7"/>
        <v>6</v>
      </c>
      <c r="T21" s="69">
        <f>VLOOKUP($A21,'Return Data'!$A$7:$R$326,14,0)</f>
        <v>6.2771526217312497</v>
      </c>
      <c r="U21" s="70">
        <f t="shared" si="8"/>
        <v>6</v>
      </c>
      <c r="V21" s="69">
        <f>VLOOKUP($A21,'Return Data'!$A$7:$R$326,18,0)</f>
        <v>7.2110762100627399</v>
      </c>
      <c r="W21" s="70">
        <f t="shared" si="9"/>
        <v>4</v>
      </c>
      <c r="X21" s="69">
        <f>VLOOKUP($A21,'Return Data'!$A$7:$R$326,15,0)</f>
        <v>7.4333014397066703</v>
      </c>
      <c r="Y21" s="70">
        <f t="shared" si="10"/>
        <v>5</v>
      </c>
      <c r="Z21" s="69">
        <f>VLOOKUP($A21,'Return Data'!$A$7:$R$326,17,0)</f>
        <v>10.0409977525528</v>
      </c>
      <c r="AA21" s="71">
        <f t="shared" si="11"/>
        <v>15</v>
      </c>
    </row>
    <row r="22" spans="1:27" x14ac:dyDescent="0.25">
      <c r="A22" s="67" t="s">
        <v>132</v>
      </c>
      <c r="B22" s="68">
        <f>VLOOKUP($A22,'Return Data'!$A$7:$R$326,2,0)</f>
        <v>43936</v>
      </c>
      <c r="C22" s="69">
        <f>VLOOKUP($A22,'Return Data'!$A$7:$R$326,3,0)</f>
        <v>2406.6504</v>
      </c>
      <c r="D22" s="69">
        <f>VLOOKUP($A22,'Return Data'!$A$7:$R$326,6,0)</f>
        <v>2.9637371153844501</v>
      </c>
      <c r="E22" s="70">
        <f t="shared" si="0"/>
        <v>40</v>
      </c>
      <c r="F22" s="69">
        <f>VLOOKUP($A22,'Return Data'!$A$7:$R$326,7,0)</f>
        <v>5.2032566828741</v>
      </c>
      <c r="G22" s="70">
        <f t="shared" si="1"/>
        <v>19</v>
      </c>
      <c r="H22" s="69">
        <f>VLOOKUP($A22,'Return Data'!$A$7:$R$326,8,0)</f>
        <v>4.8751050513480099</v>
      </c>
      <c r="I22" s="70">
        <f t="shared" si="2"/>
        <v>17</v>
      </c>
      <c r="J22" s="69">
        <f>VLOOKUP($A22,'Return Data'!$A$7:$R$326,9,0)</f>
        <v>4.8896711156346804</v>
      </c>
      <c r="K22" s="70">
        <f t="shared" si="3"/>
        <v>20</v>
      </c>
      <c r="L22" s="69">
        <f>VLOOKUP($A22,'Return Data'!$A$7:$R$326,10,0)</f>
        <v>5.8195590234928396</v>
      </c>
      <c r="M22" s="70">
        <f t="shared" si="4"/>
        <v>22</v>
      </c>
      <c r="N22" s="69">
        <f>VLOOKUP($A22,'Return Data'!$A$7:$R$326,11,0)</f>
        <v>5.4159803199288703</v>
      </c>
      <c r="O22" s="70">
        <f t="shared" si="5"/>
        <v>26</v>
      </c>
      <c r="P22" s="69">
        <f>VLOOKUP($A22,'Return Data'!$A$7:$R$326,12,0)</f>
        <v>5.23263067093903</v>
      </c>
      <c r="Q22" s="70">
        <f t="shared" si="6"/>
        <v>29</v>
      </c>
      <c r="R22" s="69">
        <f>VLOOKUP($A22,'Return Data'!$A$7:$R$326,13,0)</f>
        <v>5.4624269299916204</v>
      </c>
      <c r="S22" s="70">
        <f t="shared" si="7"/>
        <v>30</v>
      </c>
      <c r="T22" s="69">
        <f>VLOOKUP($A22,'Return Data'!$A$7:$R$326,14,0)</f>
        <v>5.8638141591969504</v>
      </c>
      <c r="U22" s="70">
        <f t="shared" si="8"/>
        <v>30</v>
      </c>
      <c r="V22" s="69">
        <f>VLOOKUP($A22,'Return Data'!$A$7:$R$326,18,0)</f>
        <v>6.8513550406188903</v>
      </c>
      <c r="W22" s="70">
        <f t="shared" si="9"/>
        <v>28</v>
      </c>
      <c r="X22" s="69">
        <f>VLOOKUP($A22,'Return Data'!$A$7:$R$326,15,0)</f>
        <v>7.15659440063384</v>
      </c>
      <c r="Y22" s="70">
        <f t="shared" si="10"/>
        <v>29</v>
      </c>
      <c r="Z22" s="69">
        <f>VLOOKUP($A22,'Return Data'!$A$7:$R$326,17,0)</f>
        <v>9.9179820795823801</v>
      </c>
      <c r="AA22" s="71">
        <f t="shared" si="11"/>
        <v>27</v>
      </c>
    </row>
    <row r="23" spans="1:27" x14ac:dyDescent="0.25">
      <c r="A23" s="67" t="s">
        <v>133</v>
      </c>
      <c r="B23" s="68">
        <f>VLOOKUP($A23,'Return Data'!$A$7:$R$326,2,0)</f>
        <v>43936</v>
      </c>
      <c r="C23" s="69">
        <f>VLOOKUP($A23,'Return Data'!$A$7:$R$326,3,0)</f>
        <v>1545.7028</v>
      </c>
      <c r="D23" s="69">
        <f>VLOOKUP($A23,'Return Data'!$A$7:$R$326,6,0)</f>
        <v>3.05588851360727</v>
      </c>
      <c r="E23" s="70">
        <f t="shared" si="0"/>
        <v>38</v>
      </c>
      <c r="F23" s="69">
        <f>VLOOKUP($A23,'Return Data'!$A$7:$R$326,7,0)</f>
        <v>4.1858144909775499</v>
      </c>
      <c r="G23" s="70">
        <f t="shared" si="1"/>
        <v>36</v>
      </c>
      <c r="H23" s="69">
        <f>VLOOKUP($A23,'Return Data'!$A$7:$R$326,8,0)</f>
        <v>3.6998782750780399</v>
      </c>
      <c r="I23" s="70">
        <f t="shared" si="2"/>
        <v>39</v>
      </c>
      <c r="J23" s="69">
        <f>VLOOKUP($A23,'Return Data'!$A$7:$R$326,9,0)</f>
        <v>3.32969549482014</v>
      </c>
      <c r="K23" s="70">
        <f t="shared" si="3"/>
        <v>40</v>
      </c>
      <c r="L23" s="69">
        <f>VLOOKUP($A23,'Return Data'!$A$7:$R$326,10,0)</f>
        <v>3.7403194571270202</v>
      </c>
      <c r="M23" s="70">
        <f t="shared" si="4"/>
        <v>39</v>
      </c>
      <c r="N23" s="69">
        <f>VLOOKUP($A23,'Return Data'!$A$7:$R$326,11,0)</f>
        <v>4.4704115965763496</v>
      </c>
      <c r="O23" s="70">
        <f t="shared" si="5"/>
        <v>36</v>
      </c>
      <c r="P23" s="69">
        <f>VLOOKUP($A23,'Return Data'!$A$7:$R$326,12,0)</f>
        <v>4.6041280493983603</v>
      </c>
      <c r="Q23" s="70">
        <f t="shared" si="6"/>
        <v>36</v>
      </c>
      <c r="R23" s="69">
        <f>VLOOKUP($A23,'Return Data'!$A$7:$R$326,13,0)</f>
        <v>4.9382068671898498</v>
      </c>
      <c r="S23" s="70">
        <f t="shared" si="7"/>
        <v>36</v>
      </c>
      <c r="T23" s="69">
        <f>VLOOKUP($A23,'Return Data'!$A$7:$R$326,14,0)</f>
        <v>5.3182722578180703</v>
      </c>
      <c r="U23" s="70">
        <f t="shared" si="8"/>
        <v>36</v>
      </c>
      <c r="V23" s="69">
        <f>VLOOKUP($A23,'Return Data'!$A$7:$R$326,18,0)</f>
        <v>6.2811948102257897</v>
      </c>
      <c r="W23" s="70">
        <f t="shared" si="9"/>
        <v>32</v>
      </c>
      <c r="X23" s="69">
        <f>VLOOKUP($A23,'Return Data'!$A$7:$R$326,15,0)</f>
        <v>6.5909468800992297</v>
      </c>
      <c r="Y23" s="70">
        <f t="shared" si="10"/>
        <v>31</v>
      </c>
      <c r="Z23" s="69">
        <f>VLOOKUP($A23,'Return Data'!$A$7:$R$326,17,0)</f>
        <v>8.4882915427938599</v>
      </c>
      <c r="AA23" s="71">
        <f t="shared" si="11"/>
        <v>32</v>
      </c>
    </row>
    <row r="24" spans="1:27" x14ac:dyDescent="0.25">
      <c r="A24" s="67" t="s">
        <v>134</v>
      </c>
      <c r="B24" s="68">
        <f>VLOOKUP($A24,'Return Data'!$A$7:$R$326,2,0)</f>
        <v>43936</v>
      </c>
      <c r="C24" s="69">
        <f>VLOOKUP($A24,'Return Data'!$A$7:$R$326,3,0)</f>
        <v>1942.9663</v>
      </c>
      <c r="D24" s="69">
        <f>VLOOKUP($A24,'Return Data'!$A$7:$R$326,6,0)</f>
        <v>4.02434258081996</v>
      </c>
      <c r="E24" s="70">
        <f t="shared" si="0"/>
        <v>15</v>
      </c>
      <c r="F24" s="69">
        <f>VLOOKUP($A24,'Return Data'!$A$7:$R$326,7,0)</f>
        <v>6.2362932420883697</v>
      </c>
      <c r="G24" s="70">
        <f t="shared" si="1"/>
        <v>4</v>
      </c>
      <c r="H24" s="69">
        <f>VLOOKUP($A24,'Return Data'!$A$7:$R$326,8,0)</f>
        <v>5.0875669110982402</v>
      </c>
      <c r="I24" s="70">
        <f t="shared" si="2"/>
        <v>9</v>
      </c>
      <c r="J24" s="69">
        <f>VLOOKUP($A24,'Return Data'!$A$7:$R$326,9,0)</f>
        <v>4.5336156408915098</v>
      </c>
      <c r="K24" s="70">
        <f t="shared" si="3"/>
        <v>30</v>
      </c>
      <c r="L24" s="69">
        <f>VLOOKUP($A24,'Return Data'!$A$7:$R$326,10,0)</f>
        <v>5.7673894480131702</v>
      </c>
      <c r="M24" s="70">
        <f t="shared" si="4"/>
        <v>25</v>
      </c>
      <c r="N24" s="69">
        <f>VLOOKUP($A24,'Return Data'!$A$7:$R$326,11,0)</f>
        <v>5.5474175377553703</v>
      </c>
      <c r="O24" s="70">
        <f t="shared" si="5"/>
        <v>22</v>
      </c>
      <c r="P24" s="69">
        <f>VLOOKUP($A24,'Return Data'!$A$7:$R$326,12,0)</f>
        <v>5.4469899386083602</v>
      </c>
      <c r="Q24" s="70">
        <f t="shared" si="6"/>
        <v>19</v>
      </c>
      <c r="R24" s="69">
        <f>VLOOKUP($A24,'Return Data'!$A$7:$R$326,13,0)</f>
        <v>5.6939633337657201</v>
      </c>
      <c r="S24" s="70">
        <f t="shared" si="7"/>
        <v>19</v>
      </c>
      <c r="T24" s="69">
        <f>VLOOKUP($A24,'Return Data'!$A$7:$R$326,14,0)</f>
        <v>6.1096628292735797</v>
      </c>
      <c r="U24" s="70">
        <f t="shared" si="8"/>
        <v>19</v>
      </c>
      <c r="V24" s="69">
        <f>VLOOKUP($A24,'Return Data'!$A$7:$R$326,18,0)</f>
        <v>7.0281421062901099</v>
      </c>
      <c r="W24" s="70">
        <f t="shared" si="9"/>
        <v>22</v>
      </c>
      <c r="X24" s="69">
        <f>VLOOKUP($A24,'Return Data'!$A$7:$R$326,15,0)</f>
        <v>7.3112452320938202</v>
      </c>
      <c r="Y24" s="70">
        <f t="shared" si="10"/>
        <v>22</v>
      </c>
      <c r="Z24" s="69">
        <f>VLOOKUP($A24,'Return Data'!$A$7:$R$326,17,0)</f>
        <v>10.1363341961525</v>
      </c>
      <c r="AA24" s="71">
        <f t="shared" si="11"/>
        <v>6</v>
      </c>
    </row>
    <row r="25" spans="1:27" x14ac:dyDescent="0.25">
      <c r="A25" s="67" t="s">
        <v>135</v>
      </c>
      <c r="B25" s="68">
        <f>VLOOKUP($A25,'Return Data'!$A$7:$R$326,2,0)</f>
        <v>43936</v>
      </c>
      <c r="C25" s="69">
        <f>VLOOKUP($A25,'Return Data'!$A$7:$R$326,3,0)</f>
        <v>1942.2556</v>
      </c>
      <c r="D25" s="69">
        <f>VLOOKUP($A25,'Return Data'!$A$7:$R$326,6,0)</f>
        <v>4.2382195826953204</v>
      </c>
      <c r="E25" s="70">
        <f t="shared" si="0"/>
        <v>10</v>
      </c>
      <c r="F25" s="69">
        <f>VLOOKUP($A25,'Return Data'!$A$7:$R$326,7,0)</f>
        <v>5.1826955332455702</v>
      </c>
      <c r="G25" s="70">
        <f t="shared" si="1"/>
        <v>21</v>
      </c>
      <c r="H25" s="69">
        <f>VLOOKUP($A25,'Return Data'!$A$7:$R$326,8,0)</f>
        <v>4.6467106813829897</v>
      </c>
      <c r="I25" s="70">
        <f t="shared" si="2"/>
        <v>28</v>
      </c>
      <c r="J25" s="69">
        <f>VLOOKUP($A25,'Return Data'!$A$7:$R$326,9,0)</f>
        <v>4.4482640426450004</v>
      </c>
      <c r="K25" s="70">
        <f t="shared" si="3"/>
        <v>33</v>
      </c>
      <c r="L25" s="69">
        <f>VLOOKUP($A25,'Return Data'!$A$7:$R$326,10,0)</f>
        <v>5.7251908619896197</v>
      </c>
      <c r="M25" s="70">
        <f t="shared" si="4"/>
        <v>28</v>
      </c>
      <c r="N25" s="69"/>
      <c r="O25" s="70"/>
      <c r="P25" s="69"/>
      <c r="Q25" s="70"/>
      <c r="R25" s="69"/>
      <c r="S25" s="70"/>
      <c r="T25" s="69"/>
      <c r="U25" s="70"/>
      <c r="V25" s="69"/>
      <c r="W25" s="70"/>
      <c r="X25" s="69"/>
      <c r="Y25" s="70"/>
      <c r="Z25" s="69">
        <f>VLOOKUP($A25,'Return Data'!$A$7:$R$326,17,0)</f>
        <v>5.3690048561250903</v>
      </c>
      <c r="AA25" s="71">
        <f t="shared" si="11"/>
        <v>42</v>
      </c>
    </row>
    <row r="26" spans="1:27" x14ac:dyDescent="0.25">
      <c r="A26" s="67" t="s">
        <v>136</v>
      </c>
      <c r="B26" s="68">
        <f>VLOOKUP($A26,'Return Data'!$A$7:$R$326,2,0)</f>
        <v>43936</v>
      </c>
      <c r="C26" s="69">
        <f>VLOOKUP($A26,'Return Data'!$A$7:$R$326,3,0)</f>
        <v>1943.4455</v>
      </c>
      <c r="D26" s="69">
        <f>VLOOKUP($A26,'Return Data'!$A$7:$R$326,6,0)</f>
        <v>4.1717540041951198</v>
      </c>
      <c r="E26" s="70">
        <f t="shared" si="0"/>
        <v>11</v>
      </c>
      <c r="F26" s="69">
        <f>VLOOKUP($A26,'Return Data'!$A$7:$R$326,7,0)</f>
        <v>6.4070935610681303</v>
      </c>
      <c r="G26" s="70">
        <f t="shared" si="1"/>
        <v>1</v>
      </c>
      <c r="H26" s="69">
        <f>VLOOKUP($A26,'Return Data'!$A$7:$R$326,8,0)</f>
        <v>4.9879232152024198</v>
      </c>
      <c r="I26" s="70">
        <f t="shared" si="2"/>
        <v>15</v>
      </c>
      <c r="J26" s="69">
        <f>VLOOKUP($A26,'Return Data'!$A$7:$R$326,9,0)</f>
        <v>4.4581891445700803</v>
      </c>
      <c r="K26" s="70">
        <f t="shared" si="3"/>
        <v>32</v>
      </c>
      <c r="L26" s="69">
        <f>VLOOKUP($A26,'Return Data'!$A$7:$R$326,10,0)</f>
        <v>5.7314564844768796</v>
      </c>
      <c r="M26" s="70">
        <f t="shared" si="4"/>
        <v>26</v>
      </c>
      <c r="N26" s="69"/>
      <c r="O26" s="70"/>
      <c r="P26" s="69"/>
      <c r="Q26" s="70"/>
      <c r="R26" s="69"/>
      <c r="S26" s="70"/>
      <c r="T26" s="69"/>
      <c r="U26" s="70"/>
      <c r="V26" s="69"/>
      <c r="W26" s="70"/>
      <c r="X26" s="69"/>
      <c r="Y26" s="70"/>
      <c r="Z26" s="69">
        <f>VLOOKUP($A26,'Return Data'!$A$7:$R$326,17,0)</f>
        <v>5.56151237464658</v>
      </c>
      <c r="AA26" s="71">
        <f t="shared" si="11"/>
        <v>38</v>
      </c>
    </row>
    <row r="27" spans="1:27" x14ac:dyDescent="0.25">
      <c r="A27" s="67" t="s">
        <v>137</v>
      </c>
      <c r="B27" s="68">
        <f>VLOOKUP($A27,'Return Data'!$A$7:$R$326,2,0)</f>
        <v>43936</v>
      </c>
      <c r="C27" s="69">
        <f>VLOOKUP($A27,'Return Data'!$A$7:$R$326,3,0)</f>
        <v>1943.3263999999999</v>
      </c>
      <c r="D27" s="69">
        <f>VLOOKUP($A27,'Return Data'!$A$7:$R$326,6,0)</f>
        <v>4.1024997066584401</v>
      </c>
      <c r="E27" s="70">
        <f t="shared" si="0"/>
        <v>14</v>
      </c>
      <c r="F27" s="69">
        <f>VLOOKUP($A27,'Return Data'!$A$7:$R$326,7,0)</f>
        <v>6.2627126320222004</v>
      </c>
      <c r="G27" s="70">
        <f t="shared" si="1"/>
        <v>3</v>
      </c>
      <c r="H27" s="69">
        <f>VLOOKUP($A27,'Return Data'!$A$7:$R$326,8,0)</f>
        <v>5.0981834624922797</v>
      </c>
      <c r="I27" s="70">
        <f t="shared" si="2"/>
        <v>8</v>
      </c>
      <c r="J27" s="69">
        <f>VLOOKUP($A27,'Return Data'!$A$7:$R$326,9,0)</f>
        <v>4.5337164776378396</v>
      </c>
      <c r="K27" s="70">
        <f t="shared" si="3"/>
        <v>29</v>
      </c>
      <c r="L27" s="69">
        <f>VLOOKUP($A27,'Return Data'!$A$7:$R$326,10,0)</f>
        <v>5.7699253043955299</v>
      </c>
      <c r="M27" s="70">
        <f t="shared" si="4"/>
        <v>24</v>
      </c>
      <c r="N27" s="69"/>
      <c r="O27" s="70"/>
      <c r="P27" s="69"/>
      <c r="Q27" s="70"/>
      <c r="R27" s="69"/>
      <c r="S27" s="70"/>
      <c r="T27" s="69"/>
      <c r="U27" s="70"/>
      <c r="V27" s="69"/>
      <c r="W27" s="70"/>
      <c r="X27" s="69"/>
      <c r="Y27" s="70"/>
      <c r="Z27" s="69">
        <f>VLOOKUP($A27,'Return Data'!$A$7:$R$326,17,0)</f>
        <v>5.5430515226986596</v>
      </c>
      <c r="AA27" s="71">
        <f t="shared" si="11"/>
        <v>40</v>
      </c>
    </row>
    <row r="28" spans="1:27" x14ac:dyDescent="0.25">
      <c r="A28" s="67" t="s">
        <v>138</v>
      </c>
      <c r="B28" s="68">
        <f>VLOOKUP($A28,'Return Data'!$A$7:$R$326,2,0)</f>
        <v>43936</v>
      </c>
      <c r="C28" s="69">
        <f>VLOOKUP($A28,'Return Data'!$A$7:$R$326,3,0)</f>
        <v>1943.4692</v>
      </c>
      <c r="D28" s="69">
        <f>VLOOKUP($A28,'Return Data'!$A$7:$R$326,6,0)</f>
        <v>3.9068345521435801</v>
      </c>
      <c r="E28" s="70">
        <f t="shared" si="0"/>
        <v>19</v>
      </c>
      <c r="F28" s="69">
        <f>VLOOKUP($A28,'Return Data'!$A$7:$R$326,7,0)</f>
        <v>6.1488254965190396</v>
      </c>
      <c r="G28" s="70">
        <f t="shared" si="1"/>
        <v>5</v>
      </c>
      <c r="H28" s="69">
        <f>VLOOKUP($A28,'Return Data'!$A$7:$R$326,8,0)</f>
        <v>5.0717328264693498</v>
      </c>
      <c r="I28" s="70">
        <f t="shared" si="2"/>
        <v>10</v>
      </c>
      <c r="J28" s="69">
        <f>VLOOKUP($A28,'Return Data'!$A$7:$R$326,9,0)</f>
        <v>4.4942101515472004</v>
      </c>
      <c r="K28" s="70">
        <f t="shared" si="3"/>
        <v>31</v>
      </c>
      <c r="L28" s="69">
        <f>VLOOKUP($A28,'Return Data'!$A$7:$R$326,10,0)</f>
        <v>5.7282051789006303</v>
      </c>
      <c r="M28" s="70">
        <f t="shared" si="4"/>
        <v>27</v>
      </c>
      <c r="N28" s="69"/>
      <c r="O28" s="70"/>
      <c r="P28" s="69"/>
      <c r="Q28" s="70"/>
      <c r="R28" s="69"/>
      <c r="S28" s="70"/>
      <c r="T28" s="69"/>
      <c r="U28" s="70"/>
      <c r="V28" s="69"/>
      <c r="W28" s="70"/>
      <c r="X28" s="69"/>
      <c r="Y28" s="70"/>
      <c r="Z28" s="69">
        <f>VLOOKUP($A28,'Return Data'!$A$7:$R$326,17,0)</f>
        <v>5.56052468207118</v>
      </c>
      <c r="AA28" s="71">
        <f t="shared" si="11"/>
        <v>39</v>
      </c>
    </row>
    <row r="29" spans="1:27" x14ac:dyDescent="0.25">
      <c r="A29" s="67" t="s">
        <v>139</v>
      </c>
      <c r="B29" s="68">
        <f>VLOOKUP($A29,'Return Data'!$A$7:$R$326,2,0)</f>
        <v>43936</v>
      </c>
      <c r="C29" s="69">
        <f>VLOOKUP($A29,'Return Data'!$A$7:$R$326,3,0)</f>
        <v>2733.6975000000002</v>
      </c>
      <c r="D29" s="69">
        <f>VLOOKUP($A29,'Return Data'!$A$7:$R$326,6,0)</f>
        <v>3.4157304324483602</v>
      </c>
      <c r="E29" s="70">
        <f t="shared" si="0"/>
        <v>30</v>
      </c>
      <c r="F29" s="69">
        <f>VLOOKUP($A29,'Return Data'!$A$7:$R$326,7,0)</f>
        <v>4.9560103858693498</v>
      </c>
      <c r="G29" s="70">
        <f t="shared" si="1"/>
        <v>26</v>
      </c>
      <c r="H29" s="69">
        <f>VLOOKUP($A29,'Return Data'!$A$7:$R$326,8,0)</f>
        <v>4.7253122160351904</v>
      </c>
      <c r="I29" s="70">
        <f t="shared" si="2"/>
        <v>26</v>
      </c>
      <c r="J29" s="69">
        <f>VLOOKUP($A29,'Return Data'!$A$7:$R$326,9,0)</f>
        <v>4.8943374758895803</v>
      </c>
      <c r="K29" s="70">
        <f t="shared" si="3"/>
        <v>18</v>
      </c>
      <c r="L29" s="69">
        <f>VLOOKUP($A29,'Return Data'!$A$7:$R$326,10,0)</f>
        <v>5.6475842486971599</v>
      </c>
      <c r="M29" s="70">
        <f t="shared" si="4"/>
        <v>29</v>
      </c>
      <c r="N29" s="69">
        <f>VLOOKUP($A29,'Return Data'!$A$7:$R$326,11,0)</f>
        <v>5.3780893852805098</v>
      </c>
      <c r="O29" s="70">
        <f t="shared" ref="O29:O50" si="12">RANK(N29,N$8:N$50,0)</f>
        <v>27</v>
      </c>
      <c r="P29" s="69">
        <f>VLOOKUP($A29,'Return Data'!$A$7:$R$326,12,0)</f>
        <v>5.2786844463584499</v>
      </c>
      <c r="Q29" s="70">
        <f t="shared" ref="Q29:Q50" si="13">RANK(P29,P$8:P$50,0)</f>
        <v>26</v>
      </c>
      <c r="R29" s="69">
        <f>VLOOKUP($A29,'Return Data'!$A$7:$R$326,13,0)</f>
        <v>5.5122457916835197</v>
      </c>
      <c r="S29" s="70">
        <f t="shared" ref="S29:S50" si="14">RANK(R29,R$8:R$50,0)</f>
        <v>28</v>
      </c>
      <c r="T29" s="69">
        <f>VLOOKUP($A29,'Return Data'!$A$7:$R$326,14,0)</f>
        <v>5.94082692911996</v>
      </c>
      <c r="U29" s="70">
        <f>RANK(T29,T$8:T$50,0)</f>
        <v>28</v>
      </c>
      <c r="V29" s="69">
        <f>VLOOKUP($A29,'Return Data'!$A$7:$R$326,18,0)</f>
        <v>6.9660078059138497</v>
      </c>
      <c r="W29" s="70">
        <f>RANK(V29,V$8:V$50,0)</f>
        <v>25</v>
      </c>
      <c r="X29" s="69">
        <f>VLOOKUP($A29,'Return Data'!$A$7:$R$326,15,0)</f>
        <v>7.2549125714744402</v>
      </c>
      <c r="Y29" s="70">
        <f>RANK(X29,X$8:X$50,0)</f>
        <v>24</v>
      </c>
      <c r="Z29" s="69">
        <f>VLOOKUP($A29,'Return Data'!$A$7:$R$326,17,0)</f>
        <v>10.025300347070001</v>
      </c>
      <c r="AA29" s="71">
        <f t="shared" si="11"/>
        <v>20</v>
      </c>
    </row>
    <row r="30" spans="1:27" x14ac:dyDescent="0.25">
      <c r="A30" s="67" t="s">
        <v>140</v>
      </c>
      <c r="B30" s="68">
        <f>VLOOKUP($A30,'Return Data'!$A$7:$R$326,2,0)</f>
        <v>43936</v>
      </c>
      <c r="C30" s="69">
        <f>VLOOKUP($A30,'Return Data'!$A$7:$R$326,3,0)</f>
        <v>1050.2040999999999</v>
      </c>
      <c r="D30" s="69">
        <f>VLOOKUP($A30,'Return Data'!$A$7:$R$326,6,0)</f>
        <v>3.2846571443557702</v>
      </c>
      <c r="E30" s="70">
        <f t="shared" si="0"/>
        <v>32</v>
      </c>
      <c r="F30" s="69">
        <f>VLOOKUP($A30,'Return Data'!$A$7:$R$326,7,0)</f>
        <v>3.3582740991342099</v>
      </c>
      <c r="G30" s="70">
        <f t="shared" si="1"/>
        <v>42</v>
      </c>
      <c r="H30" s="69">
        <f>VLOOKUP($A30,'Return Data'!$A$7:$R$326,8,0)</f>
        <v>2.9886688395983598</v>
      </c>
      <c r="I30" s="70">
        <f t="shared" si="2"/>
        <v>42</v>
      </c>
      <c r="J30" s="69">
        <f>VLOOKUP($A30,'Return Data'!$A$7:$R$326,9,0)</f>
        <v>2.4751765140942901</v>
      </c>
      <c r="K30" s="70">
        <f t="shared" si="3"/>
        <v>42</v>
      </c>
      <c r="L30" s="69">
        <f>VLOOKUP($A30,'Return Data'!$A$7:$R$326,10,0)</f>
        <v>2.54159135007535</v>
      </c>
      <c r="M30" s="70">
        <f t="shared" si="4"/>
        <v>42</v>
      </c>
      <c r="N30" s="69">
        <f>VLOOKUP($A30,'Return Data'!$A$7:$R$326,11,0)</f>
        <v>4.1978265225102902</v>
      </c>
      <c r="O30" s="70">
        <f t="shared" si="12"/>
        <v>38</v>
      </c>
      <c r="P30" s="69">
        <f>VLOOKUP($A30,'Return Data'!$A$7:$R$326,12,0)</f>
        <v>4.4191596352440801</v>
      </c>
      <c r="Q30" s="70">
        <f t="shared" si="13"/>
        <v>38</v>
      </c>
      <c r="R30" s="69">
        <f>VLOOKUP($A30,'Return Data'!$A$7:$R$326,13,0)</f>
        <v>4.7444578906850801</v>
      </c>
      <c r="S30" s="70">
        <f t="shared" si="14"/>
        <v>38</v>
      </c>
      <c r="T30" s="69"/>
      <c r="U30" s="70"/>
      <c r="V30" s="69"/>
      <c r="W30" s="70"/>
      <c r="X30" s="69"/>
      <c r="Y30" s="70"/>
      <c r="Z30" s="69">
        <f>VLOOKUP($A30,'Return Data'!$A$7:$R$326,17,0)</f>
        <v>5.1235500051510199</v>
      </c>
      <c r="AA30" s="71">
        <f t="shared" si="11"/>
        <v>43</v>
      </c>
    </row>
    <row r="31" spans="1:27" x14ac:dyDescent="0.25">
      <c r="A31" s="67" t="s">
        <v>141</v>
      </c>
      <c r="B31" s="68">
        <f>VLOOKUP($A31,'Return Data'!$A$7:$R$326,2,0)</f>
        <v>43936</v>
      </c>
      <c r="C31" s="69">
        <f>VLOOKUP($A31,'Return Data'!$A$7:$R$326,3,0)</f>
        <v>54.441600000000001</v>
      </c>
      <c r="D31" s="69">
        <f>VLOOKUP($A31,'Return Data'!$A$7:$R$326,6,0)</f>
        <v>3.9560435523078299</v>
      </c>
      <c r="E31" s="70">
        <f t="shared" si="0"/>
        <v>18</v>
      </c>
      <c r="F31" s="69">
        <f>VLOOKUP($A31,'Return Data'!$A$7:$R$326,7,0)</f>
        <v>4.6949133232628801</v>
      </c>
      <c r="G31" s="70">
        <f t="shared" si="1"/>
        <v>30</v>
      </c>
      <c r="H31" s="69">
        <f>VLOOKUP($A31,'Return Data'!$A$7:$R$326,8,0)</f>
        <v>4.5534087599309796</v>
      </c>
      <c r="I31" s="70">
        <f t="shared" si="2"/>
        <v>30</v>
      </c>
      <c r="J31" s="69">
        <f>VLOOKUP($A31,'Return Data'!$A$7:$R$326,9,0)</f>
        <v>4.70637177005037</v>
      </c>
      <c r="K31" s="70">
        <f t="shared" si="3"/>
        <v>27</v>
      </c>
      <c r="L31" s="69">
        <f>VLOOKUP($A31,'Return Data'!$A$7:$R$326,10,0)</f>
        <v>5.3247992743252697</v>
      </c>
      <c r="M31" s="70">
        <f t="shared" si="4"/>
        <v>33</v>
      </c>
      <c r="N31" s="69">
        <f>VLOOKUP($A31,'Return Data'!$A$7:$R$326,11,0)</f>
        <v>5.3212298935263602</v>
      </c>
      <c r="O31" s="70">
        <f t="shared" si="12"/>
        <v>28</v>
      </c>
      <c r="P31" s="69">
        <f>VLOOKUP($A31,'Return Data'!$A$7:$R$326,12,0)</f>
        <v>5.24940105805653</v>
      </c>
      <c r="Q31" s="70">
        <f t="shared" si="13"/>
        <v>28</v>
      </c>
      <c r="R31" s="69">
        <f>VLOOKUP($A31,'Return Data'!$A$7:$R$326,13,0)</f>
        <v>5.5462723426418901</v>
      </c>
      <c r="S31" s="70">
        <f t="shared" si="14"/>
        <v>26</v>
      </c>
      <c r="T31" s="69">
        <f>VLOOKUP($A31,'Return Data'!$A$7:$R$326,14,0)</f>
        <v>6.0101643169082903</v>
      </c>
      <c r="U31" s="70">
        <f t="shared" ref="U31:U50" si="15">RANK(T31,T$8:T$50,0)</f>
        <v>25</v>
      </c>
      <c r="V31" s="69">
        <f>VLOOKUP($A31,'Return Data'!$A$7:$R$326,18,0)</f>
        <v>7.0473238775918903</v>
      </c>
      <c r="W31" s="70">
        <f t="shared" ref="W31:W36" si="16">RANK(V31,V$8:V$50,0)</f>
        <v>20</v>
      </c>
      <c r="X31" s="69">
        <f>VLOOKUP($A31,'Return Data'!$A$7:$R$326,15,0)</f>
        <v>7.3157761840190103</v>
      </c>
      <c r="Y31" s="70">
        <f t="shared" ref="Y31:Y36" si="17">RANK(X31,X$8:X$50,0)</f>
        <v>21</v>
      </c>
      <c r="Z31" s="69">
        <f>VLOOKUP($A31,'Return Data'!$A$7:$R$326,17,0)</f>
        <v>10.1274401772371</v>
      </c>
      <c r="AA31" s="71">
        <f t="shared" si="11"/>
        <v>7</v>
      </c>
    </row>
    <row r="32" spans="1:27" x14ac:dyDescent="0.25">
      <c r="A32" s="67" t="s">
        <v>142</v>
      </c>
      <c r="B32" s="68">
        <f>VLOOKUP($A32,'Return Data'!$A$7:$R$326,2,0)</f>
        <v>43936</v>
      </c>
      <c r="C32" s="69">
        <f>VLOOKUP($A32,'Return Data'!$A$7:$R$326,3,0)</f>
        <v>4022.7707</v>
      </c>
      <c r="D32" s="69">
        <f>VLOOKUP($A32,'Return Data'!$A$7:$R$326,6,0)</f>
        <v>3.8048515602113802</v>
      </c>
      <c r="E32" s="70">
        <f t="shared" si="0"/>
        <v>21</v>
      </c>
      <c r="F32" s="69">
        <f>VLOOKUP($A32,'Return Data'!$A$7:$R$326,7,0)</f>
        <v>5.1591755512116704</v>
      </c>
      <c r="G32" s="70">
        <f t="shared" si="1"/>
        <v>22</v>
      </c>
      <c r="H32" s="69">
        <f>VLOOKUP($A32,'Return Data'!$A$7:$R$326,8,0)</f>
        <v>4.82344271422056</v>
      </c>
      <c r="I32" s="70">
        <f t="shared" si="2"/>
        <v>23</v>
      </c>
      <c r="J32" s="69">
        <f>VLOOKUP($A32,'Return Data'!$A$7:$R$326,9,0)</f>
        <v>4.7890046195198801</v>
      </c>
      <c r="K32" s="70">
        <f t="shared" si="3"/>
        <v>24</v>
      </c>
      <c r="L32" s="69">
        <f>VLOOKUP($A32,'Return Data'!$A$7:$R$326,10,0)</f>
        <v>5.7917706408561198</v>
      </c>
      <c r="M32" s="70">
        <f t="shared" si="4"/>
        <v>23</v>
      </c>
      <c r="N32" s="69">
        <f>VLOOKUP($A32,'Return Data'!$A$7:$R$326,11,0)</f>
        <v>5.4629135062503797</v>
      </c>
      <c r="O32" s="70">
        <f t="shared" si="12"/>
        <v>24</v>
      </c>
      <c r="P32" s="69">
        <f>VLOOKUP($A32,'Return Data'!$A$7:$R$326,12,0)</f>
        <v>5.34199649129111</v>
      </c>
      <c r="Q32" s="70">
        <f t="shared" si="13"/>
        <v>24</v>
      </c>
      <c r="R32" s="69">
        <f>VLOOKUP($A32,'Return Data'!$A$7:$R$326,13,0)</f>
        <v>5.5681215681280998</v>
      </c>
      <c r="S32" s="70">
        <f t="shared" si="14"/>
        <v>25</v>
      </c>
      <c r="T32" s="69">
        <f>VLOOKUP($A32,'Return Data'!$A$7:$R$326,14,0)</f>
        <v>5.97623666936052</v>
      </c>
      <c r="U32" s="70">
        <f t="shared" si="15"/>
        <v>27</v>
      </c>
      <c r="V32" s="69">
        <f>VLOOKUP($A32,'Return Data'!$A$7:$R$326,18,0)</f>
        <v>6.9410631140128096</v>
      </c>
      <c r="W32" s="70">
        <f t="shared" si="16"/>
        <v>27</v>
      </c>
      <c r="X32" s="69">
        <f>VLOOKUP($A32,'Return Data'!$A$7:$R$326,15,0)</f>
        <v>7.2178905371116899</v>
      </c>
      <c r="Y32" s="70">
        <f t="shared" si="17"/>
        <v>26</v>
      </c>
      <c r="Z32" s="69">
        <f>VLOOKUP($A32,'Return Data'!$A$7:$R$326,17,0)</f>
        <v>9.9619588517102091</v>
      </c>
      <c r="AA32" s="71">
        <f t="shared" si="11"/>
        <v>25</v>
      </c>
    </row>
    <row r="33" spans="1:27" x14ac:dyDescent="0.25">
      <c r="A33" s="67" t="s">
        <v>143</v>
      </c>
      <c r="B33" s="68">
        <f>VLOOKUP($A33,'Return Data'!$A$7:$R$326,2,0)</f>
        <v>43936</v>
      </c>
      <c r="C33" s="69">
        <f>VLOOKUP($A33,'Return Data'!$A$7:$R$326,3,0)</f>
        <v>2727.1774</v>
      </c>
      <c r="D33" s="69">
        <f>VLOOKUP($A33,'Return Data'!$A$7:$R$326,6,0)</f>
        <v>3.2405059261957398</v>
      </c>
      <c r="E33" s="70">
        <f t="shared" si="0"/>
        <v>33</v>
      </c>
      <c r="F33" s="69">
        <f>VLOOKUP($A33,'Return Data'!$A$7:$R$326,7,0)</f>
        <v>4.9071415017147801</v>
      </c>
      <c r="G33" s="70">
        <f t="shared" si="1"/>
        <v>27</v>
      </c>
      <c r="H33" s="69">
        <f>VLOOKUP($A33,'Return Data'!$A$7:$R$326,8,0)</f>
        <v>4.7636276326955196</v>
      </c>
      <c r="I33" s="70">
        <f t="shared" si="2"/>
        <v>25</v>
      </c>
      <c r="J33" s="69">
        <f>VLOOKUP($A33,'Return Data'!$A$7:$R$326,9,0)</f>
        <v>4.9445408220434102</v>
      </c>
      <c r="K33" s="70">
        <f t="shared" si="3"/>
        <v>16</v>
      </c>
      <c r="L33" s="69">
        <f>VLOOKUP($A33,'Return Data'!$A$7:$R$326,10,0)</f>
        <v>6.6278887509080002</v>
      </c>
      <c r="M33" s="70">
        <f t="shared" si="4"/>
        <v>12</v>
      </c>
      <c r="N33" s="69">
        <f>VLOOKUP($A33,'Return Data'!$A$7:$R$326,11,0)</f>
        <v>5.8210385721184199</v>
      </c>
      <c r="O33" s="70">
        <f t="shared" si="12"/>
        <v>12</v>
      </c>
      <c r="P33" s="69">
        <f>VLOOKUP($A33,'Return Data'!$A$7:$R$326,12,0)</f>
        <v>5.55530341174937</v>
      </c>
      <c r="Q33" s="70">
        <f t="shared" si="13"/>
        <v>13</v>
      </c>
      <c r="R33" s="69">
        <f>VLOOKUP($A33,'Return Data'!$A$7:$R$326,13,0)</f>
        <v>5.7194261200558403</v>
      </c>
      <c r="S33" s="70">
        <f t="shared" si="14"/>
        <v>18</v>
      </c>
      <c r="T33" s="69">
        <f>VLOOKUP($A33,'Return Data'!$A$7:$R$326,14,0)</f>
        <v>6.0902362394759901</v>
      </c>
      <c r="U33" s="70">
        <f t="shared" si="15"/>
        <v>21</v>
      </c>
      <c r="V33" s="69">
        <f>VLOOKUP($A33,'Return Data'!$A$7:$R$326,18,0)</f>
        <v>7.0436653048490996</v>
      </c>
      <c r="W33" s="70">
        <f t="shared" si="16"/>
        <v>21</v>
      </c>
      <c r="X33" s="69">
        <f>VLOOKUP($A33,'Return Data'!$A$7:$R$326,15,0)</f>
        <v>7.3172779638349903</v>
      </c>
      <c r="Y33" s="70">
        <f t="shared" si="17"/>
        <v>18</v>
      </c>
      <c r="Z33" s="69">
        <f>VLOOKUP($A33,'Return Data'!$A$7:$R$326,17,0)</f>
        <v>10.021447899561799</v>
      </c>
      <c r="AA33" s="71">
        <f t="shared" si="11"/>
        <v>21</v>
      </c>
    </row>
    <row r="34" spans="1:27" x14ac:dyDescent="0.25">
      <c r="A34" s="67" t="s">
        <v>144</v>
      </c>
      <c r="B34" s="68">
        <f>VLOOKUP($A34,'Return Data'!$A$7:$R$326,2,0)</f>
        <v>43936</v>
      </c>
      <c r="C34" s="69">
        <f>VLOOKUP($A34,'Return Data'!$A$7:$R$326,3,0)</f>
        <v>3611.2381999999998</v>
      </c>
      <c r="D34" s="69">
        <f>VLOOKUP($A34,'Return Data'!$A$7:$R$326,6,0)</f>
        <v>3.4155886275781802</v>
      </c>
      <c r="E34" s="70">
        <f t="shared" si="0"/>
        <v>31</v>
      </c>
      <c r="F34" s="69">
        <f>VLOOKUP($A34,'Return Data'!$A$7:$R$326,7,0)</f>
        <v>5.0031666979598199</v>
      </c>
      <c r="G34" s="70">
        <f t="shared" si="1"/>
        <v>25</v>
      </c>
      <c r="H34" s="69">
        <f>VLOOKUP($A34,'Return Data'!$A$7:$R$326,8,0)</f>
        <v>4.6697248647242304</v>
      </c>
      <c r="I34" s="70">
        <f t="shared" si="2"/>
        <v>27</v>
      </c>
      <c r="J34" s="69">
        <f>VLOOKUP($A34,'Return Data'!$A$7:$R$326,9,0)</f>
        <v>4.9975318569676199</v>
      </c>
      <c r="K34" s="70">
        <f t="shared" si="3"/>
        <v>14</v>
      </c>
      <c r="L34" s="69">
        <f>VLOOKUP($A34,'Return Data'!$A$7:$R$326,10,0)</f>
        <v>7.2905539083733597</v>
      </c>
      <c r="M34" s="70">
        <f t="shared" si="4"/>
        <v>5</v>
      </c>
      <c r="N34" s="69">
        <f>VLOOKUP($A34,'Return Data'!$A$7:$R$326,11,0)</f>
        <v>6.1043075422361799</v>
      </c>
      <c r="O34" s="70">
        <f t="shared" si="12"/>
        <v>3</v>
      </c>
      <c r="P34" s="69">
        <f>VLOOKUP($A34,'Return Data'!$A$7:$R$326,12,0)</f>
        <v>5.73441224060078</v>
      </c>
      <c r="Q34" s="70">
        <f t="shared" si="13"/>
        <v>4</v>
      </c>
      <c r="R34" s="69">
        <f>VLOOKUP($A34,'Return Data'!$A$7:$R$326,13,0)</f>
        <v>5.8981595405471303</v>
      </c>
      <c r="S34" s="70">
        <f t="shared" si="14"/>
        <v>7</v>
      </c>
      <c r="T34" s="69">
        <f>VLOOKUP($A34,'Return Data'!$A$7:$R$326,14,0)</f>
        <v>6.2324036023982403</v>
      </c>
      <c r="U34" s="70">
        <f t="shared" si="15"/>
        <v>10</v>
      </c>
      <c r="V34" s="69">
        <f>VLOOKUP($A34,'Return Data'!$A$7:$R$326,18,0)</f>
        <v>7.1194384103727399</v>
      </c>
      <c r="W34" s="70">
        <f t="shared" si="16"/>
        <v>13</v>
      </c>
      <c r="X34" s="69">
        <f>VLOOKUP($A34,'Return Data'!$A$7:$R$326,15,0)</f>
        <v>7.3691893469800096</v>
      </c>
      <c r="Y34" s="70">
        <f t="shared" si="17"/>
        <v>13</v>
      </c>
      <c r="Z34" s="69">
        <f>VLOOKUP($A34,'Return Data'!$A$7:$R$326,17,0)</f>
        <v>10.0385288389444</v>
      </c>
      <c r="AA34" s="71">
        <f t="shared" si="11"/>
        <v>16</v>
      </c>
    </row>
    <row r="35" spans="1:27" x14ac:dyDescent="0.25">
      <c r="A35" s="67" t="s">
        <v>145</v>
      </c>
      <c r="B35" s="68">
        <f>VLOOKUP($A35,'Return Data'!$A$7:$R$326,2,0)</f>
        <v>43936</v>
      </c>
      <c r="C35" s="69">
        <f>VLOOKUP($A35,'Return Data'!$A$7:$R$326,3,0)</f>
        <v>1291.2026000000001</v>
      </c>
      <c r="D35" s="69">
        <f>VLOOKUP($A35,'Return Data'!$A$7:$R$326,6,0)</f>
        <v>3.5084233840185801</v>
      </c>
      <c r="E35" s="70">
        <f t="shared" si="0"/>
        <v>26</v>
      </c>
      <c r="F35" s="69">
        <f>VLOOKUP($A35,'Return Data'!$A$7:$R$326,7,0)</f>
        <v>4.4133272758006798</v>
      </c>
      <c r="G35" s="70">
        <f t="shared" si="1"/>
        <v>31</v>
      </c>
      <c r="H35" s="69">
        <f>VLOOKUP($A35,'Return Data'!$A$7:$R$326,8,0)</f>
        <v>4.43946421426398</v>
      </c>
      <c r="I35" s="70">
        <f t="shared" si="2"/>
        <v>32</v>
      </c>
      <c r="J35" s="69">
        <f>VLOOKUP($A35,'Return Data'!$A$7:$R$326,9,0)</f>
        <v>4.7753585159341698</v>
      </c>
      <c r="K35" s="70">
        <f t="shared" si="3"/>
        <v>25</v>
      </c>
      <c r="L35" s="69">
        <f>VLOOKUP($A35,'Return Data'!$A$7:$R$326,10,0)</f>
        <v>6.0800878211832599</v>
      </c>
      <c r="M35" s="70">
        <f t="shared" si="4"/>
        <v>20</v>
      </c>
      <c r="N35" s="69">
        <f>VLOOKUP($A35,'Return Data'!$A$7:$R$326,11,0)</f>
        <v>5.6613018021610202</v>
      </c>
      <c r="O35" s="70">
        <f t="shared" si="12"/>
        <v>17</v>
      </c>
      <c r="P35" s="69">
        <f>VLOOKUP($A35,'Return Data'!$A$7:$R$326,12,0)</f>
        <v>5.5947814209586699</v>
      </c>
      <c r="Q35" s="70">
        <f t="shared" si="13"/>
        <v>11</v>
      </c>
      <c r="R35" s="69">
        <f>VLOOKUP($A35,'Return Data'!$A$7:$R$326,13,0)</f>
        <v>5.8592059950981898</v>
      </c>
      <c r="S35" s="70">
        <f t="shared" si="14"/>
        <v>9</v>
      </c>
      <c r="T35" s="69">
        <f>VLOOKUP($A35,'Return Data'!$A$7:$R$326,14,0)</f>
        <v>6.2506181653664896</v>
      </c>
      <c r="U35" s="70">
        <f t="shared" si="15"/>
        <v>8</v>
      </c>
      <c r="V35" s="69">
        <f>VLOOKUP($A35,'Return Data'!$A$7:$R$326,18,0)</f>
        <v>7.2049678302914604</v>
      </c>
      <c r="W35" s="70">
        <f t="shared" si="16"/>
        <v>5</v>
      </c>
      <c r="X35" s="69">
        <f>VLOOKUP($A35,'Return Data'!$A$7:$R$326,15,0)</f>
        <v>7.4359078712215103</v>
      </c>
      <c r="Y35" s="70">
        <f t="shared" si="17"/>
        <v>4</v>
      </c>
      <c r="Z35" s="69">
        <f>VLOOKUP($A35,'Return Data'!$A$7:$R$326,17,0)</f>
        <v>7.6910816447719199</v>
      </c>
      <c r="AA35" s="71">
        <f t="shared" si="11"/>
        <v>35</v>
      </c>
    </row>
    <row r="36" spans="1:27" x14ac:dyDescent="0.25">
      <c r="A36" s="67" t="s">
        <v>146</v>
      </c>
      <c r="B36" s="68">
        <f>VLOOKUP($A36,'Return Data'!$A$7:$R$326,2,0)</f>
        <v>43936</v>
      </c>
      <c r="C36" s="69">
        <f>VLOOKUP($A36,'Return Data'!$A$7:$R$326,3,0)</f>
        <v>2098.9254999999998</v>
      </c>
      <c r="D36" s="69">
        <f>VLOOKUP($A36,'Return Data'!$A$7:$R$326,6,0)</f>
        <v>3.21392728505865</v>
      </c>
      <c r="E36" s="70">
        <f t="shared" si="0"/>
        <v>34</v>
      </c>
      <c r="F36" s="69">
        <f>VLOOKUP($A36,'Return Data'!$A$7:$R$326,7,0)</f>
        <v>5.2737281981145196</v>
      </c>
      <c r="G36" s="70">
        <f t="shared" si="1"/>
        <v>16</v>
      </c>
      <c r="H36" s="69">
        <f>VLOOKUP($A36,'Return Data'!$A$7:$R$326,8,0)</f>
        <v>5.0225502680999599</v>
      </c>
      <c r="I36" s="70">
        <f t="shared" si="2"/>
        <v>14</v>
      </c>
      <c r="J36" s="69">
        <f>VLOOKUP($A36,'Return Data'!$A$7:$R$326,9,0)</f>
        <v>4.9999805056264996</v>
      </c>
      <c r="K36" s="70">
        <f t="shared" si="3"/>
        <v>13</v>
      </c>
      <c r="L36" s="69">
        <f>VLOOKUP($A36,'Return Data'!$A$7:$R$326,10,0)</f>
        <v>6.3231803875121999</v>
      </c>
      <c r="M36" s="70">
        <f t="shared" si="4"/>
        <v>13</v>
      </c>
      <c r="N36" s="69">
        <f>VLOOKUP($A36,'Return Data'!$A$7:$R$326,11,0)</f>
        <v>5.7112041418854496</v>
      </c>
      <c r="O36" s="70">
        <f t="shared" si="12"/>
        <v>14</v>
      </c>
      <c r="P36" s="69">
        <f>VLOOKUP($A36,'Return Data'!$A$7:$R$326,12,0)</f>
        <v>5.5057398481400801</v>
      </c>
      <c r="Q36" s="70">
        <f t="shared" si="13"/>
        <v>16</v>
      </c>
      <c r="R36" s="69">
        <f>VLOOKUP($A36,'Return Data'!$A$7:$R$326,13,0)</f>
        <v>5.7302814690856501</v>
      </c>
      <c r="S36" s="70">
        <f t="shared" si="14"/>
        <v>17</v>
      </c>
      <c r="T36" s="69">
        <f>VLOOKUP($A36,'Return Data'!$A$7:$R$326,14,0)</f>
        <v>6.1275542910832597</v>
      </c>
      <c r="U36" s="70">
        <f t="shared" si="15"/>
        <v>17</v>
      </c>
      <c r="V36" s="69">
        <f>VLOOKUP($A36,'Return Data'!$A$7:$R$326,18,0)</f>
        <v>7.0653624004733997</v>
      </c>
      <c r="W36" s="70">
        <f t="shared" si="16"/>
        <v>19</v>
      </c>
      <c r="X36" s="69">
        <f>VLOOKUP($A36,'Return Data'!$A$7:$R$326,15,0)</f>
        <v>7.3259486030243597</v>
      </c>
      <c r="Y36" s="70">
        <f t="shared" si="17"/>
        <v>16</v>
      </c>
      <c r="Z36" s="69">
        <f>VLOOKUP($A36,'Return Data'!$A$7:$R$326,17,0)</f>
        <v>9.6456483157858806</v>
      </c>
      <c r="AA36" s="71">
        <f t="shared" si="11"/>
        <v>30</v>
      </c>
    </row>
    <row r="37" spans="1:27" x14ac:dyDescent="0.25">
      <c r="A37" s="67" t="s">
        <v>147</v>
      </c>
      <c r="B37" s="68">
        <f>VLOOKUP($A37,'Return Data'!$A$7:$R$326,2,0)</f>
        <v>43936</v>
      </c>
      <c r="C37" s="69">
        <f>VLOOKUP($A37,'Return Data'!$A$7:$R$326,3,0)</f>
        <v>10.7182</v>
      </c>
      <c r="D37" s="69">
        <f>VLOOKUP($A37,'Return Data'!$A$7:$R$326,6,0)</f>
        <v>5.4494895769136003</v>
      </c>
      <c r="E37" s="70">
        <f t="shared" si="0"/>
        <v>2</v>
      </c>
      <c r="F37" s="69">
        <f>VLOOKUP($A37,'Return Data'!$A$7:$R$326,7,0)</f>
        <v>4.2014715261243003</v>
      </c>
      <c r="G37" s="70">
        <f t="shared" si="1"/>
        <v>35</v>
      </c>
      <c r="H37" s="69">
        <f>VLOOKUP($A37,'Return Data'!$A$7:$R$326,8,0)</f>
        <v>3.9922635720947999</v>
      </c>
      <c r="I37" s="70">
        <f t="shared" si="2"/>
        <v>36</v>
      </c>
      <c r="J37" s="69">
        <f>VLOOKUP($A37,'Return Data'!$A$7:$R$326,9,0)</f>
        <v>3.91116095068951</v>
      </c>
      <c r="K37" s="70">
        <f t="shared" si="3"/>
        <v>36</v>
      </c>
      <c r="L37" s="69">
        <f>VLOOKUP($A37,'Return Data'!$A$7:$R$326,10,0)</f>
        <v>3.5036996073391902</v>
      </c>
      <c r="M37" s="70">
        <f t="shared" si="4"/>
        <v>41</v>
      </c>
      <c r="N37" s="69">
        <f>VLOOKUP($A37,'Return Data'!$A$7:$R$326,11,0)</f>
        <v>4.3196430125890997</v>
      </c>
      <c r="O37" s="70">
        <f t="shared" si="12"/>
        <v>37</v>
      </c>
      <c r="P37" s="69">
        <f>VLOOKUP($A37,'Return Data'!$A$7:$R$326,12,0)</f>
        <v>4.5197571325612396</v>
      </c>
      <c r="Q37" s="70">
        <f t="shared" si="13"/>
        <v>37</v>
      </c>
      <c r="R37" s="69">
        <f>VLOOKUP($A37,'Return Data'!$A$7:$R$326,13,0)</f>
        <v>4.8413816142275801</v>
      </c>
      <c r="S37" s="70">
        <f t="shared" si="14"/>
        <v>37</v>
      </c>
      <c r="T37" s="69">
        <f>VLOOKUP($A37,'Return Data'!$A$7:$R$326,14,0)</f>
        <v>5.0963139471829697</v>
      </c>
      <c r="U37" s="70">
        <f t="shared" si="15"/>
        <v>37</v>
      </c>
      <c r="V37" s="69"/>
      <c r="W37" s="70"/>
      <c r="X37" s="69"/>
      <c r="Y37" s="70"/>
      <c r="Z37" s="69">
        <f>VLOOKUP($A37,'Return Data'!$A$7:$R$326,17,0)</f>
        <v>5.4273913043478297</v>
      </c>
      <c r="AA37" s="71">
        <f t="shared" si="11"/>
        <v>41</v>
      </c>
    </row>
    <row r="38" spans="1:27" x14ac:dyDescent="0.25">
      <c r="A38" s="67" t="s">
        <v>148</v>
      </c>
      <c r="B38" s="68">
        <f>VLOOKUP($A38,'Return Data'!$A$7:$R$326,2,0)</f>
        <v>43936</v>
      </c>
      <c r="C38" s="69">
        <f>VLOOKUP($A38,'Return Data'!$A$7:$R$326,3,0)</f>
        <v>4861.5749999999998</v>
      </c>
      <c r="D38" s="69">
        <f>VLOOKUP($A38,'Return Data'!$A$7:$R$326,6,0)</f>
        <v>3.9908612214636401</v>
      </c>
      <c r="E38" s="70">
        <f t="shared" si="0"/>
        <v>16</v>
      </c>
      <c r="F38" s="69">
        <f>VLOOKUP($A38,'Return Data'!$A$7:$R$326,7,0)</f>
        <v>5.5062490399148096</v>
      </c>
      <c r="G38" s="70">
        <f t="shared" si="1"/>
        <v>13</v>
      </c>
      <c r="H38" s="69">
        <f>VLOOKUP($A38,'Return Data'!$A$7:$R$326,8,0)</f>
        <v>5.1564480155736696</v>
      </c>
      <c r="I38" s="70">
        <f t="shared" si="2"/>
        <v>6</v>
      </c>
      <c r="J38" s="69">
        <f>VLOOKUP($A38,'Return Data'!$A$7:$R$326,9,0)</f>
        <v>5.4695539197301599</v>
      </c>
      <c r="K38" s="70">
        <f t="shared" si="3"/>
        <v>2</v>
      </c>
      <c r="L38" s="69">
        <f>VLOOKUP($A38,'Return Data'!$A$7:$R$326,10,0)</f>
        <v>6.2645286996729599</v>
      </c>
      <c r="M38" s="70">
        <f t="shared" si="4"/>
        <v>16</v>
      </c>
      <c r="N38" s="69">
        <f>VLOOKUP($A38,'Return Data'!$A$7:$R$326,11,0)</f>
        <v>5.6881448303410496</v>
      </c>
      <c r="O38" s="70">
        <f t="shared" si="12"/>
        <v>15</v>
      </c>
      <c r="P38" s="69">
        <f>VLOOKUP($A38,'Return Data'!$A$7:$R$326,12,0)</f>
        <v>5.5031555225143602</v>
      </c>
      <c r="Q38" s="70">
        <f t="shared" si="13"/>
        <v>18</v>
      </c>
      <c r="R38" s="69">
        <f>VLOOKUP($A38,'Return Data'!$A$7:$R$326,13,0)</f>
        <v>5.77489430230544</v>
      </c>
      <c r="S38" s="70">
        <f t="shared" si="14"/>
        <v>12</v>
      </c>
      <c r="T38" s="69">
        <f>VLOOKUP($A38,'Return Data'!$A$7:$R$326,14,0)</f>
        <v>6.2317772107956504</v>
      </c>
      <c r="U38" s="70">
        <f t="shared" si="15"/>
        <v>11</v>
      </c>
      <c r="V38" s="69">
        <f>VLOOKUP($A38,'Return Data'!$A$7:$R$326,18,0)</f>
        <v>7.1547256056751101</v>
      </c>
      <c r="W38" s="70">
        <f>RANK(V38,V$8:V$50,0)</f>
        <v>9</v>
      </c>
      <c r="X38" s="69">
        <f>VLOOKUP($A38,'Return Data'!$A$7:$R$326,15,0)</f>
        <v>7.3948428354321898</v>
      </c>
      <c r="Y38" s="70">
        <f>RANK(X38,X$8:X$50,0)</f>
        <v>8</v>
      </c>
      <c r="Z38" s="69">
        <f>VLOOKUP($A38,'Return Data'!$A$7:$R$326,17,0)</f>
        <v>10.1158696464403</v>
      </c>
      <c r="AA38" s="71">
        <f t="shared" si="11"/>
        <v>9</v>
      </c>
    </row>
    <row r="39" spans="1:27" x14ac:dyDescent="0.25">
      <c r="A39" s="67" t="s">
        <v>149</v>
      </c>
      <c r="B39" s="68">
        <f>VLOOKUP($A39,'Return Data'!$A$7:$R$326,2,0)</f>
        <v>43936</v>
      </c>
      <c r="C39" s="69">
        <f>VLOOKUP($A39,'Return Data'!$A$7:$R$326,3,0)</f>
        <v>1118.7637999999999</v>
      </c>
      <c r="D39" s="69">
        <f>VLOOKUP($A39,'Return Data'!$A$7:$R$326,6,0)</f>
        <v>4.6594869933531697</v>
      </c>
      <c r="E39" s="70">
        <f t="shared" si="0"/>
        <v>6</v>
      </c>
      <c r="F39" s="69">
        <f>VLOOKUP($A39,'Return Data'!$A$7:$R$326,7,0)</f>
        <v>4.1393828633407397</v>
      </c>
      <c r="G39" s="70">
        <f t="shared" si="1"/>
        <v>37</v>
      </c>
      <c r="H39" s="69">
        <f>VLOOKUP($A39,'Return Data'!$A$7:$R$326,8,0)</f>
        <v>3.83022476160285</v>
      </c>
      <c r="I39" s="70">
        <f t="shared" si="2"/>
        <v>38</v>
      </c>
      <c r="J39" s="69">
        <f>VLOOKUP($A39,'Return Data'!$A$7:$R$326,9,0)</f>
        <v>3.8201023887993499</v>
      </c>
      <c r="K39" s="70">
        <f t="shared" si="3"/>
        <v>37</v>
      </c>
      <c r="L39" s="69">
        <f>VLOOKUP($A39,'Return Data'!$A$7:$R$326,10,0)</f>
        <v>4.6019815217339604</v>
      </c>
      <c r="M39" s="70">
        <f t="shared" si="4"/>
        <v>35</v>
      </c>
      <c r="N39" s="69">
        <f>VLOOKUP($A39,'Return Data'!$A$7:$R$326,11,0)</f>
        <v>4.8660766025648803</v>
      </c>
      <c r="O39" s="70">
        <f t="shared" si="12"/>
        <v>32</v>
      </c>
      <c r="P39" s="69">
        <f>VLOOKUP($A39,'Return Data'!$A$7:$R$326,12,0)</f>
        <v>4.8754536680324598</v>
      </c>
      <c r="Q39" s="70">
        <f t="shared" si="13"/>
        <v>34</v>
      </c>
      <c r="R39" s="69">
        <f>VLOOKUP($A39,'Return Data'!$A$7:$R$326,13,0)</f>
        <v>5.2417852840316002</v>
      </c>
      <c r="S39" s="70">
        <f t="shared" si="14"/>
        <v>32</v>
      </c>
      <c r="T39" s="69">
        <f>VLOOKUP($A39,'Return Data'!$A$7:$R$326,14,0)</f>
        <v>5.49466896690629</v>
      </c>
      <c r="U39" s="70">
        <f t="shared" si="15"/>
        <v>35</v>
      </c>
      <c r="V39" s="69"/>
      <c r="W39" s="70"/>
      <c r="X39" s="69"/>
      <c r="Y39" s="70"/>
      <c r="Z39" s="69">
        <f>VLOOKUP($A39,'Return Data'!$A$7:$R$326,17,0)</f>
        <v>6.1487641134751803</v>
      </c>
      <c r="AA39" s="71">
        <f t="shared" si="11"/>
        <v>37</v>
      </c>
    </row>
    <row r="40" spans="1:27" x14ac:dyDescent="0.25">
      <c r="A40" s="67" t="s">
        <v>150</v>
      </c>
      <c r="B40" s="68">
        <f>VLOOKUP($A40,'Return Data'!$A$7:$R$326,2,0)</f>
        <v>43936</v>
      </c>
      <c r="C40" s="69">
        <f>VLOOKUP($A40,'Return Data'!$A$7:$R$326,3,0)</f>
        <v>258.91219999999998</v>
      </c>
      <c r="D40" s="69">
        <f>VLOOKUP($A40,'Return Data'!$A$7:$R$326,6,0)</f>
        <v>5.8795807169967897</v>
      </c>
      <c r="E40" s="70">
        <f t="shared" si="0"/>
        <v>1</v>
      </c>
      <c r="F40" s="69">
        <f>VLOOKUP($A40,'Return Data'!$A$7:$R$326,7,0)</f>
        <v>6.35186292243813</v>
      </c>
      <c r="G40" s="70">
        <f t="shared" si="1"/>
        <v>2</v>
      </c>
      <c r="H40" s="69">
        <f>VLOOKUP($A40,'Return Data'!$A$7:$R$326,8,0)</f>
        <v>5.5239878939547298</v>
      </c>
      <c r="I40" s="70">
        <f t="shared" si="2"/>
        <v>1</v>
      </c>
      <c r="J40" s="69">
        <f>VLOOKUP($A40,'Return Data'!$A$7:$R$326,9,0)</f>
        <v>5.57231880211405</v>
      </c>
      <c r="K40" s="70">
        <f t="shared" si="3"/>
        <v>1</v>
      </c>
      <c r="L40" s="69">
        <f>VLOOKUP($A40,'Return Data'!$A$7:$R$326,10,0)</f>
        <v>5.9820889460809603</v>
      </c>
      <c r="M40" s="70">
        <f t="shared" si="4"/>
        <v>21</v>
      </c>
      <c r="N40" s="69">
        <f>VLOOKUP($A40,'Return Data'!$A$7:$R$326,11,0)</f>
        <v>5.5889057587091697</v>
      </c>
      <c r="O40" s="70">
        <f t="shared" si="12"/>
        <v>21</v>
      </c>
      <c r="P40" s="69">
        <f>VLOOKUP($A40,'Return Data'!$A$7:$R$326,12,0)</f>
        <v>5.5364485538398496</v>
      </c>
      <c r="Q40" s="70">
        <f t="shared" si="13"/>
        <v>15</v>
      </c>
      <c r="R40" s="69">
        <f>VLOOKUP($A40,'Return Data'!$A$7:$R$326,13,0)</f>
        <v>5.7713603375978204</v>
      </c>
      <c r="S40" s="70">
        <f t="shared" si="14"/>
        <v>14</v>
      </c>
      <c r="T40" s="69">
        <f>VLOOKUP($A40,'Return Data'!$A$7:$R$326,14,0)</f>
        <v>6.2107826088204101</v>
      </c>
      <c r="U40" s="70">
        <f t="shared" si="15"/>
        <v>12</v>
      </c>
      <c r="V40" s="69">
        <f>VLOOKUP($A40,'Return Data'!$A$7:$R$326,18,0)</f>
        <v>7.1557835966951098</v>
      </c>
      <c r="W40" s="70">
        <f t="shared" ref="W40:W49" si="18">RANK(V40,V$8:V$50,0)</f>
        <v>8</v>
      </c>
      <c r="X40" s="69">
        <f>VLOOKUP($A40,'Return Data'!$A$7:$R$326,15,0)</f>
        <v>7.3834393814481301</v>
      </c>
      <c r="Y40" s="70">
        <f t="shared" ref="Y40:Y49" si="19">RANK(X40,X$8:X$50,0)</f>
        <v>10</v>
      </c>
      <c r="Z40" s="69">
        <f>VLOOKUP($A40,'Return Data'!$A$7:$R$326,17,0)</f>
        <v>10.0723760398694</v>
      </c>
      <c r="AA40" s="71">
        <f t="shared" si="11"/>
        <v>12</v>
      </c>
    </row>
    <row r="41" spans="1:27" x14ac:dyDescent="0.25">
      <c r="A41" s="67" t="s">
        <v>151</v>
      </c>
      <c r="B41" s="68">
        <f>VLOOKUP($A41,'Return Data'!$A$7:$R$326,2,0)</f>
        <v>43936</v>
      </c>
      <c r="C41" s="69">
        <f>VLOOKUP($A41,'Return Data'!$A$7:$R$326,3,0)</f>
        <v>1761.2253000000001</v>
      </c>
      <c r="D41" s="69">
        <f>VLOOKUP($A41,'Return Data'!$A$7:$R$326,6,0)</f>
        <v>3.1544971074756201</v>
      </c>
      <c r="E41" s="70">
        <f t="shared" si="0"/>
        <v>37</v>
      </c>
      <c r="F41" s="69">
        <f>VLOOKUP($A41,'Return Data'!$A$7:$R$326,7,0)</f>
        <v>4.3052501597515098</v>
      </c>
      <c r="G41" s="70">
        <f t="shared" si="1"/>
        <v>34</v>
      </c>
      <c r="H41" s="69">
        <f>VLOOKUP($A41,'Return Data'!$A$7:$R$326,8,0)</f>
        <v>4.2175282829929603</v>
      </c>
      <c r="I41" s="70">
        <f t="shared" si="2"/>
        <v>35</v>
      </c>
      <c r="J41" s="69">
        <f>VLOOKUP($A41,'Return Data'!$A$7:$R$326,9,0)</f>
        <v>4.1376310335506199</v>
      </c>
      <c r="K41" s="70">
        <f t="shared" si="3"/>
        <v>35</v>
      </c>
      <c r="L41" s="69">
        <f>VLOOKUP($A41,'Return Data'!$A$7:$R$326,10,0)</f>
        <v>4.2709183395879302</v>
      </c>
      <c r="M41" s="70">
        <f t="shared" si="4"/>
        <v>37</v>
      </c>
      <c r="N41" s="69">
        <f>VLOOKUP($A41,'Return Data'!$A$7:$R$326,11,0)</f>
        <v>4.9572631170502302</v>
      </c>
      <c r="O41" s="70">
        <f t="shared" si="12"/>
        <v>31</v>
      </c>
      <c r="P41" s="69">
        <f>VLOOKUP($A41,'Return Data'!$A$7:$R$326,12,0)</f>
        <v>5.00113926136149</v>
      </c>
      <c r="Q41" s="70">
        <f t="shared" si="13"/>
        <v>31</v>
      </c>
      <c r="R41" s="69">
        <f>VLOOKUP($A41,'Return Data'!$A$7:$R$326,13,0)</f>
        <v>5.2433814096830504</v>
      </c>
      <c r="S41" s="70">
        <f t="shared" si="14"/>
        <v>31</v>
      </c>
      <c r="T41" s="69">
        <f>VLOOKUP($A41,'Return Data'!$A$7:$R$326,14,0)</f>
        <v>5.5936531640554499</v>
      </c>
      <c r="U41" s="70">
        <f t="shared" si="15"/>
        <v>32</v>
      </c>
      <c r="V41" s="69">
        <f>VLOOKUP($A41,'Return Data'!$A$7:$R$326,18,0)</f>
        <v>1.8474525448788699</v>
      </c>
      <c r="W41" s="70">
        <f t="shared" si="18"/>
        <v>35</v>
      </c>
      <c r="X41" s="69">
        <f>VLOOKUP($A41,'Return Data'!$A$7:$R$326,15,0)</f>
        <v>3.6300835376380798</v>
      </c>
      <c r="Y41" s="70">
        <f t="shared" si="19"/>
        <v>35</v>
      </c>
      <c r="Z41" s="69">
        <f>VLOOKUP($A41,'Return Data'!$A$7:$R$326,17,0)</f>
        <v>7.9120373747258901</v>
      </c>
      <c r="AA41" s="71">
        <f t="shared" si="11"/>
        <v>34</v>
      </c>
    </row>
    <row r="42" spans="1:27" x14ac:dyDescent="0.25">
      <c r="A42" s="67" t="s">
        <v>152</v>
      </c>
      <c r="B42" s="68">
        <f>VLOOKUP($A42,'Return Data'!$A$7:$R$326,2,0)</f>
        <v>43936</v>
      </c>
      <c r="C42" s="69">
        <f>VLOOKUP($A42,'Return Data'!$A$7:$R$326,3,0)</f>
        <v>31.460599999999999</v>
      </c>
      <c r="D42" s="69">
        <f>VLOOKUP($A42,'Return Data'!$A$7:$R$326,6,0)</f>
        <v>3.82899994595964</v>
      </c>
      <c r="E42" s="70">
        <f t="shared" si="0"/>
        <v>20</v>
      </c>
      <c r="F42" s="69">
        <f>VLOOKUP($A42,'Return Data'!$A$7:$R$326,7,0)</f>
        <v>4.3715864370045301</v>
      </c>
      <c r="G42" s="70">
        <f t="shared" si="1"/>
        <v>32</v>
      </c>
      <c r="H42" s="69">
        <f>VLOOKUP($A42,'Return Data'!$A$7:$R$326,8,0)</f>
        <v>4.8441094846917601</v>
      </c>
      <c r="I42" s="70">
        <f t="shared" si="2"/>
        <v>22</v>
      </c>
      <c r="J42" s="69">
        <f>VLOOKUP($A42,'Return Data'!$A$7:$R$326,9,0)</f>
        <v>5.2941857291966699</v>
      </c>
      <c r="K42" s="70">
        <f t="shared" si="3"/>
        <v>5</v>
      </c>
      <c r="L42" s="69">
        <f>VLOOKUP($A42,'Return Data'!$A$7:$R$326,10,0)</f>
        <v>5.4820002661835101</v>
      </c>
      <c r="M42" s="70">
        <f t="shared" si="4"/>
        <v>32</v>
      </c>
      <c r="N42" s="69">
        <f>VLOOKUP($A42,'Return Data'!$A$7:$R$326,11,0)</f>
        <v>6.1395264614106102</v>
      </c>
      <c r="O42" s="70">
        <f t="shared" si="12"/>
        <v>2</v>
      </c>
      <c r="P42" s="69">
        <f>VLOOKUP($A42,'Return Data'!$A$7:$R$326,12,0)</f>
        <v>6.3398329533462396</v>
      </c>
      <c r="Q42" s="70">
        <f t="shared" si="13"/>
        <v>1</v>
      </c>
      <c r="R42" s="69">
        <f>VLOOKUP($A42,'Return Data'!$A$7:$R$326,13,0)</f>
        <v>6.6678886731831604</v>
      </c>
      <c r="S42" s="70">
        <f t="shared" si="14"/>
        <v>1</v>
      </c>
      <c r="T42" s="69">
        <f>VLOOKUP($A42,'Return Data'!$A$7:$R$326,14,0)</f>
        <v>6.92911024612037</v>
      </c>
      <c r="U42" s="70">
        <f t="shared" si="15"/>
        <v>1</v>
      </c>
      <c r="V42" s="69">
        <f>VLOOKUP($A42,'Return Data'!$A$7:$R$326,18,0)</f>
        <v>7.5943398487828304</v>
      </c>
      <c r="W42" s="70">
        <f t="shared" si="18"/>
        <v>1</v>
      </c>
      <c r="X42" s="69">
        <f>VLOOKUP($A42,'Return Data'!$A$7:$R$326,15,0)</f>
        <v>7.6193976040137397</v>
      </c>
      <c r="Y42" s="70">
        <f t="shared" si="19"/>
        <v>1</v>
      </c>
      <c r="Z42" s="69">
        <f>VLOOKUP($A42,'Return Data'!$A$7:$R$326,17,0)</f>
        <v>10.651196503310199</v>
      </c>
      <c r="AA42" s="71">
        <f t="shared" si="11"/>
        <v>2</v>
      </c>
    </row>
    <row r="43" spans="1:27" x14ac:dyDescent="0.25">
      <c r="A43" s="67" t="s">
        <v>153</v>
      </c>
      <c r="B43" s="68">
        <f>VLOOKUP($A43,'Return Data'!$A$7:$R$326,2,0)</f>
        <v>43936</v>
      </c>
      <c r="C43" s="69">
        <f>VLOOKUP($A43,'Return Data'!$A$7:$R$326,3,0)</f>
        <v>26.97</v>
      </c>
      <c r="D43" s="69">
        <f>VLOOKUP($A43,'Return Data'!$A$7:$R$326,6,0)</f>
        <v>2.9776251677918801</v>
      </c>
      <c r="E43" s="70">
        <f t="shared" si="0"/>
        <v>39</v>
      </c>
      <c r="F43" s="69">
        <f>VLOOKUP($A43,'Return Data'!$A$7:$R$326,7,0)</f>
        <v>3.56488057928284</v>
      </c>
      <c r="G43" s="70">
        <f t="shared" si="1"/>
        <v>40</v>
      </c>
      <c r="H43" s="69">
        <f>VLOOKUP($A43,'Return Data'!$A$7:$R$326,8,0)</f>
        <v>3.5404604745317099</v>
      </c>
      <c r="I43" s="70">
        <f t="shared" si="2"/>
        <v>40</v>
      </c>
      <c r="J43" s="69">
        <f>VLOOKUP($A43,'Return Data'!$A$7:$R$326,9,0)</f>
        <v>3.7658267632159399</v>
      </c>
      <c r="K43" s="70">
        <f t="shared" si="3"/>
        <v>39</v>
      </c>
      <c r="L43" s="69">
        <f>VLOOKUP($A43,'Return Data'!$A$7:$R$326,10,0)</f>
        <v>4.3951053152925796</v>
      </c>
      <c r="M43" s="70">
        <f t="shared" si="4"/>
        <v>36</v>
      </c>
      <c r="N43" s="69">
        <f>VLOOKUP($A43,'Return Data'!$A$7:$R$326,11,0)</f>
        <v>4.8161969362719903</v>
      </c>
      <c r="O43" s="70">
        <f t="shared" si="12"/>
        <v>33</v>
      </c>
      <c r="P43" s="69">
        <f>VLOOKUP($A43,'Return Data'!$A$7:$R$326,12,0)</f>
        <v>4.8333508586698901</v>
      </c>
      <c r="Q43" s="70">
        <f t="shared" si="13"/>
        <v>35</v>
      </c>
      <c r="R43" s="69">
        <f>VLOOKUP($A43,'Return Data'!$A$7:$R$326,13,0)</f>
        <v>5.1373352239903296</v>
      </c>
      <c r="S43" s="70">
        <f t="shared" si="14"/>
        <v>35</v>
      </c>
      <c r="T43" s="69">
        <f>VLOOKUP($A43,'Return Data'!$A$7:$R$326,14,0)</f>
        <v>5.5194772148792497</v>
      </c>
      <c r="U43" s="70">
        <f t="shared" si="15"/>
        <v>34</v>
      </c>
      <c r="V43" s="69">
        <f>VLOOKUP($A43,'Return Data'!$A$7:$R$326,18,0)</f>
        <v>6.29641154295365</v>
      </c>
      <c r="W43" s="70">
        <f t="shared" si="18"/>
        <v>31</v>
      </c>
      <c r="X43" s="69">
        <f>VLOOKUP($A43,'Return Data'!$A$7:$R$326,15,0)</f>
        <v>6.4963928193380402</v>
      </c>
      <c r="Y43" s="70">
        <f t="shared" si="19"/>
        <v>33</v>
      </c>
      <c r="Z43" s="69">
        <f>VLOOKUP($A43,'Return Data'!$A$7:$R$326,17,0)</f>
        <v>12.093030066380299</v>
      </c>
      <c r="AA43" s="71">
        <f t="shared" si="11"/>
        <v>1</v>
      </c>
    </row>
    <row r="44" spans="1:27" x14ac:dyDescent="0.25">
      <c r="A44" s="67" t="s">
        <v>156</v>
      </c>
      <c r="B44" s="68">
        <f>VLOOKUP($A44,'Return Data'!$A$7:$R$326,2,0)</f>
        <v>43936</v>
      </c>
      <c r="C44" s="69">
        <f>VLOOKUP($A44,'Return Data'!$A$7:$R$326,3,0)</f>
        <v>3115.0835999999999</v>
      </c>
      <c r="D44" s="69">
        <f>VLOOKUP($A44,'Return Data'!$A$7:$R$326,6,0)</f>
        <v>3.4815066779019199</v>
      </c>
      <c r="E44" s="70">
        <f t="shared" si="0"/>
        <v>28</v>
      </c>
      <c r="F44" s="69">
        <f>VLOOKUP($A44,'Return Data'!$A$7:$R$326,7,0)</f>
        <v>4.3114972592989096</v>
      </c>
      <c r="G44" s="70">
        <f t="shared" si="1"/>
        <v>33</v>
      </c>
      <c r="H44" s="69">
        <f>VLOOKUP($A44,'Return Data'!$A$7:$R$326,8,0)</f>
        <v>4.3491924522930896</v>
      </c>
      <c r="I44" s="70">
        <f t="shared" si="2"/>
        <v>33</v>
      </c>
      <c r="J44" s="69">
        <f>VLOOKUP($A44,'Return Data'!$A$7:$R$326,9,0)</f>
        <v>4.7380679991653798</v>
      </c>
      <c r="K44" s="70">
        <f t="shared" si="3"/>
        <v>26</v>
      </c>
      <c r="L44" s="69">
        <f>VLOOKUP($A44,'Return Data'!$A$7:$R$326,10,0)</f>
        <v>6.1920784674985496</v>
      </c>
      <c r="M44" s="70">
        <f t="shared" si="4"/>
        <v>19</v>
      </c>
      <c r="N44" s="69">
        <f>VLOOKUP($A44,'Return Data'!$A$7:$R$326,11,0)</f>
        <v>5.6503727059326998</v>
      </c>
      <c r="O44" s="70">
        <f t="shared" si="12"/>
        <v>18</v>
      </c>
      <c r="P44" s="69">
        <f>VLOOKUP($A44,'Return Data'!$A$7:$R$326,12,0)</f>
        <v>5.4356873182816798</v>
      </c>
      <c r="Q44" s="70">
        <f t="shared" si="13"/>
        <v>20</v>
      </c>
      <c r="R44" s="69">
        <f>VLOOKUP($A44,'Return Data'!$A$7:$R$326,13,0)</f>
        <v>5.6758091572323801</v>
      </c>
      <c r="S44" s="70">
        <f t="shared" si="14"/>
        <v>22</v>
      </c>
      <c r="T44" s="69">
        <f>VLOOKUP($A44,'Return Data'!$A$7:$R$326,14,0)</f>
        <v>6.0469397137426002</v>
      </c>
      <c r="U44" s="70">
        <f t="shared" si="15"/>
        <v>24</v>
      </c>
      <c r="V44" s="69">
        <f>VLOOKUP($A44,'Return Data'!$A$7:$R$326,18,0)</f>
        <v>6.9999241670260597</v>
      </c>
      <c r="W44" s="70">
        <f t="shared" si="18"/>
        <v>23</v>
      </c>
      <c r="X44" s="69">
        <f>VLOOKUP($A44,'Return Data'!$A$7:$R$326,15,0)</f>
        <v>7.2357501538314901</v>
      </c>
      <c r="Y44" s="70">
        <f t="shared" si="19"/>
        <v>25</v>
      </c>
      <c r="Z44" s="69">
        <f>VLOOKUP($A44,'Return Data'!$A$7:$R$326,17,0)</f>
        <v>9.9455220810299103</v>
      </c>
      <c r="AA44" s="71">
        <f t="shared" si="11"/>
        <v>26</v>
      </c>
    </row>
    <row r="45" spans="1:27" x14ac:dyDescent="0.25">
      <c r="A45" s="67" t="s">
        <v>157</v>
      </c>
      <c r="B45" s="68">
        <f>VLOOKUP($A45,'Return Data'!$A$7:$R$326,2,0)</f>
        <v>43936</v>
      </c>
      <c r="C45" s="69">
        <f>VLOOKUP($A45,'Return Data'!$A$7:$R$326,3,0)</f>
        <v>41.942399999999999</v>
      </c>
      <c r="D45" s="69">
        <f>VLOOKUP($A45,'Return Data'!$A$7:$R$326,6,0)</f>
        <v>4.2646795827105999</v>
      </c>
      <c r="E45" s="70">
        <f t="shared" si="0"/>
        <v>9</v>
      </c>
      <c r="F45" s="69">
        <f>VLOOKUP($A45,'Return Data'!$A$7:$R$326,7,0)</f>
        <v>4.1205362182654302</v>
      </c>
      <c r="G45" s="70">
        <f t="shared" si="1"/>
        <v>38</v>
      </c>
      <c r="H45" s="69">
        <f>VLOOKUP($A45,'Return Data'!$A$7:$R$326,8,0)</f>
        <v>4.26767140481161</v>
      </c>
      <c r="I45" s="70">
        <f t="shared" si="2"/>
        <v>34</v>
      </c>
      <c r="J45" s="69">
        <f>VLOOKUP($A45,'Return Data'!$A$7:$R$326,9,0)</f>
        <v>4.2774035799490999</v>
      </c>
      <c r="K45" s="70">
        <f t="shared" si="3"/>
        <v>34</v>
      </c>
      <c r="L45" s="69">
        <f>VLOOKUP($A45,'Return Data'!$A$7:$R$326,10,0)</f>
        <v>5.5563394506514499</v>
      </c>
      <c r="M45" s="70">
        <f t="shared" si="4"/>
        <v>31</v>
      </c>
      <c r="N45" s="69">
        <f>VLOOKUP($A45,'Return Data'!$A$7:$R$326,11,0)</f>
        <v>5.4857677215778597</v>
      </c>
      <c r="O45" s="70">
        <f t="shared" si="12"/>
        <v>23</v>
      </c>
      <c r="P45" s="69">
        <f>VLOOKUP($A45,'Return Data'!$A$7:$R$326,12,0)</f>
        <v>5.4154816488700304</v>
      </c>
      <c r="Q45" s="70">
        <f t="shared" si="13"/>
        <v>23</v>
      </c>
      <c r="R45" s="69">
        <f>VLOOKUP($A45,'Return Data'!$A$7:$R$326,13,0)</f>
        <v>5.6822538483880196</v>
      </c>
      <c r="S45" s="70">
        <f t="shared" si="14"/>
        <v>21</v>
      </c>
      <c r="T45" s="69">
        <f>VLOOKUP($A45,'Return Data'!$A$7:$R$326,14,0)</f>
        <v>6.0889772741080899</v>
      </c>
      <c r="U45" s="70">
        <f t="shared" si="15"/>
        <v>22</v>
      </c>
      <c r="V45" s="69">
        <f>VLOOKUP($A45,'Return Data'!$A$7:$R$326,18,0)</f>
        <v>7.0720430782449197</v>
      </c>
      <c r="W45" s="70">
        <f t="shared" si="18"/>
        <v>17</v>
      </c>
      <c r="X45" s="69">
        <f>VLOOKUP($A45,'Return Data'!$A$7:$R$326,15,0)</f>
        <v>7.3165006516947697</v>
      </c>
      <c r="Y45" s="70">
        <f t="shared" si="19"/>
        <v>20</v>
      </c>
      <c r="Z45" s="69">
        <f>VLOOKUP($A45,'Return Data'!$A$7:$R$326,17,0)</f>
        <v>10.033981977874699</v>
      </c>
      <c r="AA45" s="71">
        <f t="shared" si="11"/>
        <v>18</v>
      </c>
    </row>
    <row r="46" spans="1:27" x14ac:dyDescent="0.25">
      <c r="A46" s="67" t="s">
        <v>158</v>
      </c>
      <c r="B46" s="68">
        <f>VLOOKUP($A46,'Return Data'!$A$7:$R$326,2,0)</f>
        <v>43936</v>
      </c>
      <c r="C46" s="69">
        <f>VLOOKUP($A46,'Return Data'!$A$7:$R$326,3,0)</f>
        <v>3138.9110000000001</v>
      </c>
      <c r="D46" s="69">
        <f>VLOOKUP($A46,'Return Data'!$A$7:$R$326,6,0)</f>
        <v>4.6960860883135096</v>
      </c>
      <c r="E46" s="70">
        <f t="shared" si="0"/>
        <v>4</v>
      </c>
      <c r="F46" s="69">
        <f>VLOOKUP($A46,'Return Data'!$A$7:$R$326,7,0)</f>
        <v>5.5092388120971902</v>
      </c>
      <c r="G46" s="70">
        <f t="shared" si="1"/>
        <v>12</v>
      </c>
      <c r="H46" s="69">
        <f>VLOOKUP($A46,'Return Data'!$A$7:$R$326,8,0)</f>
        <v>5.2214843155253199</v>
      </c>
      <c r="I46" s="70">
        <f t="shared" si="2"/>
        <v>3</v>
      </c>
      <c r="J46" s="69">
        <f>VLOOKUP($A46,'Return Data'!$A$7:$R$326,9,0)</f>
        <v>5.3569833529420503</v>
      </c>
      <c r="K46" s="70">
        <f t="shared" si="3"/>
        <v>4</v>
      </c>
      <c r="L46" s="69">
        <f>VLOOKUP($A46,'Return Data'!$A$7:$R$326,10,0)</f>
        <v>7.2972155540483996</v>
      </c>
      <c r="M46" s="70">
        <f t="shared" si="4"/>
        <v>4</v>
      </c>
      <c r="N46" s="69">
        <f>VLOOKUP($A46,'Return Data'!$A$7:$R$326,11,0)</f>
        <v>6.0636116760479002</v>
      </c>
      <c r="O46" s="70">
        <f t="shared" si="12"/>
        <v>5</v>
      </c>
      <c r="P46" s="69">
        <f>VLOOKUP($A46,'Return Data'!$A$7:$R$326,12,0)</f>
        <v>5.6924700867052698</v>
      </c>
      <c r="Q46" s="70">
        <f t="shared" si="13"/>
        <v>7</v>
      </c>
      <c r="R46" s="69">
        <f>VLOOKUP($A46,'Return Data'!$A$7:$R$326,13,0)</f>
        <v>5.8639249540412699</v>
      </c>
      <c r="S46" s="70">
        <f t="shared" si="14"/>
        <v>8</v>
      </c>
      <c r="T46" s="69">
        <f>VLOOKUP($A46,'Return Data'!$A$7:$R$326,14,0)</f>
        <v>6.2684855950211604</v>
      </c>
      <c r="U46" s="70">
        <f t="shared" si="15"/>
        <v>7</v>
      </c>
      <c r="V46" s="69">
        <f>VLOOKUP($A46,'Return Data'!$A$7:$R$326,18,0)</f>
        <v>7.1368887347602401</v>
      </c>
      <c r="W46" s="70">
        <f t="shared" si="18"/>
        <v>11</v>
      </c>
      <c r="X46" s="69">
        <f>VLOOKUP($A46,'Return Data'!$A$7:$R$326,15,0)</f>
        <v>7.3733799128034496</v>
      </c>
      <c r="Y46" s="70">
        <f t="shared" si="19"/>
        <v>12</v>
      </c>
      <c r="Z46" s="69">
        <f>VLOOKUP($A46,'Return Data'!$A$7:$R$326,17,0)</f>
        <v>10.1272374001672</v>
      </c>
      <c r="AA46" s="71">
        <f t="shared" si="11"/>
        <v>8</v>
      </c>
    </row>
    <row r="47" spans="1:27" x14ac:dyDescent="0.25">
      <c r="A47" s="67" t="s">
        <v>159</v>
      </c>
      <c r="B47" s="68">
        <f>VLOOKUP($A47,'Return Data'!$A$7:$R$326,2,0)</f>
        <v>43936</v>
      </c>
      <c r="C47" s="69">
        <f>VLOOKUP($A47,'Return Data'!$A$7:$R$326,3,0)</f>
        <v>1962.1144999999999</v>
      </c>
      <c r="D47" s="69">
        <f>VLOOKUP($A47,'Return Data'!$A$7:$R$326,6,0)</f>
        <v>2.9226679437582801</v>
      </c>
      <c r="E47" s="70">
        <f t="shared" si="0"/>
        <v>42</v>
      </c>
      <c r="F47" s="69">
        <f>VLOOKUP($A47,'Return Data'!$A$7:$R$326,7,0)</f>
        <v>2.8952191568349601</v>
      </c>
      <c r="G47" s="70">
        <f t="shared" si="1"/>
        <v>43</v>
      </c>
      <c r="H47" s="69">
        <f>VLOOKUP($A47,'Return Data'!$A$7:$R$326,8,0)</f>
        <v>2.7293340664542698</v>
      </c>
      <c r="I47" s="70">
        <f t="shared" si="2"/>
        <v>43</v>
      </c>
      <c r="J47" s="69">
        <f>VLOOKUP($A47,'Return Data'!$A$7:$R$326,9,0)</f>
        <v>1.8650259487015299</v>
      </c>
      <c r="K47" s="70">
        <f t="shared" si="3"/>
        <v>43</v>
      </c>
      <c r="L47" s="69">
        <f>VLOOKUP($A47,'Return Data'!$A$7:$R$326,10,0)</f>
        <v>2.1096827961241602</v>
      </c>
      <c r="M47" s="70">
        <f t="shared" si="4"/>
        <v>43</v>
      </c>
      <c r="N47" s="69">
        <f>VLOOKUP($A47,'Return Data'!$A$7:$R$326,11,0)</f>
        <v>3.7037279102524598</v>
      </c>
      <c r="O47" s="70">
        <f t="shared" si="12"/>
        <v>39</v>
      </c>
      <c r="P47" s="69">
        <f>VLOOKUP($A47,'Return Data'!$A$7:$R$326,12,0)</f>
        <v>4.0337499693091203</v>
      </c>
      <c r="Q47" s="70">
        <f t="shared" si="13"/>
        <v>39</v>
      </c>
      <c r="R47" s="69">
        <f>VLOOKUP($A47,'Return Data'!$A$7:$R$326,13,0)</f>
        <v>4.3297358853159302</v>
      </c>
      <c r="S47" s="70">
        <f t="shared" si="14"/>
        <v>39</v>
      </c>
      <c r="T47" s="69">
        <f>VLOOKUP($A47,'Return Data'!$A$7:$R$326,14,0)</f>
        <v>4.6393125490268003</v>
      </c>
      <c r="U47" s="70">
        <f t="shared" si="15"/>
        <v>38</v>
      </c>
      <c r="V47" s="69">
        <f>VLOOKUP($A47,'Return Data'!$A$7:$R$326,18,0)</f>
        <v>5.4245619621600003</v>
      </c>
      <c r="W47" s="70">
        <f t="shared" si="18"/>
        <v>33</v>
      </c>
      <c r="X47" s="69">
        <f>VLOOKUP($A47,'Return Data'!$A$7:$R$326,15,0)</f>
        <v>6.5579539249117698</v>
      </c>
      <c r="Y47" s="70">
        <f t="shared" si="19"/>
        <v>32</v>
      </c>
      <c r="Z47" s="69">
        <f>VLOOKUP($A47,'Return Data'!$A$7:$R$326,17,0)</f>
        <v>8.00341192175215</v>
      </c>
      <c r="AA47" s="71">
        <f t="shared" si="11"/>
        <v>33</v>
      </c>
    </row>
    <row r="48" spans="1:27" x14ac:dyDescent="0.25">
      <c r="A48" s="67" t="s">
        <v>160</v>
      </c>
      <c r="B48" s="68">
        <f>VLOOKUP($A48,'Return Data'!$A$7:$R$326,2,0)</f>
        <v>43936</v>
      </c>
      <c r="C48" s="69">
        <f>VLOOKUP($A48,'Return Data'!$A$7:$R$326,3,0)</f>
        <v>1915.3652999999999</v>
      </c>
      <c r="D48" s="69">
        <f>VLOOKUP($A48,'Return Data'!$A$7:$R$326,6,0)</f>
        <v>3.49718757769879</v>
      </c>
      <c r="E48" s="70">
        <f t="shared" si="0"/>
        <v>27</v>
      </c>
      <c r="F48" s="69">
        <f>VLOOKUP($A48,'Return Data'!$A$7:$R$326,7,0)</f>
        <v>5.4735586867398203</v>
      </c>
      <c r="G48" s="70">
        <f t="shared" si="1"/>
        <v>14</v>
      </c>
      <c r="H48" s="69">
        <f>VLOOKUP($A48,'Return Data'!$A$7:$R$326,8,0)</f>
        <v>4.91328610662773</v>
      </c>
      <c r="I48" s="70">
        <f t="shared" si="2"/>
        <v>16</v>
      </c>
      <c r="J48" s="69">
        <f>VLOOKUP($A48,'Return Data'!$A$7:$R$326,9,0)</f>
        <v>5.0546952000476502</v>
      </c>
      <c r="K48" s="70">
        <f t="shared" si="3"/>
        <v>12</v>
      </c>
      <c r="L48" s="69">
        <f>VLOOKUP($A48,'Return Data'!$A$7:$R$326,10,0)</f>
        <v>7.6627707040647302</v>
      </c>
      <c r="M48" s="70">
        <f t="shared" si="4"/>
        <v>1</v>
      </c>
      <c r="N48" s="69">
        <f>VLOOKUP($A48,'Return Data'!$A$7:$R$326,11,0)</f>
        <v>6.03227825628817</v>
      </c>
      <c r="O48" s="70">
        <f t="shared" si="12"/>
        <v>7</v>
      </c>
      <c r="P48" s="69">
        <f>VLOOKUP($A48,'Return Data'!$A$7:$R$326,12,0)</f>
        <v>5.6435931473813596</v>
      </c>
      <c r="Q48" s="70">
        <f t="shared" si="13"/>
        <v>9</v>
      </c>
      <c r="R48" s="69">
        <f>VLOOKUP($A48,'Return Data'!$A$7:$R$326,13,0)</f>
        <v>5.7744718543556397</v>
      </c>
      <c r="S48" s="70">
        <f t="shared" si="14"/>
        <v>13</v>
      </c>
      <c r="T48" s="69">
        <f>VLOOKUP($A48,'Return Data'!$A$7:$R$326,14,0)</f>
        <v>6.1554956143740602</v>
      </c>
      <c r="U48" s="70">
        <f t="shared" si="15"/>
        <v>15</v>
      </c>
      <c r="V48" s="69">
        <f>VLOOKUP($A48,'Return Data'!$A$7:$R$326,18,0)</f>
        <v>5.0368029568127799</v>
      </c>
      <c r="W48" s="70">
        <f t="shared" si="18"/>
        <v>34</v>
      </c>
      <c r="X48" s="69">
        <f>VLOOKUP($A48,'Return Data'!$A$7:$R$326,15,0)</f>
        <v>5.8381012246626298</v>
      </c>
      <c r="Y48" s="70">
        <f t="shared" si="19"/>
        <v>34</v>
      </c>
      <c r="Z48" s="69">
        <f>VLOOKUP($A48,'Return Data'!$A$7:$R$326,17,0)</f>
        <v>9.1118341322276493</v>
      </c>
      <c r="AA48" s="71">
        <f t="shared" si="11"/>
        <v>31</v>
      </c>
    </row>
    <row r="49" spans="1:27" x14ac:dyDescent="0.25">
      <c r="A49" s="67" t="s">
        <v>161</v>
      </c>
      <c r="B49" s="68">
        <f>VLOOKUP($A49,'Return Data'!$A$7:$R$326,2,0)</f>
        <v>43936</v>
      </c>
      <c r="C49" s="69">
        <f>VLOOKUP($A49,'Return Data'!$A$7:$R$326,3,0)</f>
        <v>3258.2604999999999</v>
      </c>
      <c r="D49" s="69">
        <f>VLOOKUP($A49,'Return Data'!$A$7:$R$326,6,0)</f>
        <v>3.6366277187965799</v>
      </c>
      <c r="E49" s="70">
        <f t="shared" si="0"/>
        <v>24</v>
      </c>
      <c r="F49" s="69">
        <f>VLOOKUP($A49,'Return Data'!$A$7:$R$326,7,0)</f>
        <v>5.5842928256498698</v>
      </c>
      <c r="G49" s="70">
        <f t="shared" si="1"/>
        <v>10</v>
      </c>
      <c r="H49" s="69">
        <f>VLOOKUP($A49,'Return Data'!$A$7:$R$326,8,0)</f>
        <v>5.1616816393747298</v>
      </c>
      <c r="I49" s="70">
        <f t="shared" si="2"/>
        <v>5</v>
      </c>
      <c r="J49" s="69">
        <f>VLOOKUP($A49,'Return Data'!$A$7:$R$326,9,0)</f>
        <v>5.1118491007728499</v>
      </c>
      <c r="K49" s="70">
        <f t="shared" si="3"/>
        <v>9</v>
      </c>
      <c r="L49" s="69">
        <f>VLOOKUP($A49,'Return Data'!$A$7:$R$326,10,0)</f>
        <v>6.2487082456096301</v>
      </c>
      <c r="M49" s="70">
        <f t="shared" si="4"/>
        <v>17</v>
      </c>
      <c r="N49" s="69">
        <f>VLOOKUP($A49,'Return Data'!$A$7:$R$326,11,0)</f>
        <v>5.6228595087456297</v>
      </c>
      <c r="O49" s="70">
        <f t="shared" si="12"/>
        <v>20</v>
      </c>
      <c r="P49" s="69">
        <f>VLOOKUP($A49,'Return Data'!$A$7:$R$326,12,0)</f>
        <v>5.4315295517769604</v>
      </c>
      <c r="Q49" s="70">
        <f t="shared" si="13"/>
        <v>21</v>
      </c>
      <c r="R49" s="69">
        <f>VLOOKUP($A49,'Return Data'!$A$7:$R$326,13,0)</f>
        <v>5.6880318575906896</v>
      </c>
      <c r="S49" s="70">
        <f t="shared" si="14"/>
        <v>20</v>
      </c>
      <c r="T49" s="69">
        <f>VLOOKUP($A49,'Return Data'!$A$7:$R$326,14,0)</f>
        <v>6.1148298453692904</v>
      </c>
      <c r="U49" s="70">
        <f t="shared" si="15"/>
        <v>18</v>
      </c>
      <c r="V49" s="69">
        <f>VLOOKUP($A49,'Return Data'!$A$7:$R$326,18,0)</f>
        <v>7.08075515400831</v>
      </c>
      <c r="W49" s="70">
        <f t="shared" si="18"/>
        <v>15</v>
      </c>
      <c r="X49" s="69">
        <f>VLOOKUP($A49,'Return Data'!$A$7:$R$326,15,0)</f>
        <v>7.32969929059258</v>
      </c>
      <c r="Y49" s="70">
        <f t="shared" si="19"/>
        <v>15</v>
      </c>
      <c r="Z49" s="69">
        <f>VLOOKUP($A49,'Return Data'!$A$7:$R$326,17,0)</f>
        <v>10.0021852723296</v>
      </c>
      <c r="AA49" s="71">
        <f t="shared" si="11"/>
        <v>23</v>
      </c>
    </row>
    <row r="50" spans="1:27" x14ac:dyDescent="0.25">
      <c r="A50" s="67" t="s">
        <v>162</v>
      </c>
      <c r="B50" s="68">
        <f>VLOOKUP($A50,'Return Data'!$A$7:$R$326,2,0)</f>
        <v>43936</v>
      </c>
      <c r="C50" s="69">
        <f>VLOOKUP($A50,'Return Data'!$A$7:$R$326,3,0)</f>
        <v>1079.3242</v>
      </c>
      <c r="D50" s="69">
        <f>VLOOKUP($A50,'Return Data'!$A$7:$R$326,6,0)</f>
        <v>4.8027107934183197</v>
      </c>
      <c r="E50" s="70">
        <f t="shared" si="0"/>
        <v>3</v>
      </c>
      <c r="F50" s="69">
        <f>VLOOKUP($A50,'Return Data'!$A$7:$R$326,7,0)</f>
        <v>3.5451021853539801</v>
      </c>
      <c r="G50" s="70">
        <f t="shared" si="1"/>
        <v>41</v>
      </c>
      <c r="H50" s="69">
        <f>VLOOKUP($A50,'Return Data'!$A$7:$R$326,8,0)</f>
        <v>3.5314833697681101</v>
      </c>
      <c r="I50" s="70">
        <f t="shared" si="2"/>
        <v>41</v>
      </c>
      <c r="J50" s="69">
        <f>VLOOKUP($A50,'Return Data'!$A$7:$R$326,9,0)</f>
        <v>2.9879423370702201</v>
      </c>
      <c r="K50" s="70">
        <f t="shared" si="3"/>
        <v>41</v>
      </c>
      <c r="L50" s="69">
        <f>VLOOKUP($A50,'Return Data'!$A$7:$R$326,10,0)</f>
        <v>3.5265648576890101</v>
      </c>
      <c r="M50" s="70">
        <f t="shared" si="4"/>
        <v>40</v>
      </c>
      <c r="N50" s="69">
        <f>VLOOKUP($A50,'Return Data'!$A$7:$R$326,11,0)</f>
        <v>4.7133778046812296</v>
      </c>
      <c r="O50" s="70">
        <f t="shared" si="12"/>
        <v>35</v>
      </c>
      <c r="P50" s="69">
        <f>VLOOKUP($A50,'Return Data'!$A$7:$R$326,12,0)</f>
        <v>5.0170423254332501</v>
      </c>
      <c r="Q50" s="70">
        <f t="shared" si="13"/>
        <v>30</v>
      </c>
      <c r="R50" s="69">
        <f>VLOOKUP($A50,'Return Data'!$A$7:$R$326,13,0)</f>
        <v>5.4922357834702096</v>
      </c>
      <c r="S50" s="70">
        <f t="shared" si="14"/>
        <v>29</v>
      </c>
      <c r="T50" s="69">
        <f>VLOOKUP($A50,'Return Data'!$A$7:$R$326,14,0)</f>
        <v>5.9835419161786101</v>
      </c>
      <c r="U50" s="70">
        <f t="shared" si="15"/>
        <v>26</v>
      </c>
      <c r="V50" s="69"/>
      <c r="W50" s="70"/>
      <c r="X50" s="69"/>
      <c r="Y50" s="70"/>
      <c r="Z50" s="69">
        <f>VLOOKUP($A50,'Return Data'!$A$7:$R$326,17,0)</f>
        <v>6.3456992068286402</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3.807807517884132</v>
      </c>
      <c r="E52" s="78"/>
      <c r="F52" s="79">
        <f>AVERAGE(F8:F50)</f>
        <v>4.9931427262486752</v>
      </c>
      <c r="G52" s="78"/>
      <c r="H52" s="79">
        <f>AVERAGE(H8:H50)</f>
        <v>4.6231926017801284</v>
      </c>
      <c r="I52" s="78"/>
      <c r="J52" s="79">
        <f>AVERAGE(J8:J50)</f>
        <v>4.5973113707362838</v>
      </c>
      <c r="K52" s="78"/>
      <c r="L52" s="79">
        <f>AVERAGE(L8:L50)</f>
        <v>5.7335577544049832</v>
      </c>
      <c r="M52" s="78"/>
      <c r="N52" s="79">
        <f>AVERAGE(N8:N50)</f>
        <v>5.4455949322455055</v>
      </c>
      <c r="O52" s="78"/>
      <c r="P52" s="79">
        <f>AVERAGE(P8:P50)</f>
        <v>5.3378313056456133</v>
      </c>
      <c r="Q52" s="78"/>
      <c r="R52" s="79">
        <f>AVERAGE(R8:R50)</f>
        <v>5.5920895152151209</v>
      </c>
      <c r="S52" s="78"/>
      <c r="T52" s="79">
        <f>AVERAGE(T8:T50)</f>
        <v>6.0025788797021713</v>
      </c>
      <c r="U52" s="78"/>
      <c r="V52" s="79">
        <f>AVERAGE(V8:V50)</f>
        <v>6.7873803846117191</v>
      </c>
      <c r="W52" s="78"/>
      <c r="X52" s="79">
        <f>AVERAGE(X8:X50)</f>
        <v>7.1202707337749791</v>
      </c>
      <c r="Y52" s="78"/>
      <c r="Z52" s="79">
        <f>AVERAGE(Z8:Z50)</f>
        <v>9.0671870501955443</v>
      </c>
      <c r="AA52" s="80"/>
    </row>
    <row r="53" spans="1:27" x14ac:dyDescent="0.25">
      <c r="A53" s="77" t="s">
        <v>28</v>
      </c>
      <c r="B53" s="78"/>
      <c r="C53" s="78"/>
      <c r="D53" s="79">
        <f>MIN(D8:D50)</f>
        <v>2.8389767493488498</v>
      </c>
      <c r="E53" s="78"/>
      <c r="F53" s="79">
        <f>MIN(F8:F50)</f>
        <v>2.8952191568349601</v>
      </c>
      <c r="G53" s="78"/>
      <c r="H53" s="79">
        <f>MIN(H8:H50)</f>
        <v>2.7293340664542698</v>
      </c>
      <c r="I53" s="78"/>
      <c r="J53" s="79">
        <f>MIN(J8:J50)</f>
        <v>1.8650259487015299</v>
      </c>
      <c r="K53" s="78"/>
      <c r="L53" s="79">
        <f>MIN(L8:L50)</f>
        <v>2.1096827961241602</v>
      </c>
      <c r="M53" s="78"/>
      <c r="N53" s="79">
        <f>MIN(N8:N50)</f>
        <v>3.7037279102524598</v>
      </c>
      <c r="O53" s="78"/>
      <c r="P53" s="79">
        <f>MIN(P8:P50)</f>
        <v>4.0337499693091203</v>
      </c>
      <c r="Q53" s="78"/>
      <c r="R53" s="79">
        <f>MIN(R8:R50)</f>
        <v>4.3297358853159302</v>
      </c>
      <c r="S53" s="78"/>
      <c r="T53" s="79">
        <f>MIN(T8:T50)</f>
        <v>4.6393125490268003</v>
      </c>
      <c r="U53" s="78"/>
      <c r="V53" s="79">
        <f>MIN(V8:V50)</f>
        <v>1.8474525448788699</v>
      </c>
      <c r="W53" s="78"/>
      <c r="X53" s="79">
        <f>MIN(X8:X50)</f>
        <v>3.6300835376380798</v>
      </c>
      <c r="Y53" s="78"/>
      <c r="Z53" s="79">
        <f>MIN(Z8:Z50)</f>
        <v>5.1235500051510199</v>
      </c>
      <c r="AA53" s="80"/>
    </row>
    <row r="54" spans="1:27" ht="15.75" thickBot="1" x14ac:dyDescent="0.3">
      <c r="A54" s="81" t="s">
        <v>29</v>
      </c>
      <c r="B54" s="82"/>
      <c r="C54" s="82"/>
      <c r="D54" s="83">
        <f>MAX(D8:D50)</f>
        <v>5.8795807169967897</v>
      </c>
      <c r="E54" s="82"/>
      <c r="F54" s="83">
        <f>MAX(F8:F50)</f>
        <v>6.4070935610681303</v>
      </c>
      <c r="G54" s="82"/>
      <c r="H54" s="83">
        <f>MAX(H8:H50)</f>
        <v>5.5239878939547298</v>
      </c>
      <c r="I54" s="82"/>
      <c r="J54" s="83">
        <f>MAX(J8:J50)</f>
        <v>5.57231880211405</v>
      </c>
      <c r="K54" s="82"/>
      <c r="L54" s="83">
        <f>MAX(L8:L50)</f>
        <v>7.6627707040647302</v>
      </c>
      <c r="M54" s="82"/>
      <c r="N54" s="83">
        <f>MAX(N8:N50)</f>
        <v>6.2336904497753904</v>
      </c>
      <c r="O54" s="82"/>
      <c r="P54" s="83">
        <f>MAX(P8:P50)</f>
        <v>6.3398329533462396</v>
      </c>
      <c r="Q54" s="82"/>
      <c r="R54" s="83">
        <f>MAX(R8:R50)</f>
        <v>6.6678886731831604</v>
      </c>
      <c r="S54" s="82"/>
      <c r="T54" s="83">
        <f>MAX(T8:T50)</f>
        <v>6.92911024612037</v>
      </c>
      <c r="U54" s="82"/>
      <c r="V54" s="83">
        <f>MAX(V8:V50)</f>
        <v>7.5943398487828304</v>
      </c>
      <c r="W54" s="82"/>
      <c r="X54" s="83">
        <f>MAX(X8:X50)</f>
        <v>7.6193976040137397</v>
      </c>
      <c r="Y54" s="82"/>
      <c r="Z54" s="83">
        <f>MAX(Z8:Z50)</f>
        <v>12.093030066380299</v>
      </c>
      <c r="AA54" s="84"/>
    </row>
    <row r="56" spans="1:27" x14ac:dyDescent="0.25">
      <c r="A56"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7" t="s">
        <v>349</v>
      </c>
    </row>
    <row r="3" spans="1:27" ht="15" customHeight="1" thickBot="1" x14ac:dyDescent="0.3">
      <c r="A3" s="118"/>
    </row>
    <row r="4" spans="1:27" ht="15.75" thickBot="1" x14ac:dyDescent="0.3"/>
    <row r="5" spans="1:27" s="4" customFormat="1" x14ac:dyDescent="0.25">
      <c r="A5" s="32" t="s">
        <v>352</v>
      </c>
      <c r="B5" s="115" t="s">
        <v>8</v>
      </c>
      <c r="C5" s="115" t="s">
        <v>9</v>
      </c>
      <c r="D5" s="121" t="s">
        <v>115</v>
      </c>
      <c r="E5" s="121"/>
      <c r="F5" s="121" t="s">
        <v>116</v>
      </c>
      <c r="G5" s="121"/>
      <c r="H5" s="121" t="s">
        <v>117</v>
      </c>
      <c r="I5" s="121"/>
      <c r="J5" s="121" t="s">
        <v>47</v>
      </c>
      <c r="K5" s="121"/>
      <c r="L5" s="121" t="s">
        <v>48</v>
      </c>
      <c r="M5" s="121"/>
      <c r="N5" s="121" t="s">
        <v>1</v>
      </c>
      <c r="O5" s="121"/>
      <c r="P5" s="121" t="s">
        <v>2</v>
      </c>
      <c r="Q5" s="121"/>
      <c r="R5" s="121" t="s">
        <v>3</v>
      </c>
      <c r="S5" s="121"/>
      <c r="T5" s="121" t="s">
        <v>4</v>
      </c>
      <c r="U5" s="121"/>
      <c r="V5" s="121" t="s">
        <v>385</v>
      </c>
      <c r="W5" s="121"/>
      <c r="X5" s="121" t="s">
        <v>5</v>
      </c>
      <c r="Y5" s="121"/>
      <c r="Z5" s="121" t="s">
        <v>46</v>
      </c>
      <c r="AA5" s="124"/>
    </row>
    <row r="6" spans="1:27" s="4" customFormat="1" x14ac:dyDescent="0.25">
      <c r="A6" s="18" t="s">
        <v>7</v>
      </c>
      <c r="B6" s="116"/>
      <c r="C6" s="116"/>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Data'!$A$7:$R$326,2,0)</f>
        <v>43936</v>
      </c>
      <c r="C8" s="69">
        <f>VLOOKUP($A8,'Return Data'!$A$7:$R$326,3,0)</f>
        <v>318.36989999999997</v>
      </c>
      <c r="D8" s="69">
        <f>VLOOKUP($A8,'Return Data'!$A$7:$R$326,6,0)</f>
        <v>3.6346564754055102</v>
      </c>
      <c r="E8" s="70">
        <f t="shared" ref="E8:E44" si="0">RANK(D8,D$8:D$48,0)</f>
        <v>19</v>
      </c>
      <c r="F8" s="69">
        <f>VLOOKUP($A8,'Return Data'!$A$7:$R$326,7,0)</f>
        <v>4.61436090543625</v>
      </c>
      <c r="G8" s="70">
        <f t="shared" ref="G8:G44" si="1">RANK(F8,F$8:F$48,0)</f>
        <v>26</v>
      </c>
      <c r="H8" s="69">
        <f>VLOOKUP($A8,'Return Data'!$A$7:$R$326,8,0)</f>
        <v>4.4652077698542101</v>
      </c>
      <c r="I8" s="70">
        <f t="shared" ref="I8:I44" si="2">RANK(H8,H$8:H$48,0)</f>
        <v>28</v>
      </c>
      <c r="J8" s="69">
        <f>VLOOKUP($A8,'Return Data'!$A$7:$R$326,9,0)</f>
        <v>4.7788575452822997</v>
      </c>
      <c r="K8" s="70">
        <f t="shared" ref="K8:K44" si="3">RANK(J8,J$8:J$48,0)</f>
        <v>23</v>
      </c>
      <c r="L8" s="69">
        <f>VLOOKUP($A8,'Return Data'!$A$7:$R$326,10,0)</f>
        <v>6.19597931810035</v>
      </c>
      <c r="M8" s="70">
        <f t="shared" ref="M8:M44" si="4">RANK(L8,L$8:L$48,0)</f>
        <v>13</v>
      </c>
      <c r="N8" s="69">
        <f>VLOOKUP($A8,'Return Data'!$A$7:$R$326,11,0)</f>
        <v>5.5837285838556499</v>
      </c>
      <c r="O8" s="70">
        <f t="shared" ref="O8:O44" si="5">RANK(N8,N$8:N$48,0)</f>
        <v>15</v>
      </c>
      <c r="P8" s="69">
        <f>VLOOKUP($A8,'Return Data'!$A$7:$R$326,12,0)</f>
        <v>5.4100956247263099</v>
      </c>
      <c r="Q8" s="70">
        <f t="shared" ref="Q8:Q44" si="6">RANK(P8,P$8:P$48,0)</f>
        <v>14</v>
      </c>
      <c r="R8" s="69">
        <f>VLOOKUP($A8,'Return Data'!$A$7:$R$326,13,0)</f>
        <v>5.7034139114276403</v>
      </c>
      <c r="S8" s="70">
        <f t="shared" ref="S8:S44" si="7">RANK(R8,R$8:R$48,0)</f>
        <v>10</v>
      </c>
      <c r="T8" s="69">
        <f>VLOOKUP($A8,'Return Data'!$A$7:$R$326,14,0)</f>
        <v>6.1506146666302701</v>
      </c>
      <c r="U8" s="70">
        <f t="shared" ref="U8:U24" si="8">RANK(T8,T$8:T$48,0)</f>
        <v>6</v>
      </c>
      <c r="V8" s="69">
        <f>VLOOKUP($A8,'Return Data'!$A$7:$R$326,18,0)</f>
        <v>7.0351457689133001</v>
      </c>
      <c r="W8" s="70">
        <f t="shared" ref="W8:W24" si="9">RANK(V8,V$8:V$48,0)</f>
        <v>11</v>
      </c>
      <c r="X8" s="69">
        <f>VLOOKUP($A8,'Return Data'!$A$7:$R$326,15,0)</f>
        <v>7.2843079944102502</v>
      </c>
      <c r="Y8" s="70">
        <f t="shared" ref="Y8:Y24" si="10">RANK(X8,X$8:X$48,0)</f>
        <v>8</v>
      </c>
      <c r="Z8" s="69">
        <f>VLOOKUP($A8,'Return Data'!$A$7:$R$326,17,0)</f>
        <v>13.5991588006026</v>
      </c>
      <c r="AA8" s="71">
        <f t="shared" ref="AA8:AA44" si="11">RANK(Z8,Z$8:Z$48,0)</f>
        <v>6</v>
      </c>
    </row>
    <row r="9" spans="1:27" x14ac:dyDescent="0.25">
      <c r="A9" s="67" t="s">
        <v>228</v>
      </c>
      <c r="B9" s="68">
        <f>VLOOKUP($A9,'Return Data'!$A$7:$R$326,2,0)</f>
        <v>43936</v>
      </c>
      <c r="C9" s="69">
        <f>VLOOKUP($A9,'Return Data'!$A$7:$R$326,3,0)</f>
        <v>2198.7597999999998</v>
      </c>
      <c r="D9" s="69">
        <f>VLOOKUP($A9,'Return Data'!$A$7:$R$326,6,0)</f>
        <v>4.6370436308130802</v>
      </c>
      <c r="E9" s="70">
        <f t="shared" si="0"/>
        <v>5</v>
      </c>
      <c r="F9" s="69">
        <f>VLOOKUP($A9,'Return Data'!$A$7:$R$326,7,0)</f>
        <v>5.4572945170892098</v>
      </c>
      <c r="G9" s="70">
        <f t="shared" si="1"/>
        <v>8</v>
      </c>
      <c r="H9" s="69">
        <f>VLOOKUP($A9,'Return Data'!$A$7:$R$326,8,0)</f>
        <v>5.0138284746782897</v>
      </c>
      <c r="I9" s="70">
        <f t="shared" si="2"/>
        <v>7</v>
      </c>
      <c r="J9" s="69">
        <f>VLOOKUP($A9,'Return Data'!$A$7:$R$326,9,0)</f>
        <v>5.1136438056504199</v>
      </c>
      <c r="K9" s="70">
        <f t="shared" si="3"/>
        <v>6</v>
      </c>
      <c r="L9" s="69">
        <f>VLOOKUP($A9,'Return Data'!$A$7:$R$326,10,0)</f>
        <v>6.6443516155537097</v>
      </c>
      <c r="M9" s="70">
        <f t="shared" si="4"/>
        <v>9</v>
      </c>
      <c r="N9" s="69">
        <f>VLOOKUP($A9,'Return Data'!$A$7:$R$326,11,0)</f>
        <v>5.8211469406715199</v>
      </c>
      <c r="O9" s="70">
        <f t="shared" si="5"/>
        <v>8</v>
      </c>
      <c r="P9" s="69">
        <f>VLOOKUP($A9,'Return Data'!$A$7:$R$326,12,0)</f>
        <v>5.5551876131779796</v>
      </c>
      <c r="Q9" s="70">
        <f t="shared" si="6"/>
        <v>8</v>
      </c>
      <c r="R9" s="69">
        <f>VLOOKUP($A9,'Return Data'!$A$7:$R$326,13,0)</f>
        <v>5.7580212282847798</v>
      </c>
      <c r="S9" s="70">
        <f t="shared" si="7"/>
        <v>7</v>
      </c>
      <c r="T9" s="69">
        <f>VLOOKUP($A9,'Return Data'!$A$7:$R$326,14,0)</f>
        <v>6.1437416763999702</v>
      </c>
      <c r="U9" s="70">
        <f t="shared" si="8"/>
        <v>7</v>
      </c>
      <c r="V9" s="69">
        <f>VLOOKUP($A9,'Return Data'!$A$7:$R$326,18,0)</f>
        <v>7.0623297610957696</v>
      </c>
      <c r="W9" s="70">
        <f t="shared" si="9"/>
        <v>7</v>
      </c>
      <c r="X9" s="69">
        <f>VLOOKUP($A9,'Return Data'!$A$7:$R$326,15,0)</f>
        <v>7.3121211033730198</v>
      </c>
      <c r="Y9" s="70">
        <f t="shared" si="10"/>
        <v>4</v>
      </c>
      <c r="Z9" s="69">
        <f>VLOOKUP($A9,'Return Data'!$A$7:$R$326,17,0)</f>
        <v>11.391495105441299</v>
      </c>
      <c r="AA9" s="71">
        <f t="shared" si="11"/>
        <v>26</v>
      </c>
    </row>
    <row r="10" spans="1:27" x14ac:dyDescent="0.25">
      <c r="A10" s="67" t="s">
        <v>229</v>
      </c>
      <c r="B10" s="68">
        <f>VLOOKUP($A10,'Return Data'!$A$7:$R$326,2,0)</f>
        <v>43936</v>
      </c>
      <c r="C10" s="69">
        <f>VLOOKUP($A10,'Return Data'!$A$7:$R$326,3,0)</f>
        <v>2277.9555</v>
      </c>
      <c r="D10" s="69">
        <f>VLOOKUP($A10,'Return Data'!$A$7:$R$326,6,0)</f>
        <v>2.7385600903632201</v>
      </c>
      <c r="E10" s="70">
        <f t="shared" si="0"/>
        <v>39</v>
      </c>
      <c r="F10" s="69">
        <f>VLOOKUP($A10,'Return Data'!$A$7:$R$326,7,0)</f>
        <v>5.1012352154952101</v>
      </c>
      <c r="G10" s="70">
        <f t="shared" si="1"/>
        <v>18</v>
      </c>
      <c r="H10" s="69">
        <f>VLOOKUP($A10,'Return Data'!$A$7:$R$326,8,0)</f>
        <v>5.0164017922835002</v>
      </c>
      <c r="I10" s="70">
        <f t="shared" si="2"/>
        <v>6</v>
      </c>
      <c r="J10" s="69">
        <f>VLOOKUP($A10,'Return Data'!$A$7:$R$326,9,0)</f>
        <v>4.7846906861593901</v>
      </c>
      <c r="K10" s="70">
        <f t="shared" si="3"/>
        <v>22</v>
      </c>
      <c r="L10" s="69">
        <f>VLOOKUP($A10,'Return Data'!$A$7:$R$326,10,0)</f>
        <v>7.4908804400477704</v>
      </c>
      <c r="M10" s="70">
        <f t="shared" si="4"/>
        <v>3</v>
      </c>
      <c r="N10" s="69">
        <f>VLOOKUP($A10,'Return Data'!$A$7:$R$326,11,0)</f>
        <v>6.0028305088247702</v>
      </c>
      <c r="O10" s="70">
        <f t="shared" si="5"/>
        <v>3</v>
      </c>
      <c r="P10" s="69">
        <f>VLOOKUP($A10,'Return Data'!$A$7:$R$326,12,0)</f>
        <v>5.6551685872204498</v>
      </c>
      <c r="Q10" s="70">
        <f t="shared" si="6"/>
        <v>4</v>
      </c>
      <c r="R10" s="69">
        <f>VLOOKUP($A10,'Return Data'!$A$7:$R$326,13,0)</f>
        <v>5.8215483668528503</v>
      </c>
      <c r="S10" s="70">
        <f t="shared" si="7"/>
        <v>4</v>
      </c>
      <c r="T10" s="69">
        <f>VLOOKUP($A10,'Return Data'!$A$7:$R$326,14,0)</f>
        <v>6.1780148236542498</v>
      </c>
      <c r="U10" s="70">
        <f t="shared" si="8"/>
        <v>5</v>
      </c>
      <c r="V10" s="69">
        <f>VLOOKUP($A10,'Return Data'!$A$7:$R$326,18,0)</f>
        <v>7.0843102415820098</v>
      </c>
      <c r="W10" s="70">
        <f t="shared" si="9"/>
        <v>4</v>
      </c>
      <c r="X10" s="69">
        <f>VLOOKUP($A10,'Return Data'!$A$7:$R$326,15,0)</f>
        <v>7.3169362275455301</v>
      </c>
      <c r="Y10" s="70">
        <f t="shared" si="10"/>
        <v>3</v>
      </c>
      <c r="Z10" s="69">
        <f>VLOOKUP($A10,'Return Data'!$A$7:$R$326,17,0)</f>
        <v>11.4131088206508</v>
      </c>
      <c r="AA10" s="71">
        <f t="shared" si="11"/>
        <v>25</v>
      </c>
    </row>
    <row r="11" spans="1:27" x14ac:dyDescent="0.25">
      <c r="A11" s="67" t="s">
        <v>230</v>
      </c>
      <c r="B11" s="68">
        <f>VLOOKUP($A11,'Return Data'!$A$7:$R$326,2,0)</f>
        <v>43936</v>
      </c>
      <c r="C11" s="69">
        <f>VLOOKUP($A11,'Return Data'!$A$7:$R$326,3,0)</f>
        <v>3041.9962999999998</v>
      </c>
      <c r="D11" s="69">
        <f>VLOOKUP($A11,'Return Data'!$A$7:$R$326,6,0)</f>
        <v>3.5903640766828899</v>
      </c>
      <c r="E11" s="70">
        <f t="shared" si="0"/>
        <v>20</v>
      </c>
      <c r="F11" s="69">
        <f>VLOOKUP($A11,'Return Data'!$A$7:$R$326,7,0)</f>
        <v>5.7372827122172598</v>
      </c>
      <c r="G11" s="70">
        <f t="shared" si="1"/>
        <v>5</v>
      </c>
      <c r="H11" s="69">
        <f>VLOOKUP($A11,'Return Data'!$A$7:$R$326,8,0)</f>
        <v>5.2658853856560297</v>
      </c>
      <c r="I11" s="70">
        <f t="shared" si="2"/>
        <v>3</v>
      </c>
      <c r="J11" s="69">
        <f>VLOOKUP($A11,'Return Data'!$A$7:$R$326,9,0)</f>
        <v>4.8633346208027</v>
      </c>
      <c r="K11" s="70">
        <f t="shared" si="3"/>
        <v>15</v>
      </c>
      <c r="L11" s="69">
        <f>VLOOKUP($A11,'Return Data'!$A$7:$R$326,10,0)</f>
        <v>6.6498293735598804</v>
      </c>
      <c r="M11" s="70">
        <f t="shared" si="4"/>
        <v>8</v>
      </c>
      <c r="N11" s="69">
        <f>VLOOKUP($A11,'Return Data'!$A$7:$R$326,11,0)</f>
        <v>5.8196784838912601</v>
      </c>
      <c r="O11" s="70">
        <f t="shared" si="5"/>
        <v>9</v>
      </c>
      <c r="P11" s="69">
        <f>VLOOKUP($A11,'Return Data'!$A$7:$R$326,12,0)</f>
        <v>5.5792582455077904</v>
      </c>
      <c r="Q11" s="70">
        <f t="shared" si="6"/>
        <v>6</v>
      </c>
      <c r="R11" s="69">
        <f>VLOOKUP($A11,'Return Data'!$A$7:$R$326,13,0)</f>
        <v>5.8089464083632096</v>
      </c>
      <c r="S11" s="70">
        <f t="shared" si="7"/>
        <v>5</v>
      </c>
      <c r="T11" s="69">
        <f>VLOOKUP($A11,'Return Data'!$A$7:$R$326,14,0)</f>
        <v>6.1899376498885896</v>
      </c>
      <c r="U11" s="70">
        <f t="shared" si="8"/>
        <v>4</v>
      </c>
      <c r="V11" s="69">
        <f>VLOOKUP($A11,'Return Data'!$A$7:$R$326,18,0)</f>
        <v>7.0669351291088898</v>
      </c>
      <c r="W11" s="70">
        <f t="shared" si="9"/>
        <v>6</v>
      </c>
      <c r="X11" s="69">
        <f>VLOOKUP($A11,'Return Data'!$A$7:$R$326,15,0)</f>
        <v>7.25926362638989</v>
      </c>
      <c r="Y11" s="70">
        <f t="shared" si="10"/>
        <v>11</v>
      </c>
      <c r="Z11" s="69">
        <f>VLOOKUP($A11,'Return Data'!$A$7:$R$326,17,0)</f>
        <v>13.066771555049099</v>
      </c>
      <c r="AA11" s="71">
        <f t="shared" si="11"/>
        <v>13</v>
      </c>
    </row>
    <row r="12" spans="1:27" x14ac:dyDescent="0.25">
      <c r="A12" s="67" t="s">
        <v>231</v>
      </c>
      <c r="B12" s="68">
        <f>VLOOKUP($A12,'Return Data'!$A$7:$R$326,2,0)</f>
        <v>43936</v>
      </c>
      <c r="C12" s="69">
        <f>VLOOKUP($A12,'Return Data'!$A$7:$R$326,3,0)</f>
        <v>2273.2172999999998</v>
      </c>
      <c r="D12" s="69">
        <f>VLOOKUP($A12,'Return Data'!$A$7:$R$326,6,0)</f>
        <v>3.3866380666496299</v>
      </c>
      <c r="E12" s="70">
        <f t="shared" si="0"/>
        <v>27</v>
      </c>
      <c r="F12" s="69">
        <f>VLOOKUP($A12,'Return Data'!$A$7:$R$326,7,0)</f>
        <v>5.7477433537536102</v>
      </c>
      <c r="G12" s="70">
        <f t="shared" si="1"/>
        <v>4</v>
      </c>
      <c r="H12" s="69">
        <f>VLOOKUP($A12,'Return Data'!$A$7:$R$326,8,0)</f>
        <v>4.5091311578232203</v>
      </c>
      <c r="I12" s="70">
        <f t="shared" si="2"/>
        <v>25</v>
      </c>
      <c r="J12" s="69">
        <f>VLOOKUP($A12,'Return Data'!$A$7:$R$326,9,0)</f>
        <v>4.8014736512523299</v>
      </c>
      <c r="K12" s="70">
        <f t="shared" si="3"/>
        <v>20</v>
      </c>
      <c r="L12" s="69">
        <f>VLOOKUP($A12,'Return Data'!$A$7:$R$326,10,0)</f>
        <v>6.1393385882701903</v>
      </c>
      <c r="M12" s="70">
        <f t="shared" si="4"/>
        <v>16</v>
      </c>
      <c r="N12" s="69">
        <f>VLOOKUP($A12,'Return Data'!$A$7:$R$326,11,0)</f>
        <v>5.3378839843692303</v>
      </c>
      <c r="O12" s="70">
        <f t="shared" si="5"/>
        <v>27</v>
      </c>
      <c r="P12" s="69">
        <f>VLOOKUP($A12,'Return Data'!$A$7:$R$326,12,0)</f>
        <v>5.1787456599182402</v>
      </c>
      <c r="Q12" s="70">
        <f t="shared" si="6"/>
        <v>28</v>
      </c>
      <c r="R12" s="69">
        <f>VLOOKUP($A12,'Return Data'!$A$7:$R$326,13,0)</f>
        <v>5.4280491992034001</v>
      </c>
      <c r="S12" s="70">
        <f t="shared" si="7"/>
        <v>29</v>
      </c>
      <c r="T12" s="69">
        <f>VLOOKUP($A12,'Return Data'!$A$7:$R$326,14,0)</f>
        <v>5.8386741734227598</v>
      </c>
      <c r="U12" s="70">
        <f t="shared" si="8"/>
        <v>30</v>
      </c>
      <c r="V12" s="69">
        <f>VLOOKUP($A12,'Return Data'!$A$7:$R$326,18,0)</f>
        <v>6.8611387828672097</v>
      </c>
      <c r="W12" s="70">
        <f t="shared" si="9"/>
        <v>27</v>
      </c>
      <c r="X12" s="69">
        <f>VLOOKUP($A12,'Return Data'!$A$7:$R$326,15,0)</f>
        <v>7.1649390089291902</v>
      </c>
      <c r="Y12" s="70">
        <f t="shared" si="10"/>
        <v>24</v>
      </c>
      <c r="Z12" s="69">
        <f>VLOOKUP($A12,'Return Data'!$A$7:$R$326,17,0)</f>
        <v>10.8302100792356</v>
      </c>
      <c r="AA12" s="71">
        <f t="shared" si="11"/>
        <v>29</v>
      </c>
    </row>
    <row r="13" spans="1:27" x14ac:dyDescent="0.25">
      <c r="A13" s="67" t="s">
        <v>232</v>
      </c>
      <c r="B13" s="68">
        <f>VLOOKUP($A13,'Return Data'!$A$7:$R$326,2,0)</f>
        <v>43936</v>
      </c>
      <c r="C13" s="69">
        <f>VLOOKUP($A13,'Return Data'!$A$7:$R$326,3,0)</f>
        <v>2386.8056999999999</v>
      </c>
      <c r="D13" s="69">
        <f>VLOOKUP($A13,'Return Data'!$A$7:$R$326,6,0)</f>
        <v>3.9688106603566999</v>
      </c>
      <c r="E13" s="70">
        <f t="shared" si="0"/>
        <v>13</v>
      </c>
      <c r="F13" s="69">
        <f>VLOOKUP($A13,'Return Data'!$A$7:$R$326,7,0)</f>
        <v>4.0140510226542503</v>
      </c>
      <c r="G13" s="70">
        <f t="shared" si="1"/>
        <v>35</v>
      </c>
      <c r="H13" s="69">
        <f>VLOOKUP($A13,'Return Data'!$A$7:$R$326,8,0)</f>
        <v>3.9315810927877299</v>
      </c>
      <c r="I13" s="70">
        <f t="shared" si="2"/>
        <v>33</v>
      </c>
      <c r="J13" s="69">
        <f>VLOOKUP($A13,'Return Data'!$A$7:$R$326,9,0)</f>
        <v>3.8075722542486501</v>
      </c>
      <c r="K13" s="70">
        <f t="shared" si="3"/>
        <v>33</v>
      </c>
      <c r="L13" s="69">
        <f>VLOOKUP($A13,'Return Data'!$A$7:$R$326,10,0)</f>
        <v>3.9676948689881302</v>
      </c>
      <c r="M13" s="70">
        <f t="shared" si="4"/>
        <v>35</v>
      </c>
      <c r="N13" s="69">
        <f>VLOOKUP($A13,'Return Data'!$A$7:$R$326,11,0)</f>
        <v>4.7821165492407598</v>
      </c>
      <c r="O13" s="70">
        <f t="shared" si="5"/>
        <v>33</v>
      </c>
      <c r="P13" s="69">
        <f>VLOOKUP($A13,'Return Data'!$A$7:$R$326,12,0)</f>
        <v>4.9320013823960496</v>
      </c>
      <c r="Q13" s="70">
        <f t="shared" si="6"/>
        <v>33</v>
      </c>
      <c r="R13" s="69">
        <f>VLOOKUP($A13,'Return Data'!$A$7:$R$326,13,0)</f>
        <v>5.2034573035733098</v>
      </c>
      <c r="S13" s="70">
        <f t="shared" si="7"/>
        <v>33</v>
      </c>
      <c r="T13" s="69">
        <f>VLOOKUP($A13,'Return Data'!$A$7:$R$326,14,0)</f>
        <v>5.6300154783830703</v>
      </c>
      <c r="U13" s="70">
        <f t="shared" si="8"/>
        <v>32</v>
      </c>
      <c r="V13" s="69">
        <f>VLOOKUP($A13,'Return Data'!$A$7:$R$326,18,0)</f>
        <v>6.7363928100399999</v>
      </c>
      <c r="W13" s="70">
        <f t="shared" si="9"/>
        <v>29</v>
      </c>
      <c r="X13" s="69">
        <f>VLOOKUP($A13,'Return Data'!$A$7:$R$326,15,0)</f>
        <v>7.0125039132960598</v>
      </c>
      <c r="Y13" s="70">
        <f t="shared" si="10"/>
        <v>31</v>
      </c>
      <c r="Z13" s="69">
        <f>VLOOKUP($A13,'Return Data'!$A$7:$R$326,17,0)</f>
        <v>11.705751242579399</v>
      </c>
      <c r="AA13" s="71">
        <f t="shared" si="11"/>
        <v>19</v>
      </c>
    </row>
    <row r="14" spans="1:27" x14ac:dyDescent="0.25">
      <c r="A14" s="67" t="s">
        <v>233</v>
      </c>
      <c r="B14" s="68">
        <f>VLOOKUP($A14,'Return Data'!$A$7:$R$326,2,0)</f>
        <v>43936</v>
      </c>
      <c r="C14" s="69">
        <f>VLOOKUP($A14,'Return Data'!$A$7:$R$326,3,0)</f>
        <v>2827.7689</v>
      </c>
      <c r="D14" s="69">
        <f>VLOOKUP($A14,'Return Data'!$A$7:$R$326,6,0)</f>
        <v>4.0844541154987404</v>
      </c>
      <c r="E14" s="70">
        <f t="shared" si="0"/>
        <v>10</v>
      </c>
      <c r="F14" s="69">
        <f>VLOOKUP($A14,'Return Data'!$A$7:$R$326,7,0)</f>
        <v>5.1243640249533096</v>
      </c>
      <c r="G14" s="70">
        <f t="shared" si="1"/>
        <v>16</v>
      </c>
      <c r="H14" s="69">
        <f>VLOOKUP($A14,'Return Data'!$A$7:$R$326,8,0)</f>
        <v>4.77062210363039</v>
      </c>
      <c r="I14" s="70">
        <f t="shared" si="2"/>
        <v>16</v>
      </c>
      <c r="J14" s="69">
        <f>VLOOKUP($A14,'Return Data'!$A$7:$R$326,9,0)</f>
        <v>4.8593862823128902</v>
      </c>
      <c r="K14" s="70">
        <f t="shared" si="3"/>
        <v>16</v>
      </c>
      <c r="L14" s="69">
        <f>VLOOKUP($A14,'Return Data'!$A$7:$R$326,10,0)</f>
        <v>6.9410110890833501</v>
      </c>
      <c r="M14" s="70">
        <f t="shared" si="4"/>
        <v>7</v>
      </c>
      <c r="N14" s="69">
        <f>VLOOKUP($A14,'Return Data'!$A$7:$R$326,11,0)</f>
        <v>5.8677645493391504</v>
      </c>
      <c r="O14" s="70">
        <f t="shared" si="5"/>
        <v>7</v>
      </c>
      <c r="P14" s="69">
        <f>VLOOKUP($A14,'Return Data'!$A$7:$R$326,12,0)</f>
        <v>5.4639321170613799</v>
      </c>
      <c r="Q14" s="70">
        <f t="shared" si="6"/>
        <v>12</v>
      </c>
      <c r="R14" s="69">
        <f>VLOOKUP($A14,'Return Data'!$A$7:$R$326,13,0)</f>
        <v>5.6655598818117001</v>
      </c>
      <c r="S14" s="70">
        <f t="shared" si="7"/>
        <v>15</v>
      </c>
      <c r="T14" s="69">
        <f>VLOOKUP($A14,'Return Data'!$A$7:$R$326,14,0)</f>
        <v>6.0367720443362103</v>
      </c>
      <c r="U14" s="70">
        <f t="shared" si="8"/>
        <v>17</v>
      </c>
      <c r="V14" s="69">
        <f>VLOOKUP($A14,'Return Data'!$A$7:$R$326,18,0)</f>
        <v>6.9783500101738598</v>
      </c>
      <c r="W14" s="70">
        <f t="shared" si="9"/>
        <v>18</v>
      </c>
      <c r="X14" s="69">
        <f>VLOOKUP($A14,'Return Data'!$A$7:$R$326,15,0)</f>
        <v>7.2153065384294903</v>
      </c>
      <c r="Y14" s="70">
        <f t="shared" si="10"/>
        <v>20</v>
      </c>
      <c r="Z14" s="69">
        <f>VLOOKUP($A14,'Return Data'!$A$7:$R$326,17,0)</f>
        <v>12.6880115728414</v>
      </c>
      <c r="AA14" s="71">
        <f t="shared" si="11"/>
        <v>15</v>
      </c>
    </row>
    <row r="15" spans="1:27" x14ac:dyDescent="0.25">
      <c r="A15" s="67" t="s">
        <v>234</v>
      </c>
      <c r="B15" s="68">
        <f>VLOOKUP($A15,'Return Data'!$A$7:$R$326,2,0)</f>
        <v>43936</v>
      </c>
      <c r="C15" s="69">
        <f>VLOOKUP($A15,'Return Data'!$A$7:$R$326,3,0)</f>
        <v>2540.2433000000001</v>
      </c>
      <c r="D15" s="69">
        <f>VLOOKUP($A15,'Return Data'!$A$7:$R$326,6,0)</f>
        <v>4.0481123809120696</v>
      </c>
      <c r="E15" s="70">
        <f t="shared" si="0"/>
        <v>11</v>
      </c>
      <c r="F15" s="69">
        <f>VLOOKUP($A15,'Return Data'!$A$7:$R$326,7,0)</f>
        <v>5.4980331122338502</v>
      </c>
      <c r="G15" s="70">
        <f t="shared" si="1"/>
        <v>7</v>
      </c>
      <c r="H15" s="69">
        <f>VLOOKUP($A15,'Return Data'!$A$7:$R$326,8,0)</f>
        <v>4.8967268260887202</v>
      </c>
      <c r="I15" s="70">
        <f t="shared" si="2"/>
        <v>12</v>
      </c>
      <c r="J15" s="69">
        <f>VLOOKUP($A15,'Return Data'!$A$7:$R$326,9,0)</f>
        <v>4.98972367535122</v>
      </c>
      <c r="K15" s="70">
        <f t="shared" si="3"/>
        <v>8</v>
      </c>
      <c r="L15" s="69">
        <f>VLOOKUP($A15,'Return Data'!$A$7:$R$326,10,0)</f>
        <v>6.4629588769913999</v>
      </c>
      <c r="M15" s="70">
        <f t="shared" si="4"/>
        <v>12</v>
      </c>
      <c r="N15" s="69">
        <f>VLOOKUP($A15,'Return Data'!$A$7:$R$326,11,0)</f>
        <v>5.6098497433837098</v>
      </c>
      <c r="O15" s="70">
        <f t="shared" si="5"/>
        <v>13</v>
      </c>
      <c r="P15" s="69">
        <f>VLOOKUP($A15,'Return Data'!$A$7:$R$326,12,0)</f>
        <v>5.40401203301818</v>
      </c>
      <c r="Q15" s="70">
        <f t="shared" si="6"/>
        <v>16</v>
      </c>
      <c r="R15" s="69">
        <f>VLOOKUP($A15,'Return Data'!$A$7:$R$326,13,0)</f>
        <v>5.6623103248196598</v>
      </c>
      <c r="S15" s="70">
        <f t="shared" si="7"/>
        <v>16</v>
      </c>
      <c r="T15" s="69">
        <f>VLOOKUP($A15,'Return Data'!$A$7:$R$326,14,0)</f>
        <v>6.0663374275395201</v>
      </c>
      <c r="U15" s="70">
        <f t="shared" si="8"/>
        <v>14</v>
      </c>
      <c r="V15" s="69">
        <f>VLOOKUP($A15,'Return Data'!$A$7:$R$326,18,0)</f>
        <v>7.0007895753914404</v>
      </c>
      <c r="W15" s="70">
        <f t="shared" si="9"/>
        <v>12</v>
      </c>
      <c r="X15" s="69">
        <f>VLOOKUP($A15,'Return Data'!$A$7:$R$326,15,0)</f>
        <v>7.2403220882264101</v>
      </c>
      <c r="Y15" s="70">
        <f t="shared" si="10"/>
        <v>14</v>
      </c>
      <c r="Z15" s="69">
        <f>VLOOKUP($A15,'Return Data'!$A$7:$R$326,17,0)</f>
        <v>11.603108292250999</v>
      </c>
      <c r="AA15" s="71">
        <f t="shared" si="11"/>
        <v>20</v>
      </c>
    </row>
    <row r="16" spans="1:27" x14ac:dyDescent="0.25">
      <c r="A16" s="67" t="s">
        <v>235</v>
      </c>
      <c r="B16" s="68">
        <f>VLOOKUP($A16,'Return Data'!$A$7:$R$326,2,0)</f>
        <v>43936</v>
      </c>
      <c r="C16" s="69">
        <f>VLOOKUP($A16,'Return Data'!$A$7:$R$326,3,0)</f>
        <v>2169.1867999999999</v>
      </c>
      <c r="D16" s="69">
        <f>VLOOKUP($A16,'Return Data'!$A$7:$R$326,6,0)</f>
        <v>3.47502003590572</v>
      </c>
      <c r="E16" s="70">
        <f t="shared" si="0"/>
        <v>22</v>
      </c>
      <c r="F16" s="69">
        <f>VLOOKUP($A16,'Return Data'!$A$7:$R$326,7,0)</f>
        <v>4.8013961828365899</v>
      </c>
      <c r="G16" s="70">
        <f t="shared" si="1"/>
        <v>25</v>
      </c>
      <c r="H16" s="69">
        <f>VLOOKUP($A16,'Return Data'!$A$7:$R$326,8,0)</f>
        <v>4.7501406925773804</v>
      </c>
      <c r="I16" s="70">
        <f t="shared" si="2"/>
        <v>17</v>
      </c>
      <c r="J16" s="69">
        <f>VLOOKUP($A16,'Return Data'!$A$7:$R$326,9,0)</f>
        <v>4.54368106126</v>
      </c>
      <c r="K16" s="70">
        <f t="shared" si="3"/>
        <v>29</v>
      </c>
      <c r="L16" s="69">
        <f>VLOOKUP($A16,'Return Data'!$A$7:$R$326,10,0)</f>
        <v>5.5512482201425701</v>
      </c>
      <c r="M16" s="70">
        <f t="shared" si="4"/>
        <v>27</v>
      </c>
      <c r="N16" s="69">
        <f>VLOOKUP($A16,'Return Data'!$A$7:$R$326,11,0)</f>
        <v>5.0629358459371199</v>
      </c>
      <c r="O16" s="70">
        <f t="shared" si="5"/>
        <v>30</v>
      </c>
      <c r="P16" s="69">
        <f>VLOOKUP($A16,'Return Data'!$A$7:$R$326,12,0)</f>
        <v>4.9052824987666499</v>
      </c>
      <c r="Q16" s="70">
        <f t="shared" si="6"/>
        <v>34</v>
      </c>
      <c r="R16" s="69">
        <f>VLOOKUP($A16,'Return Data'!$A$7:$R$326,13,0)</f>
        <v>5.0987355748330598</v>
      </c>
      <c r="S16" s="70">
        <f t="shared" si="7"/>
        <v>35</v>
      </c>
      <c r="T16" s="69">
        <f>VLOOKUP($A16,'Return Data'!$A$7:$R$326,14,0)</f>
        <v>5.4989866787157196</v>
      </c>
      <c r="U16" s="70">
        <f t="shared" si="8"/>
        <v>34</v>
      </c>
      <c r="V16" s="69">
        <f>VLOOKUP($A16,'Return Data'!$A$7:$R$326,18,0)</f>
        <v>6.7285960076010003</v>
      </c>
      <c r="W16" s="70">
        <f t="shared" si="9"/>
        <v>30</v>
      </c>
      <c r="X16" s="69">
        <f>VLOOKUP($A16,'Return Data'!$A$7:$R$326,15,0)</f>
        <v>7.0741579134163599</v>
      </c>
      <c r="Y16" s="70">
        <f t="shared" si="10"/>
        <v>28</v>
      </c>
      <c r="Z16" s="69">
        <f>VLOOKUP($A16,'Return Data'!$A$7:$R$326,17,0)</f>
        <v>11.5089854908306</v>
      </c>
      <c r="AA16" s="71">
        <f t="shared" si="11"/>
        <v>22</v>
      </c>
    </row>
    <row r="17" spans="1:27" x14ac:dyDescent="0.25">
      <c r="A17" s="67" t="s">
        <v>236</v>
      </c>
      <c r="B17" s="68">
        <f>VLOOKUP($A17,'Return Data'!$A$7:$R$326,2,0)</f>
        <v>43936</v>
      </c>
      <c r="C17" s="69">
        <f>VLOOKUP($A17,'Return Data'!$A$7:$R$326,3,0)</f>
        <v>3891.2426</v>
      </c>
      <c r="D17" s="69">
        <f>VLOOKUP($A17,'Return Data'!$A$7:$R$326,6,0)</f>
        <v>3.08347866551129</v>
      </c>
      <c r="E17" s="70">
        <f t="shared" si="0"/>
        <v>34</v>
      </c>
      <c r="F17" s="69">
        <f>VLOOKUP($A17,'Return Data'!$A$7:$R$326,7,0)</f>
        <v>5.1565149175849898</v>
      </c>
      <c r="G17" s="70">
        <f t="shared" si="1"/>
        <v>14</v>
      </c>
      <c r="H17" s="69">
        <f>VLOOKUP($A17,'Return Data'!$A$7:$R$326,8,0)</f>
        <v>4.7435080636407001</v>
      </c>
      <c r="I17" s="70">
        <f t="shared" si="2"/>
        <v>19</v>
      </c>
      <c r="J17" s="69">
        <f>VLOOKUP($A17,'Return Data'!$A$7:$R$326,9,0)</f>
        <v>4.7933525571206896</v>
      </c>
      <c r="K17" s="70">
        <f t="shared" si="3"/>
        <v>21</v>
      </c>
      <c r="L17" s="69">
        <f>VLOOKUP($A17,'Return Data'!$A$7:$R$326,10,0)</f>
        <v>6.1740730629939202</v>
      </c>
      <c r="M17" s="70">
        <f t="shared" si="4"/>
        <v>15</v>
      </c>
      <c r="N17" s="69">
        <f>VLOOKUP($A17,'Return Data'!$A$7:$R$326,11,0)</f>
        <v>5.5385775805920101</v>
      </c>
      <c r="O17" s="70">
        <f t="shared" si="5"/>
        <v>19</v>
      </c>
      <c r="P17" s="69">
        <f>VLOOKUP($A17,'Return Data'!$A$7:$R$326,12,0)</f>
        <v>5.3193375122777802</v>
      </c>
      <c r="Q17" s="70">
        <f t="shared" si="6"/>
        <v>23</v>
      </c>
      <c r="R17" s="69">
        <f>VLOOKUP($A17,'Return Data'!$A$7:$R$326,13,0)</f>
        <v>5.5636244030566697</v>
      </c>
      <c r="S17" s="70">
        <f t="shared" si="7"/>
        <v>23</v>
      </c>
      <c r="T17" s="69">
        <f>VLOOKUP($A17,'Return Data'!$A$7:$R$326,14,0)</f>
        <v>5.9880178848447203</v>
      </c>
      <c r="U17" s="70">
        <f t="shared" si="8"/>
        <v>23</v>
      </c>
      <c r="V17" s="69">
        <f>VLOOKUP($A17,'Return Data'!$A$7:$R$326,18,0)</f>
        <v>6.8758878160712396</v>
      </c>
      <c r="W17" s="70">
        <f t="shared" si="9"/>
        <v>26</v>
      </c>
      <c r="X17" s="69">
        <f>VLOOKUP($A17,'Return Data'!$A$7:$R$326,15,0)</f>
        <v>7.0924009486099502</v>
      </c>
      <c r="Y17" s="70">
        <f t="shared" si="10"/>
        <v>27</v>
      </c>
      <c r="Z17" s="69">
        <f>VLOOKUP($A17,'Return Data'!$A$7:$R$326,17,0)</f>
        <v>14.821679058988799</v>
      </c>
      <c r="AA17" s="71">
        <f t="shared" si="11"/>
        <v>3</v>
      </c>
    </row>
    <row r="18" spans="1:27" x14ac:dyDescent="0.25">
      <c r="A18" s="67" t="s">
        <v>237</v>
      </c>
      <c r="B18" s="68">
        <f>VLOOKUP($A18,'Return Data'!$A$7:$R$326,2,0)</f>
        <v>43936</v>
      </c>
      <c r="C18" s="69">
        <f>VLOOKUP($A18,'Return Data'!$A$7:$R$326,3,0)</f>
        <v>1973.5654</v>
      </c>
      <c r="D18" s="69">
        <f>VLOOKUP($A18,'Return Data'!$A$7:$R$326,6,0)</f>
        <v>4.2042719390017496</v>
      </c>
      <c r="E18" s="70">
        <f t="shared" si="0"/>
        <v>8</v>
      </c>
      <c r="F18" s="69">
        <f>VLOOKUP($A18,'Return Data'!$A$7:$R$326,7,0)</f>
        <v>4.9764242979225903</v>
      </c>
      <c r="G18" s="70">
        <f t="shared" si="1"/>
        <v>20</v>
      </c>
      <c r="H18" s="69">
        <f>VLOOKUP($A18,'Return Data'!$A$7:$R$326,8,0)</f>
        <v>4.7462924946747602</v>
      </c>
      <c r="I18" s="70">
        <f t="shared" si="2"/>
        <v>18</v>
      </c>
      <c r="J18" s="69">
        <f>VLOOKUP($A18,'Return Data'!$A$7:$R$326,9,0)</f>
        <v>5.1304269276974397</v>
      </c>
      <c r="K18" s="70">
        <f t="shared" si="3"/>
        <v>5</v>
      </c>
      <c r="L18" s="69">
        <f>VLOOKUP($A18,'Return Data'!$A$7:$R$326,10,0)</f>
        <v>4.9830002429538096</v>
      </c>
      <c r="M18" s="70">
        <f t="shared" si="4"/>
        <v>31</v>
      </c>
      <c r="N18" s="69">
        <f>VLOOKUP($A18,'Return Data'!$A$7:$R$326,11,0)</f>
        <v>5.0541588329765901</v>
      </c>
      <c r="O18" s="70">
        <f t="shared" si="5"/>
        <v>31</v>
      </c>
      <c r="P18" s="69">
        <f>VLOOKUP($A18,'Return Data'!$A$7:$R$326,12,0)</f>
        <v>5.1932525699402898</v>
      </c>
      <c r="Q18" s="70">
        <f t="shared" si="6"/>
        <v>27</v>
      </c>
      <c r="R18" s="69">
        <f>VLOOKUP($A18,'Return Data'!$A$7:$R$326,13,0)</f>
        <v>5.5302872679923301</v>
      </c>
      <c r="S18" s="70">
        <f t="shared" si="7"/>
        <v>24</v>
      </c>
      <c r="T18" s="69">
        <f>VLOOKUP($A18,'Return Data'!$A$7:$R$326,14,0)</f>
        <v>5.9892193095138397</v>
      </c>
      <c r="U18" s="70">
        <f t="shared" si="8"/>
        <v>22</v>
      </c>
      <c r="V18" s="69">
        <f>VLOOKUP($A18,'Return Data'!$A$7:$R$326,18,0)</f>
        <v>6.9793594069712297</v>
      </c>
      <c r="W18" s="70">
        <f t="shared" si="9"/>
        <v>17</v>
      </c>
      <c r="X18" s="69">
        <f>VLOOKUP($A18,'Return Data'!$A$7:$R$326,15,0)</f>
        <v>7.2374899843789997</v>
      </c>
      <c r="Y18" s="70">
        <f t="shared" si="10"/>
        <v>15</v>
      </c>
      <c r="Z18" s="69">
        <f>VLOOKUP($A18,'Return Data'!$A$7:$R$326,17,0)</f>
        <v>6.12991842332241</v>
      </c>
      <c r="AA18" s="71">
        <f t="shared" si="11"/>
        <v>36</v>
      </c>
    </row>
    <row r="19" spans="1:27" x14ac:dyDescent="0.25">
      <c r="A19" s="67" t="s">
        <v>238</v>
      </c>
      <c r="B19" s="68">
        <f>VLOOKUP($A19,'Return Data'!$A$7:$R$326,2,0)</f>
        <v>43936</v>
      </c>
      <c r="C19" s="69">
        <f>VLOOKUP($A19,'Return Data'!$A$7:$R$326,3,0)</f>
        <v>293.09519999999998</v>
      </c>
      <c r="D19" s="69">
        <f>VLOOKUP($A19,'Return Data'!$A$7:$R$326,6,0)</f>
        <v>3.9979444699734801</v>
      </c>
      <c r="E19" s="70">
        <f t="shared" si="0"/>
        <v>12</v>
      </c>
      <c r="F19" s="69">
        <f>VLOOKUP($A19,'Return Data'!$A$7:$R$326,7,0)</f>
        <v>5.0124385114293002</v>
      </c>
      <c r="G19" s="70">
        <f t="shared" si="1"/>
        <v>19</v>
      </c>
      <c r="H19" s="69">
        <f>VLOOKUP($A19,'Return Data'!$A$7:$R$326,8,0)</f>
        <v>4.7312026769354798</v>
      </c>
      <c r="I19" s="70">
        <f t="shared" si="2"/>
        <v>20</v>
      </c>
      <c r="J19" s="69">
        <f>VLOOKUP($A19,'Return Data'!$A$7:$R$326,9,0)</f>
        <v>4.96942224569709</v>
      </c>
      <c r="K19" s="70">
        <f t="shared" si="3"/>
        <v>10</v>
      </c>
      <c r="L19" s="69">
        <f>VLOOKUP($A19,'Return Data'!$A$7:$R$326,10,0)</f>
        <v>6.5960148636003098</v>
      </c>
      <c r="M19" s="70">
        <f t="shared" si="4"/>
        <v>10</v>
      </c>
      <c r="N19" s="69">
        <f>VLOOKUP($A19,'Return Data'!$A$7:$R$326,11,0)</f>
        <v>5.6928178752717598</v>
      </c>
      <c r="O19" s="70">
        <f t="shared" si="5"/>
        <v>12</v>
      </c>
      <c r="P19" s="69">
        <f>VLOOKUP($A19,'Return Data'!$A$7:$R$326,12,0)</f>
        <v>5.4536551287356598</v>
      </c>
      <c r="Q19" s="70">
        <f t="shared" si="6"/>
        <v>13</v>
      </c>
      <c r="R19" s="69">
        <f>VLOOKUP($A19,'Return Data'!$A$7:$R$326,13,0)</f>
        <v>5.6862884438409598</v>
      </c>
      <c r="S19" s="70">
        <f t="shared" si="7"/>
        <v>11</v>
      </c>
      <c r="T19" s="69">
        <f>VLOOKUP($A19,'Return Data'!$A$7:$R$326,14,0)</f>
        <v>6.09329224434663</v>
      </c>
      <c r="U19" s="70">
        <f t="shared" si="8"/>
        <v>11</v>
      </c>
      <c r="V19" s="69">
        <f>VLOOKUP($A19,'Return Data'!$A$7:$R$326,18,0)</f>
        <v>6.9880668530059697</v>
      </c>
      <c r="W19" s="70">
        <f t="shared" si="9"/>
        <v>14</v>
      </c>
      <c r="X19" s="69">
        <f>VLOOKUP($A19,'Return Data'!$A$7:$R$326,15,0)</f>
        <v>7.2326421274702701</v>
      </c>
      <c r="Y19" s="70">
        <f t="shared" si="10"/>
        <v>16</v>
      </c>
      <c r="Z19" s="69">
        <f>VLOOKUP($A19,'Return Data'!$A$7:$R$326,17,0)</f>
        <v>13.391553866616</v>
      </c>
      <c r="AA19" s="71">
        <f t="shared" si="11"/>
        <v>9</v>
      </c>
    </row>
    <row r="20" spans="1:27" x14ac:dyDescent="0.25">
      <c r="A20" s="67" t="s">
        <v>239</v>
      </c>
      <c r="B20" s="68">
        <f>VLOOKUP($A20,'Return Data'!$A$7:$R$326,2,0)</f>
        <v>43936</v>
      </c>
      <c r="C20" s="69">
        <f>VLOOKUP($A20,'Return Data'!$A$7:$R$326,3,0)</f>
        <v>2119.7988</v>
      </c>
      <c r="D20" s="69">
        <f>VLOOKUP($A20,'Return Data'!$A$7:$R$326,6,0)</f>
        <v>3.1581672788353301</v>
      </c>
      <c r="E20" s="70">
        <f t="shared" si="0"/>
        <v>32</v>
      </c>
      <c r="F20" s="69">
        <f>VLOOKUP($A20,'Return Data'!$A$7:$R$326,7,0)</f>
        <v>5.63711547668089</v>
      </c>
      <c r="G20" s="70">
        <f t="shared" si="1"/>
        <v>6</v>
      </c>
      <c r="H20" s="69">
        <f>VLOOKUP($A20,'Return Data'!$A$7:$R$326,8,0)</f>
        <v>5.0100146057016604</v>
      </c>
      <c r="I20" s="70">
        <f t="shared" si="2"/>
        <v>8</v>
      </c>
      <c r="J20" s="69">
        <f>VLOOKUP($A20,'Return Data'!$A$7:$R$326,9,0)</f>
        <v>5.0316241532111201</v>
      </c>
      <c r="K20" s="70">
        <f t="shared" si="3"/>
        <v>7</v>
      </c>
      <c r="L20" s="69">
        <f>VLOOKUP($A20,'Return Data'!$A$7:$R$326,10,0)</f>
        <v>7.0850142463410899</v>
      </c>
      <c r="M20" s="70">
        <f t="shared" si="4"/>
        <v>6</v>
      </c>
      <c r="N20" s="69">
        <f>VLOOKUP($A20,'Return Data'!$A$7:$R$326,11,0)</f>
        <v>6.0031746242209199</v>
      </c>
      <c r="O20" s="70">
        <f t="shared" si="5"/>
        <v>1</v>
      </c>
      <c r="P20" s="69">
        <f>VLOOKUP($A20,'Return Data'!$A$7:$R$326,12,0)</f>
        <v>5.6875046583841504</v>
      </c>
      <c r="Q20" s="70">
        <f t="shared" si="6"/>
        <v>3</v>
      </c>
      <c r="R20" s="69">
        <f>VLOOKUP($A20,'Return Data'!$A$7:$R$326,13,0)</f>
        <v>5.8529553954987303</v>
      </c>
      <c r="S20" s="70">
        <f t="shared" si="7"/>
        <v>3</v>
      </c>
      <c r="T20" s="69">
        <f>VLOOKUP($A20,'Return Data'!$A$7:$R$326,14,0)</f>
        <v>6.19553424474209</v>
      </c>
      <c r="U20" s="70">
        <f t="shared" si="8"/>
        <v>3</v>
      </c>
      <c r="V20" s="69">
        <f>VLOOKUP($A20,'Return Data'!$A$7:$R$326,18,0)</f>
        <v>7.1016376626331397</v>
      </c>
      <c r="W20" s="70">
        <f t="shared" si="9"/>
        <v>3</v>
      </c>
      <c r="X20" s="69">
        <f>VLOOKUP($A20,'Return Data'!$A$7:$R$326,15,0)</f>
        <v>7.3046247893093996</v>
      </c>
      <c r="Y20" s="70">
        <f t="shared" si="10"/>
        <v>5</v>
      </c>
      <c r="Z20" s="69">
        <f>VLOOKUP($A20,'Return Data'!$A$7:$R$326,17,0)</f>
        <v>11.455340863228701</v>
      </c>
      <c r="AA20" s="71">
        <f t="shared" si="11"/>
        <v>23</v>
      </c>
    </row>
    <row r="21" spans="1:27" x14ac:dyDescent="0.25">
      <c r="A21" s="67" t="s">
        <v>240</v>
      </c>
      <c r="B21" s="68">
        <f>VLOOKUP($A21,'Return Data'!$A$7:$R$326,2,0)</f>
        <v>43936</v>
      </c>
      <c r="C21" s="69">
        <f>VLOOKUP($A21,'Return Data'!$A$7:$R$326,3,0)</f>
        <v>2395.6986999999999</v>
      </c>
      <c r="D21" s="69">
        <f>VLOOKUP($A21,'Return Data'!$A$7:$R$326,6,0)</f>
        <v>2.9117628347357098</v>
      </c>
      <c r="E21" s="70">
        <f t="shared" si="0"/>
        <v>38</v>
      </c>
      <c r="F21" s="69">
        <f>VLOOKUP($A21,'Return Data'!$A$7:$R$326,7,0)</f>
        <v>5.1508098901297998</v>
      </c>
      <c r="G21" s="70">
        <f t="shared" si="1"/>
        <v>15</v>
      </c>
      <c r="H21" s="69">
        <f>VLOOKUP($A21,'Return Data'!$A$7:$R$326,8,0)</f>
        <v>4.82218207514752</v>
      </c>
      <c r="I21" s="70">
        <f t="shared" si="2"/>
        <v>13</v>
      </c>
      <c r="J21" s="69">
        <f>VLOOKUP($A21,'Return Data'!$A$7:$R$326,9,0)</f>
        <v>4.8368041320530404</v>
      </c>
      <c r="K21" s="70">
        <f t="shared" si="3"/>
        <v>18</v>
      </c>
      <c r="L21" s="69">
        <f>VLOOKUP($A21,'Return Data'!$A$7:$R$326,10,0)</f>
        <v>5.7668319596153399</v>
      </c>
      <c r="M21" s="70">
        <f t="shared" si="4"/>
        <v>22</v>
      </c>
      <c r="N21" s="69">
        <f>VLOOKUP($A21,'Return Data'!$A$7:$R$326,11,0)</f>
        <v>5.3627105194965701</v>
      </c>
      <c r="O21" s="70">
        <f t="shared" si="5"/>
        <v>26</v>
      </c>
      <c r="P21" s="69">
        <f>VLOOKUP($A21,'Return Data'!$A$7:$R$326,12,0)</f>
        <v>5.1786662383466302</v>
      </c>
      <c r="Q21" s="70">
        <f t="shared" si="6"/>
        <v>29</v>
      </c>
      <c r="R21" s="69">
        <f>VLOOKUP($A21,'Return Data'!$A$7:$R$326,13,0)</f>
        <v>5.4076774677358497</v>
      </c>
      <c r="S21" s="70">
        <f t="shared" si="7"/>
        <v>31</v>
      </c>
      <c r="T21" s="69">
        <f>VLOOKUP($A21,'Return Data'!$A$7:$R$326,14,0)</f>
        <v>5.8081322658829304</v>
      </c>
      <c r="U21" s="70">
        <f t="shared" si="8"/>
        <v>31</v>
      </c>
      <c r="V21" s="69">
        <f>VLOOKUP($A21,'Return Data'!$A$7:$R$326,18,0)</f>
        <v>6.7770589373403798</v>
      </c>
      <c r="W21" s="70">
        <f t="shared" si="9"/>
        <v>28</v>
      </c>
      <c r="X21" s="69">
        <f>VLOOKUP($A21,'Return Data'!$A$7:$R$326,15,0)</f>
        <v>7.0717798221879304</v>
      </c>
      <c r="Y21" s="70">
        <f t="shared" si="10"/>
        <v>29</v>
      </c>
      <c r="Z21" s="69">
        <f>VLOOKUP($A21,'Return Data'!$A$7:$R$326,17,0)</f>
        <v>8.6958573394678407</v>
      </c>
      <c r="AA21" s="71">
        <f t="shared" si="11"/>
        <v>32</v>
      </c>
    </row>
    <row r="22" spans="1:27" x14ac:dyDescent="0.25">
      <c r="A22" s="67" t="s">
        <v>241</v>
      </c>
      <c r="B22" s="68">
        <f>VLOOKUP($A22,'Return Data'!$A$7:$R$326,2,0)</f>
        <v>43936</v>
      </c>
      <c r="C22" s="69">
        <f>VLOOKUP($A22,'Return Data'!$A$7:$R$326,3,0)</f>
        <v>1540.7379000000001</v>
      </c>
      <c r="D22" s="69">
        <f>VLOOKUP($A22,'Return Data'!$A$7:$R$326,6,0)</f>
        <v>3.0041325808944901</v>
      </c>
      <c r="E22" s="70">
        <f t="shared" si="0"/>
        <v>36</v>
      </c>
      <c r="F22" s="69">
        <f>VLOOKUP($A22,'Return Data'!$A$7:$R$326,7,0)</f>
        <v>4.1353009035628103</v>
      </c>
      <c r="G22" s="70">
        <f t="shared" si="1"/>
        <v>31</v>
      </c>
      <c r="H22" s="69">
        <f>VLOOKUP($A22,'Return Data'!$A$7:$R$326,8,0)</f>
        <v>3.64945065201342</v>
      </c>
      <c r="I22" s="70">
        <f t="shared" si="2"/>
        <v>36</v>
      </c>
      <c r="J22" s="69">
        <f>VLOOKUP($A22,'Return Data'!$A$7:$R$326,9,0)</f>
        <v>3.2794701620626401</v>
      </c>
      <c r="K22" s="70">
        <f t="shared" si="3"/>
        <v>37</v>
      </c>
      <c r="L22" s="69">
        <f>VLOOKUP($A22,'Return Data'!$A$7:$R$326,10,0)</f>
        <v>3.68996551165927</v>
      </c>
      <c r="M22" s="70">
        <f t="shared" si="4"/>
        <v>36</v>
      </c>
      <c r="N22" s="69">
        <f>VLOOKUP($A22,'Return Data'!$A$7:$R$326,11,0)</f>
        <v>4.4198269520166402</v>
      </c>
      <c r="O22" s="70">
        <f t="shared" si="5"/>
        <v>37</v>
      </c>
      <c r="P22" s="69">
        <f>VLOOKUP($A22,'Return Data'!$A$7:$R$326,12,0)</f>
        <v>4.5530202055575701</v>
      </c>
      <c r="Q22" s="70">
        <f t="shared" si="6"/>
        <v>37</v>
      </c>
      <c r="R22" s="69">
        <f>VLOOKUP($A22,'Return Data'!$A$7:$R$326,13,0)</f>
        <v>4.8864393720792298</v>
      </c>
      <c r="S22" s="70">
        <f t="shared" si="7"/>
        <v>37</v>
      </c>
      <c r="T22" s="69">
        <f>VLOOKUP($A22,'Return Data'!$A$7:$R$326,14,0)</f>
        <v>5.2657208640395998</v>
      </c>
      <c r="U22" s="70">
        <f t="shared" si="8"/>
        <v>37</v>
      </c>
      <c r="V22" s="69">
        <f>VLOOKUP($A22,'Return Data'!$A$7:$R$326,18,0)</f>
        <v>6.2249829298842396</v>
      </c>
      <c r="W22" s="70">
        <f t="shared" si="9"/>
        <v>33</v>
      </c>
      <c r="X22" s="69">
        <f>VLOOKUP($A22,'Return Data'!$A$7:$R$326,15,0)</f>
        <v>6.53112944627365</v>
      </c>
      <c r="Y22" s="70">
        <f t="shared" si="10"/>
        <v>32</v>
      </c>
      <c r="Z22" s="69">
        <f>VLOOKUP($A22,'Return Data'!$A$7:$R$326,17,0)</f>
        <v>8.4110642296640208</v>
      </c>
      <c r="AA22" s="71">
        <f t="shared" si="11"/>
        <v>33</v>
      </c>
    </row>
    <row r="23" spans="1:27" x14ac:dyDescent="0.25">
      <c r="A23" s="67" t="s">
        <v>242</v>
      </c>
      <c r="B23" s="68">
        <f>VLOOKUP($A23,'Return Data'!$A$7:$R$326,2,0)</f>
        <v>43936</v>
      </c>
      <c r="C23" s="69">
        <f>VLOOKUP($A23,'Return Data'!$A$7:$R$326,3,0)</f>
        <v>1929.1922</v>
      </c>
      <c r="D23" s="69">
        <f>VLOOKUP($A23,'Return Data'!$A$7:$R$326,6,0)</f>
        <v>3.92439587911608</v>
      </c>
      <c r="E23" s="70">
        <f t="shared" si="0"/>
        <v>14</v>
      </c>
      <c r="F23" s="69">
        <f>VLOOKUP($A23,'Return Data'!$A$7:$R$326,7,0)</f>
        <v>6.1369047384442998</v>
      </c>
      <c r="G23" s="70">
        <f t="shared" si="1"/>
        <v>3</v>
      </c>
      <c r="H23" s="69">
        <f>VLOOKUP($A23,'Return Data'!$A$7:$R$326,8,0)</f>
        <v>4.9868982503082897</v>
      </c>
      <c r="I23" s="70">
        <f t="shared" si="2"/>
        <v>10</v>
      </c>
      <c r="J23" s="69">
        <f>VLOOKUP($A23,'Return Data'!$A$7:$R$326,9,0)</f>
        <v>4.4334163779949396</v>
      </c>
      <c r="K23" s="70">
        <f t="shared" si="3"/>
        <v>30</v>
      </c>
      <c r="L23" s="69">
        <f>VLOOKUP($A23,'Return Data'!$A$7:$R$326,10,0)</f>
        <v>5.6677657504509202</v>
      </c>
      <c r="M23" s="70">
        <f t="shared" si="4"/>
        <v>25</v>
      </c>
      <c r="N23" s="69">
        <f>VLOOKUP($A23,'Return Data'!$A$7:$R$326,11,0)</f>
        <v>5.4466620454622499</v>
      </c>
      <c r="O23" s="70">
        <f t="shared" si="5"/>
        <v>21</v>
      </c>
      <c r="P23" s="69">
        <f>VLOOKUP($A23,'Return Data'!$A$7:$R$326,12,0)</f>
        <v>5.3444947896977801</v>
      </c>
      <c r="Q23" s="70">
        <f t="shared" si="6"/>
        <v>20</v>
      </c>
      <c r="R23" s="69">
        <f>VLOOKUP($A23,'Return Data'!$A$7:$R$326,13,0)</f>
        <v>5.5899543083094798</v>
      </c>
      <c r="S23" s="70">
        <f t="shared" si="7"/>
        <v>22</v>
      </c>
      <c r="T23" s="69">
        <f>VLOOKUP($A23,'Return Data'!$A$7:$R$326,14,0)</f>
        <v>6.0038953972409104</v>
      </c>
      <c r="U23" s="70">
        <f t="shared" si="8"/>
        <v>21</v>
      </c>
      <c r="V23" s="69">
        <f>VLOOKUP($A23,'Return Data'!$A$7:$R$326,18,0)</f>
        <v>6.9141871199514799</v>
      </c>
      <c r="W23" s="70">
        <f t="shared" si="9"/>
        <v>22</v>
      </c>
      <c r="X23" s="69">
        <f>VLOOKUP($A23,'Return Data'!$A$7:$R$326,15,0)</f>
        <v>7.1893887860584904</v>
      </c>
      <c r="Y23" s="70">
        <f t="shared" si="10"/>
        <v>22</v>
      </c>
      <c r="Z23" s="69">
        <f>VLOOKUP($A23,'Return Data'!$A$7:$R$326,17,0)</f>
        <v>10.958163263327901</v>
      </c>
      <c r="AA23" s="71">
        <f t="shared" si="11"/>
        <v>28</v>
      </c>
    </row>
    <row r="24" spans="1:27" x14ac:dyDescent="0.25">
      <c r="A24" s="67" t="s">
        <v>243</v>
      </c>
      <c r="B24" s="68">
        <f>VLOOKUP($A24,'Return Data'!$A$7:$R$326,2,0)</f>
        <v>43936</v>
      </c>
      <c r="C24" s="69">
        <f>VLOOKUP($A24,'Return Data'!$A$7:$R$326,3,0)</f>
        <v>2720.2208000000001</v>
      </c>
      <c r="D24" s="69">
        <f>VLOOKUP($A24,'Return Data'!$A$7:$R$326,6,0)</f>
        <v>3.3454210825328801</v>
      </c>
      <c r="E24" s="70">
        <f t="shared" si="0"/>
        <v>28</v>
      </c>
      <c r="F24" s="69">
        <f>VLOOKUP($A24,'Return Data'!$A$7:$R$326,7,0)</f>
        <v>4.8856761933317996</v>
      </c>
      <c r="G24" s="70">
        <f t="shared" si="1"/>
        <v>21</v>
      </c>
      <c r="H24" s="69">
        <f>VLOOKUP($A24,'Return Data'!$A$7:$R$326,8,0)</f>
        <v>4.6527280493210599</v>
      </c>
      <c r="I24" s="70">
        <f t="shared" si="2"/>
        <v>22</v>
      </c>
      <c r="J24" s="69">
        <f>VLOOKUP($A24,'Return Data'!$A$7:$R$326,9,0)</f>
        <v>4.8230067713085401</v>
      </c>
      <c r="K24" s="70">
        <f t="shared" si="3"/>
        <v>19</v>
      </c>
      <c r="L24" s="69">
        <f>VLOOKUP($A24,'Return Data'!$A$7:$R$326,10,0)</f>
        <v>5.5766340235246403</v>
      </c>
      <c r="M24" s="70">
        <f t="shared" si="4"/>
        <v>26</v>
      </c>
      <c r="N24" s="69">
        <f>VLOOKUP($A24,'Return Data'!$A$7:$R$326,11,0)</f>
        <v>5.3069456732883102</v>
      </c>
      <c r="O24" s="70">
        <f t="shared" si="5"/>
        <v>28</v>
      </c>
      <c r="P24" s="69">
        <f>VLOOKUP($A24,'Return Data'!$A$7:$R$326,12,0)</f>
        <v>5.2068759894957797</v>
      </c>
      <c r="Q24" s="70">
        <f t="shared" si="6"/>
        <v>26</v>
      </c>
      <c r="R24" s="69">
        <f>VLOOKUP($A24,'Return Data'!$A$7:$R$326,13,0)</f>
        <v>5.43947804037031</v>
      </c>
      <c r="S24" s="70">
        <f t="shared" si="7"/>
        <v>28</v>
      </c>
      <c r="T24" s="69">
        <f>VLOOKUP($A24,'Return Data'!$A$7:$R$326,14,0)</f>
        <v>5.8668202807969099</v>
      </c>
      <c r="U24" s="70">
        <f t="shared" si="8"/>
        <v>29</v>
      </c>
      <c r="V24" s="69">
        <f>VLOOKUP($A24,'Return Data'!$A$7:$R$326,18,0)</f>
        <v>6.8862917668798103</v>
      </c>
      <c r="W24" s="70">
        <f t="shared" si="9"/>
        <v>24</v>
      </c>
      <c r="X24" s="69">
        <f>VLOOKUP($A24,'Return Data'!$A$7:$R$326,15,0)</f>
        <v>7.1696637904749201</v>
      </c>
      <c r="Y24" s="70">
        <f t="shared" si="10"/>
        <v>23</v>
      </c>
      <c r="Z24" s="69">
        <f>VLOOKUP($A24,'Return Data'!$A$7:$R$326,17,0)</f>
        <v>12.819121927317299</v>
      </c>
      <c r="AA24" s="71">
        <f t="shared" si="11"/>
        <v>14</v>
      </c>
    </row>
    <row r="25" spans="1:27" x14ac:dyDescent="0.25">
      <c r="A25" s="67" t="s">
        <v>244</v>
      </c>
      <c r="B25" s="68">
        <f>VLOOKUP($A25,'Return Data'!$A$7:$R$326,2,0)</f>
        <v>43936</v>
      </c>
      <c r="C25" s="69">
        <f>VLOOKUP($A25,'Return Data'!$A$7:$R$326,3,0)</f>
        <v>1049.0752</v>
      </c>
      <c r="D25" s="69">
        <f>VLOOKUP($A25,'Return Data'!$A$7:$R$326,6,0)</f>
        <v>3.17335631430571</v>
      </c>
      <c r="E25" s="70">
        <f t="shared" si="0"/>
        <v>31</v>
      </c>
      <c r="F25" s="69">
        <f>VLOOKUP($A25,'Return Data'!$A$7:$R$326,7,0)</f>
        <v>3.24817148921549</v>
      </c>
      <c r="G25" s="70">
        <f t="shared" si="1"/>
        <v>39</v>
      </c>
      <c r="H25" s="69">
        <f>VLOOKUP($A25,'Return Data'!$A$7:$R$326,8,0)</f>
        <v>2.8789324292318401</v>
      </c>
      <c r="I25" s="70">
        <f t="shared" si="2"/>
        <v>39</v>
      </c>
      <c r="J25" s="69">
        <f>VLOOKUP($A25,'Return Data'!$A$7:$R$326,9,0)</f>
        <v>2.3650545952100299</v>
      </c>
      <c r="K25" s="70">
        <f t="shared" si="3"/>
        <v>39</v>
      </c>
      <c r="L25" s="69">
        <f>VLOOKUP($A25,'Return Data'!$A$7:$R$326,10,0)</f>
        <v>2.43151069750704</v>
      </c>
      <c r="M25" s="70">
        <f t="shared" si="4"/>
        <v>39</v>
      </c>
      <c r="N25" s="69">
        <f>VLOOKUP($A25,'Return Data'!$A$7:$R$326,11,0)</f>
        <v>4.0873760192387998</v>
      </c>
      <c r="O25" s="70">
        <f t="shared" si="5"/>
        <v>39</v>
      </c>
      <c r="P25" s="69">
        <f>VLOOKUP($A25,'Return Data'!$A$7:$R$326,12,0)</f>
        <v>4.3072806907074304</v>
      </c>
      <c r="Q25" s="70">
        <f t="shared" si="6"/>
        <v>39</v>
      </c>
      <c r="R25" s="69">
        <f>VLOOKUP($A25,'Return Data'!$A$7:$R$326,13,0)</f>
        <v>4.6309987218903697</v>
      </c>
      <c r="S25" s="70">
        <f t="shared" si="7"/>
        <v>39</v>
      </c>
      <c r="T25" s="69"/>
      <c r="U25" s="70"/>
      <c r="V25" s="69"/>
      <c r="W25" s="70"/>
      <c r="X25" s="69"/>
      <c r="Y25" s="70"/>
      <c r="Z25" s="69">
        <f>VLOOKUP($A25,'Return Data'!$A$7:$R$326,17,0)</f>
        <v>5.0084620409975402</v>
      </c>
      <c r="AA25" s="71">
        <f t="shared" si="11"/>
        <v>39</v>
      </c>
    </row>
    <row r="26" spans="1:27" x14ac:dyDescent="0.25">
      <c r="A26" s="67" t="s">
        <v>245</v>
      </c>
      <c r="B26" s="68">
        <f>VLOOKUP($A26,'Return Data'!$A$7:$R$326,2,0)</f>
        <v>43936</v>
      </c>
      <c r="C26" s="69">
        <f>VLOOKUP($A26,'Return Data'!$A$7:$R$326,3,0)</f>
        <v>54.128100000000003</v>
      </c>
      <c r="D26" s="69">
        <f>VLOOKUP($A26,'Return Data'!$A$7:$R$326,6,0)</f>
        <v>3.8440645647638298</v>
      </c>
      <c r="E26" s="70">
        <f t="shared" si="0"/>
        <v>15</v>
      </c>
      <c r="F26" s="69">
        <f>VLOOKUP($A26,'Return Data'!$A$7:$R$326,7,0)</f>
        <v>4.6096420219482797</v>
      </c>
      <c r="G26" s="70">
        <f t="shared" si="1"/>
        <v>27</v>
      </c>
      <c r="H26" s="69">
        <f>VLOOKUP($A26,'Return Data'!$A$7:$R$326,8,0)</f>
        <v>4.4736548063921404</v>
      </c>
      <c r="I26" s="70">
        <f t="shared" si="2"/>
        <v>27</v>
      </c>
      <c r="J26" s="69">
        <f>VLOOKUP($A26,'Return Data'!$A$7:$R$326,9,0)</f>
        <v>4.6224996106829197</v>
      </c>
      <c r="K26" s="70">
        <f t="shared" si="3"/>
        <v>27</v>
      </c>
      <c r="L26" s="69">
        <f>VLOOKUP($A26,'Return Data'!$A$7:$R$326,10,0)</f>
        <v>5.2438413148967102</v>
      </c>
      <c r="M26" s="70">
        <f t="shared" si="4"/>
        <v>29</v>
      </c>
      <c r="N26" s="69">
        <f>VLOOKUP($A26,'Return Data'!$A$7:$R$326,11,0)</f>
        <v>5.2406352771316502</v>
      </c>
      <c r="O26" s="70">
        <f t="shared" si="5"/>
        <v>29</v>
      </c>
      <c r="P26" s="69">
        <f>VLOOKUP($A26,'Return Data'!$A$7:$R$326,12,0)</f>
        <v>5.1673021104389303</v>
      </c>
      <c r="Q26" s="70">
        <f t="shared" si="6"/>
        <v>30</v>
      </c>
      <c r="R26" s="69">
        <f>VLOOKUP($A26,'Return Data'!$A$7:$R$326,13,0)</f>
        <v>5.4629564379258202</v>
      </c>
      <c r="S26" s="70">
        <f t="shared" si="7"/>
        <v>27</v>
      </c>
      <c r="T26" s="69">
        <f>VLOOKUP($A26,'Return Data'!$A$7:$R$326,14,0)</f>
        <v>5.9255611207185304</v>
      </c>
      <c r="U26" s="70">
        <f t="shared" ref="U26:U44" si="12">RANK(T26,T$8:T$48,0)</f>
        <v>25</v>
      </c>
      <c r="V26" s="69">
        <f>VLOOKUP($A26,'Return Data'!$A$7:$R$326,18,0)</f>
        <v>6.9561451953029003</v>
      </c>
      <c r="W26" s="70">
        <f t="shared" ref="W26:W31" si="13">RANK(V26,V$8:V$48,0)</f>
        <v>21</v>
      </c>
      <c r="X26" s="69">
        <f>VLOOKUP($A26,'Return Data'!$A$7:$R$326,15,0)</f>
        <v>7.2192297909732801</v>
      </c>
      <c r="Y26" s="70">
        <f t="shared" ref="Y26:Y31" si="14">RANK(X26,X$8:X$48,0)</f>
        <v>18</v>
      </c>
      <c r="Z26" s="69">
        <f>VLOOKUP($A26,'Return Data'!$A$7:$R$326,17,0)</f>
        <v>19.784739589731</v>
      </c>
      <c r="AA26" s="71">
        <f t="shared" si="11"/>
        <v>1</v>
      </c>
    </row>
    <row r="27" spans="1:27" x14ac:dyDescent="0.25">
      <c r="A27" s="67" t="s">
        <v>246</v>
      </c>
      <c r="B27" s="68">
        <f>VLOOKUP($A27,'Return Data'!$A$7:$R$326,2,0)</f>
        <v>43936</v>
      </c>
      <c r="C27" s="69">
        <f>VLOOKUP($A27,'Return Data'!$A$7:$R$326,3,0)</f>
        <v>4008.2638000000002</v>
      </c>
      <c r="D27" s="69">
        <f>VLOOKUP($A27,'Return Data'!$A$7:$R$326,6,0)</f>
        <v>3.7521347470970099</v>
      </c>
      <c r="E27" s="70">
        <f t="shared" si="0"/>
        <v>17</v>
      </c>
      <c r="F27" s="69">
        <f>VLOOKUP($A27,'Return Data'!$A$7:$R$326,7,0)</f>
        <v>5.10707131415381</v>
      </c>
      <c r="G27" s="70">
        <f t="shared" si="1"/>
        <v>17</v>
      </c>
      <c r="H27" s="69">
        <f>VLOOKUP($A27,'Return Data'!$A$7:$R$326,8,0)</f>
        <v>4.7713208395901203</v>
      </c>
      <c r="I27" s="70">
        <f t="shared" si="2"/>
        <v>15</v>
      </c>
      <c r="J27" s="69">
        <f>VLOOKUP($A27,'Return Data'!$A$7:$R$326,9,0)</f>
        <v>4.7367708505917099</v>
      </c>
      <c r="K27" s="70">
        <f t="shared" si="3"/>
        <v>24</v>
      </c>
      <c r="L27" s="69">
        <f>VLOOKUP($A27,'Return Data'!$A$7:$R$326,10,0)</f>
        <v>5.7386767406234904</v>
      </c>
      <c r="M27" s="70">
        <f t="shared" si="4"/>
        <v>23</v>
      </c>
      <c r="N27" s="69">
        <f>VLOOKUP($A27,'Return Data'!$A$7:$R$326,11,0)</f>
        <v>5.4101906680299301</v>
      </c>
      <c r="O27" s="70">
        <f t="shared" si="5"/>
        <v>23</v>
      </c>
      <c r="P27" s="69">
        <f>VLOOKUP($A27,'Return Data'!$A$7:$R$326,12,0)</f>
        <v>5.2889874035764697</v>
      </c>
      <c r="Q27" s="70">
        <f t="shared" si="6"/>
        <v>24</v>
      </c>
      <c r="R27" s="69">
        <f>VLOOKUP($A27,'Return Data'!$A$7:$R$326,13,0)</f>
        <v>5.5145798305081799</v>
      </c>
      <c r="S27" s="70">
        <f t="shared" si="7"/>
        <v>25</v>
      </c>
      <c r="T27" s="69">
        <f>VLOOKUP($A27,'Return Data'!$A$7:$R$326,14,0)</f>
        <v>5.9219962379799602</v>
      </c>
      <c r="U27" s="70">
        <f t="shared" si="12"/>
        <v>27</v>
      </c>
      <c r="V27" s="69">
        <f>VLOOKUP($A27,'Return Data'!$A$7:$R$326,18,0)</f>
        <v>6.8833533637084301</v>
      </c>
      <c r="W27" s="70">
        <f t="shared" si="13"/>
        <v>25</v>
      </c>
      <c r="X27" s="69">
        <f>VLOOKUP($A27,'Return Data'!$A$7:$R$326,15,0)</f>
        <v>7.1564959300981297</v>
      </c>
      <c r="Y27" s="70">
        <f t="shared" si="14"/>
        <v>25</v>
      </c>
      <c r="Z27" s="69">
        <f>VLOOKUP($A27,'Return Data'!$A$7:$R$326,17,0)</f>
        <v>13.441322007735399</v>
      </c>
      <c r="AA27" s="71">
        <f t="shared" si="11"/>
        <v>8</v>
      </c>
    </row>
    <row r="28" spans="1:27" x14ac:dyDescent="0.25">
      <c r="A28" s="67" t="s">
        <v>247</v>
      </c>
      <c r="B28" s="68">
        <f>VLOOKUP($A28,'Return Data'!$A$7:$R$326,2,0)</f>
        <v>43936</v>
      </c>
      <c r="C28" s="69">
        <f>VLOOKUP($A28,'Return Data'!$A$7:$R$326,3,0)</f>
        <v>2716.1913</v>
      </c>
      <c r="D28" s="69">
        <f>VLOOKUP($A28,'Return Data'!$A$7:$R$326,6,0)</f>
        <v>3.1891004044937201</v>
      </c>
      <c r="E28" s="70">
        <f t="shared" si="0"/>
        <v>30</v>
      </c>
      <c r="F28" s="69">
        <f>VLOOKUP($A28,'Return Data'!$A$7:$R$326,7,0)</f>
        <v>4.8566155606477999</v>
      </c>
      <c r="G28" s="70">
        <f t="shared" si="1"/>
        <v>23</v>
      </c>
      <c r="H28" s="69">
        <f>VLOOKUP($A28,'Return Data'!$A$7:$R$326,8,0)</f>
        <v>4.7132926771691697</v>
      </c>
      <c r="I28" s="70">
        <f t="shared" si="2"/>
        <v>21</v>
      </c>
      <c r="J28" s="69">
        <f>VLOOKUP($A28,'Return Data'!$A$7:$R$326,9,0)</f>
        <v>4.8943398478907598</v>
      </c>
      <c r="K28" s="70">
        <f t="shared" si="3"/>
        <v>13</v>
      </c>
      <c r="L28" s="69">
        <f>VLOOKUP($A28,'Return Data'!$A$7:$R$326,10,0)</f>
        <v>6.5776514436590601</v>
      </c>
      <c r="M28" s="70">
        <f t="shared" si="4"/>
        <v>11</v>
      </c>
      <c r="N28" s="69">
        <f>VLOOKUP($A28,'Return Data'!$A$7:$R$326,11,0)</f>
        <v>5.7704115773093498</v>
      </c>
      <c r="O28" s="70">
        <f t="shared" si="5"/>
        <v>11</v>
      </c>
      <c r="P28" s="69">
        <f>VLOOKUP($A28,'Return Data'!$A$7:$R$326,12,0)</f>
        <v>5.5040521433704104</v>
      </c>
      <c r="Q28" s="70">
        <f t="shared" si="6"/>
        <v>10</v>
      </c>
      <c r="R28" s="69">
        <f>VLOOKUP($A28,'Return Data'!$A$7:$R$326,13,0)</f>
        <v>5.6674294771931404</v>
      </c>
      <c r="S28" s="70">
        <f t="shared" si="7"/>
        <v>14</v>
      </c>
      <c r="T28" s="69">
        <f>VLOOKUP($A28,'Return Data'!$A$7:$R$326,14,0)</f>
        <v>6.0373884419311503</v>
      </c>
      <c r="U28" s="70">
        <f t="shared" si="12"/>
        <v>16</v>
      </c>
      <c r="V28" s="69">
        <f>VLOOKUP($A28,'Return Data'!$A$7:$R$326,18,0)</f>
        <v>6.9840758273205701</v>
      </c>
      <c r="W28" s="70">
        <f t="shared" si="13"/>
        <v>16</v>
      </c>
      <c r="X28" s="69">
        <f>VLOOKUP($A28,'Return Data'!$A$7:$R$326,15,0)</f>
        <v>7.2504642564756203</v>
      </c>
      <c r="Y28" s="70">
        <f t="shared" si="14"/>
        <v>13</v>
      </c>
      <c r="Z28" s="69">
        <f>VLOOKUP($A28,'Return Data'!$A$7:$R$326,17,0)</f>
        <v>12.672664869512399</v>
      </c>
      <c r="AA28" s="71">
        <f t="shared" si="11"/>
        <v>16</v>
      </c>
    </row>
    <row r="29" spans="1:27" x14ac:dyDescent="0.25">
      <c r="A29" s="67" t="s">
        <v>248</v>
      </c>
      <c r="B29" s="68">
        <f>VLOOKUP($A29,'Return Data'!$A$7:$R$326,2,0)</f>
        <v>43936</v>
      </c>
      <c r="C29" s="69">
        <f>VLOOKUP($A29,'Return Data'!$A$7:$R$326,3,0)</f>
        <v>3583.1448</v>
      </c>
      <c r="D29" s="69">
        <f>VLOOKUP($A29,'Return Data'!$A$7:$R$326,6,0)</f>
        <v>3.2762989812057399</v>
      </c>
      <c r="E29" s="70">
        <f t="shared" si="0"/>
        <v>29</v>
      </c>
      <c r="F29" s="69">
        <f>VLOOKUP($A29,'Return Data'!$A$7:$R$326,7,0)</f>
        <v>4.8636597441857203</v>
      </c>
      <c r="G29" s="70">
        <f t="shared" si="1"/>
        <v>22</v>
      </c>
      <c r="H29" s="69">
        <f>VLOOKUP($A29,'Return Data'!$A$7:$R$326,8,0)</f>
        <v>4.52968461966592</v>
      </c>
      <c r="I29" s="70">
        <f t="shared" si="2"/>
        <v>23</v>
      </c>
      <c r="J29" s="69">
        <f>VLOOKUP($A29,'Return Data'!$A$7:$R$326,9,0)</f>
        <v>4.8572637101543998</v>
      </c>
      <c r="K29" s="70">
        <f t="shared" si="3"/>
        <v>17</v>
      </c>
      <c r="L29" s="69">
        <f>VLOOKUP($A29,'Return Data'!$A$7:$R$326,10,0)</f>
        <v>7.1499073273763099</v>
      </c>
      <c r="M29" s="70">
        <f t="shared" si="4"/>
        <v>5</v>
      </c>
      <c r="N29" s="69">
        <f>VLOOKUP($A29,'Return Data'!$A$7:$R$326,11,0)</f>
        <v>5.96248695488043</v>
      </c>
      <c r="O29" s="70">
        <f t="shared" si="5"/>
        <v>4</v>
      </c>
      <c r="P29" s="69">
        <f>VLOOKUP($A29,'Return Data'!$A$7:$R$326,12,0)</f>
        <v>5.6017670351637099</v>
      </c>
      <c r="Q29" s="70">
        <f t="shared" si="6"/>
        <v>5</v>
      </c>
      <c r="R29" s="69">
        <f>VLOOKUP($A29,'Return Data'!$A$7:$R$326,13,0)</f>
        <v>5.7597650973892103</v>
      </c>
      <c r="S29" s="70">
        <f t="shared" si="7"/>
        <v>6</v>
      </c>
      <c r="T29" s="69">
        <f>VLOOKUP($A29,'Return Data'!$A$7:$R$326,14,0)</f>
        <v>6.08976298314158</v>
      </c>
      <c r="U29" s="70">
        <f t="shared" si="12"/>
        <v>12</v>
      </c>
      <c r="V29" s="69">
        <f>VLOOKUP($A29,'Return Data'!$A$7:$R$326,18,0)</f>
        <v>6.9628932719702599</v>
      </c>
      <c r="W29" s="70">
        <f t="shared" si="13"/>
        <v>20</v>
      </c>
      <c r="X29" s="69">
        <f>VLOOKUP($A29,'Return Data'!$A$7:$R$326,15,0)</f>
        <v>7.20078132814829</v>
      </c>
      <c r="Y29" s="70">
        <f t="shared" si="14"/>
        <v>21</v>
      </c>
      <c r="Z29" s="69">
        <f>VLOOKUP($A29,'Return Data'!$A$7:$R$326,17,0)</f>
        <v>14.2682786319613</v>
      </c>
      <c r="AA29" s="71">
        <f t="shared" si="11"/>
        <v>5</v>
      </c>
    </row>
    <row r="30" spans="1:27" x14ac:dyDescent="0.25">
      <c r="A30" s="67" t="s">
        <v>249</v>
      </c>
      <c r="B30" s="68">
        <f>VLOOKUP($A30,'Return Data'!$A$7:$R$326,2,0)</f>
        <v>43936</v>
      </c>
      <c r="C30" s="69">
        <f>VLOOKUP($A30,'Return Data'!$A$7:$R$326,3,0)</f>
        <v>1284.8868</v>
      </c>
      <c r="D30" s="69">
        <f>VLOOKUP($A30,'Return Data'!$A$7:$R$326,6,0)</f>
        <v>3.3978140164251398</v>
      </c>
      <c r="E30" s="70">
        <f t="shared" si="0"/>
        <v>25</v>
      </c>
      <c r="F30" s="69">
        <f>VLOOKUP($A30,'Return Data'!$A$7:$R$326,7,0)</f>
        <v>4.3023666636922098</v>
      </c>
      <c r="G30" s="70">
        <f t="shared" si="1"/>
        <v>28</v>
      </c>
      <c r="H30" s="69">
        <f>VLOOKUP($A30,'Return Data'!$A$7:$R$326,8,0)</f>
        <v>4.3291919790818199</v>
      </c>
      <c r="I30" s="70">
        <f t="shared" si="2"/>
        <v>29</v>
      </c>
      <c r="J30" s="69">
        <f>VLOOKUP($A30,'Return Data'!$A$7:$R$326,9,0)</f>
        <v>4.6650796123468004</v>
      </c>
      <c r="K30" s="70">
        <f t="shared" si="3"/>
        <v>25</v>
      </c>
      <c r="L30" s="69">
        <f>VLOOKUP($A30,'Return Data'!$A$7:$R$326,10,0)</f>
        <v>5.9739456933022099</v>
      </c>
      <c r="M30" s="70">
        <f t="shared" si="4"/>
        <v>20</v>
      </c>
      <c r="N30" s="69">
        <f>VLOOKUP($A30,'Return Data'!$A$7:$R$326,11,0)</f>
        <v>5.5515044308947203</v>
      </c>
      <c r="O30" s="70">
        <f t="shared" si="5"/>
        <v>18</v>
      </c>
      <c r="P30" s="69">
        <f>VLOOKUP($A30,'Return Data'!$A$7:$R$326,12,0)</f>
        <v>5.4827606059031604</v>
      </c>
      <c r="Q30" s="70">
        <f t="shared" si="6"/>
        <v>11</v>
      </c>
      <c r="R30" s="69">
        <f>VLOOKUP($A30,'Return Data'!$A$7:$R$326,13,0)</f>
        <v>5.7451954010098802</v>
      </c>
      <c r="S30" s="70">
        <f t="shared" si="7"/>
        <v>8</v>
      </c>
      <c r="T30" s="69">
        <f>VLOOKUP($A30,'Return Data'!$A$7:$R$326,14,0)</f>
        <v>6.1344618127622796</v>
      </c>
      <c r="U30" s="70">
        <f t="shared" si="12"/>
        <v>10</v>
      </c>
      <c r="V30" s="69">
        <f>VLOOKUP($A30,'Return Data'!$A$7:$R$326,18,0)</f>
        <v>7.0700419353457198</v>
      </c>
      <c r="W30" s="70">
        <f t="shared" si="13"/>
        <v>5</v>
      </c>
      <c r="X30" s="69">
        <f>VLOOKUP($A30,'Return Data'!$A$7:$R$326,15,0)</f>
        <v>7.2802844262934796</v>
      </c>
      <c r="Y30" s="70">
        <f t="shared" si="14"/>
        <v>9</v>
      </c>
      <c r="Z30" s="69">
        <f>VLOOKUP($A30,'Return Data'!$A$7:$R$326,17,0)</f>
        <v>7.5241808772843104</v>
      </c>
      <c r="AA30" s="71">
        <f t="shared" si="11"/>
        <v>34</v>
      </c>
    </row>
    <row r="31" spans="1:27" x14ac:dyDescent="0.25">
      <c r="A31" s="67" t="s">
        <v>250</v>
      </c>
      <c r="B31" s="68">
        <f>VLOOKUP($A31,'Return Data'!$A$7:$R$326,2,0)</f>
        <v>43936</v>
      </c>
      <c r="C31" s="69">
        <f>VLOOKUP($A31,'Return Data'!$A$7:$R$326,3,0)</f>
        <v>2074.1322</v>
      </c>
      <c r="D31" s="69">
        <f>VLOOKUP($A31,'Return Data'!$A$7:$R$326,6,0)</f>
        <v>3.1062621057910098</v>
      </c>
      <c r="E31" s="70">
        <f t="shared" si="0"/>
        <v>33</v>
      </c>
      <c r="F31" s="69">
        <f>VLOOKUP($A31,'Return Data'!$A$7:$R$326,7,0)</f>
        <v>5.1688859344295102</v>
      </c>
      <c r="G31" s="70">
        <f t="shared" si="1"/>
        <v>13</v>
      </c>
      <c r="H31" s="69">
        <f>VLOOKUP($A31,'Return Data'!$A$7:$R$326,8,0)</f>
        <v>4.9181696282946596</v>
      </c>
      <c r="I31" s="70">
        <f t="shared" si="2"/>
        <v>11</v>
      </c>
      <c r="J31" s="69">
        <f>VLOOKUP($A31,'Return Data'!$A$7:$R$326,9,0)</f>
        <v>4.8745768186947798</v>
      </c>
      <c r="K31" s="70">
        <f t="shared" si="3"/>
        <v>14</v>
      </c>
      <c r="L31" s="69">
        <f>VLOOKUP($A31,'Return Data'!$A$7:$R$326,10,0)</f>
        <v>6.1893539943474298</v>
      </c>
      <c r="M31" s="70">
        <f t="shared" si="4"/>
        <v>14</v>
      </c>
      <c r="N31" s="69">
        <f>VLOOKUP($A31,'Return Data'!$A$7:$R$326,11,0)</f>
        <v>5.5902468280328996</v>
      </c>
      <c r="O31" s="70">
        <f t="shared" si="5"/>
        <v>14</v>
      </c>
      <c r="P31" s="69">
        <f>VLOOKUP($A31,'Return Data'!$A$7:$R$326,12,0)</f>
        <v>5.3977139708420303</v>
      </c>
      <c r="Q31" s="70">
        <f t="shared" si="6"/>
        <v>17</v>
      </c>
      <c r="R31" s="69">
        <f>VLOOKUP($A31,'Return Data'!$A$7:$R$326,13,0)</f>
        <v>5.6254750712557904</v>
      </c>
      <c r="S31" s="70">
        <f t="shared" si="7"/>
        <v>18</v>
      </c>
      <c r="T31" s="69">
        <f>VLOOKUP($A31,'Return Data'!$A$7:$R$326,14,0)</f>
        <v>6.02204191619313</v>
      </c>
      <c r="U31" s="70">
        <f t="shared" si="12"/>
        <v>19</v>
      </c>
      <c r="V31" s="69">
        <f>VLOOKUP($A31,'Return Data'!$A$7:$R$326,18,0)</f>
        <v>6.9746387871373798</v>
      </c>
      <c r="W31" s="70">
        <f t="shared" si="13"/>
        <v>19</v>
      </c>
      <c r="X31" s="69">
        <f>VLOOKUP($A31,'Return Data'!$A$7:$R$326,15,0)</f>
        <v>7.2197252632114104</v>
      </c>
      <c r="Y31" s="70">
        <f t="shared" si="14"/>
        <v>17</v>
      </c>
      <c r="Z31" s="69">
        <f>VLOOKUP($A31,'Return Data'!$A$7:$R$326,17,0)</f>
        <v>9.5368098516176101</v>
      </c>
      <c r="AA31" s="71">
        <f t="shared" si="11"/>
        <v>31</v>
      </c>
    </row>
    <row r="32" spans="1:27" x14ac:dyDescent="0.25">
      <c r="A32" s="67" t="s">
        <v>251</v>
      </c>
      <c r="B32" s="68">
        <f>VLOOKUP($A32,'Return Data'!$A$7:$R$326,2,0)</f>
        <v>43936</v>
      </c>
      <c r="C32" s="69">
        <f>VLOOKUP($A32,'Return Data'!$A$7:$R$326,3,0)</f>
        <v>10.696999999999999</v>
      </c>
      <c r="D32" s="69">
        <f>VLOOKUP($A32,'Return Data'!$A$7:$R$326,6,0)</f>
        <v>5.4602913402007598</v>
      </c>
      <c r="E32" s="70">
        <f t="shared" si="0"/>
        <v>3</v>
      </c>
      <c r="F32" s="69">
        <f>VLOOKUP($A32,'Return Data'!$A$7:$R$326,7,0)</f>
        <v>4.0959844389969797</v>
      </c>
      <c r="G32" s="70">
        <f t="shared" si="1"/>
        <v>32</v>
      </c>
      <c r="H32" s="69">
        <f>VLOOKUP($A32,'Return Data'!$A$7:$R$326,8,0)</f>
        <v>3.8537254907195599</v>
      </c>
      <c r="I32" s="70">
        <f t="shared" si="2"/>
        <v>34</v>
      </c>
      <c r="J32" s="69">
        <f>VLOOKUP($A32,'Return Data'!$A$7:$R$326,9,0)</f>
        <v>3.7591873039649299</v>
      </c>
      <c r="K32" s="70">
        <f t="shared" si="3"/>
        <v>34</v>
      </c>
      <c r="L32" s="69">
        <f>VLOOKUP($A32,'Return Data'!$A$7:$R$326,10,0)</f>
        <v>3.3556661342034899</v>
      </c>
      <c r="M32" s="70">
        <f t="shared" si="4"/>
        <v>38</v>
      </c>
      <c r="N32" s="69">
        <f>VLOOKUP($A32,'Return Data'!$A$7:$R$326,11,0)</f>
        <v>4.1712861187872496</v>
      </c>
      <c r="O32" s="70">
        <f t="shared" si="5"/>
        <v>38</v>
      </c>
      <c r="P32" s="69">
        <f>VLOOKUP($A32,'Return Data'!$A$7:$R$326,12,0)</f>
        <v>4.3671787862168303</v>
      </c>
      <c r="Q32" s="70">
        <f t="shared" si="6"/>
        <v>38</v>
      </c>
      <c r="R32" s="69">
        <f>VLOOKUP($A32,'Return Data'!$A$7:$R$326,13,0)</f>
        <v>4.6862148517168496</v>
      </c>
      <c r="S32" s="70">
        <f t="shared" si="7"/>
        <v>38</v>
      </c>
      <c r="T32" s="69">
        <f>VLOOKUP($A32,'Return Data'!$A$7:$R$326,14,0)</f>
        <v>4.9392747888318702</v>
      </c>
      <c r="U32" s="70">
        <f t="shared" si="12"/>
        <v>38</v>
      </c>
      <c r="V32" s="69"/>
      <c r="W32" s="70"/>
      <c r="X32" s="69"/>
      <c r="Y32" s="70"/>
      <c r="Z32" s="69">
        <f>VLOOKUP($A32,'Return Data'!$A$7:$R$326,17,0)</f>
        <v>5.2671842650103402</v>
      </c>
      <c r="AA32" s="71">
        <f t="shared" si="11"/>
        <v>38</v>
      </c>
    </row>
    <row r="33" spans="1:27" x14ac:dyDescent="0.25">
      <c r="A33" s="67" t="s">
        <v>252</v>
      </c>
      <c r="B33" s="68">
        <f>VLOOKUP($A33,'Return Data'!$A$7:$R$326,2,0)</f>
        <v>43936</v>
      </c>
      <c r="C33" s="69">
        <f>VLOOKUP($A33,'Return Data'!$A$7:$R$326,3,0)</f>
        <v>4833.0029999999997</v>
      </c>
      <c r="D33" s="69">
        <f>VLOOKUP($A33,'Return Data'!$A$7:$R$326,6,0)</f>
        <v>3.8308983113841699</v>
      </c>
      <c r="E33" s="70">
        <f t="shared" si="0"/>
        <v>16</v>
      </c>
      <c r="F33" s="69">
        <f>VLOOKUP($A33,'Return Data'!$A$7:$R$326,7,0)</f>
        <v>5.34656545639863</v>
      </c>
      <c r="G33" s="70">
        <f t="shared" si="1"/>
        <v>12</v>
      </c>
      <c r="H33" s="69">
        <f>VLOOKUP($A33,'Return Data'!$A$7:$R$326,8,0)</f>
        <v>4.9963822799138198</v>
      </c>
      <c r="I33" s="70">
        <f t="shared" si="2"/>
        <v>9</v>
      </c>
      <c r="J33" s="69">
        <f>VLOOKUP($A33,'Return Data'!$A$7:$R$326,9,0)</f>
        <v>5.3054884834865303</v>
      </c>
      <c r="K33" s="70">
        <f t="shared" si="3"/>
        <v>3</v>
      </c>
      <c r="L33" s="69">
        <f>VLOOKUP($A33,'Return Data'!$A$7:$R$326,10,0)</f>
        <v>6.0896188362924599</v>
      </c>
      <c r="M33" s="70">
        <f t="shared" si="4"/>
        <v>19</v>
      </c>
      <c r="N33" s="69">
        <f>VLOOKUP($A33,'Return Data'!$A$7:$R$326,11,0)</f>
        <v>5.5748260675809602</v>
      </c>
      <c r="O33" s="70">
        <f t="shared" si="5"/>
        <v>16</v>
      </c>
      <c r="P33" s="69">
        <f>VLOOKUP($A33,'Return Data'!$A$7:$R$326,12,0)</f>
        <v>5.4048809958958204</v>
      </c>
      <c r="Q33" s="70">
        <f t="shared" si="6"/>
        <v>15</v>
      </c>
      <c r="R33" s="69">
        <f>VLOOKUP($A33,'Return Data'!$A$7:$R$326,13,0)</f>
        <v>5.68061651555547</v>
      </c>
      <c r="S33" s="70">
        <f t="shared" si="7"/>
        <v>12</v>
      </c>
      <c r="T33" s="69">
        <f>VLOOKUP($A33,'Return Data'!$A$7:$R$326,14,0)</f>
        <v>6.1387882486756897</v>
      </c>
      <c r="U33" s="70">
        <f t="shared" si="12"/>
        <v>9</v>
      </c>
      <c r="V33" s="69">
        <f>VLOOKUP($A33,'Return Data'!$A$7:$R$326,18,0)</f>
        <v>7.0589827506086102</v>
      </c>
      <c r="W33" s="70">
        <f>RANK(V33,V$8:V$48,0)</f>
        <v>8</v>
      </c>
      <c r="X33" s="69">
        <f>VLOOKUP($A33,'Return Data'!$A$7:$R$326,15,0)</f>
        <v>7.2938843554051296</v>
      </c>
      <c r="Y33" s="70">
        <f>RANK(X33,X$8:X$48,0)</f>
        <v>6</v>
      </c>
      <c r="Z33" s="69">
        <f>VLOOKUP($A33,'Return Data'!$A$7:$R$326,17,0)</f>
        <v>13.3160758524324</v>
      </c>
      <c r="AA33" s="71">
        <f t="shared" si="11"/>
        <v>10</v>
      </c>
    </row>
    <row r="34" spans="1:27" x14ac:dyDescent="0.25">
      <c r="A34" s="67" t="s">
        <v>253</v>
      </c>
      <c r="B34" s="68">
        <f>VLOOKUP($A34,'Return Data'!$A$7:$R$326,2,0)</f>
        <v>43936</v>
      </c>
      <c r="C34" s="69">
        <f>VLOOKUP($A34,'Return Data'!$A$7:$R$326,3,0)</f>
        <v>1116.4794999999999</v>
      </c>
      <c r="D34" s="69">
        <f>VLOOKUP($A34,'Return Data'!$A$7:$R$326,6,0)</f>
        <v>4.5545703719991302</v>
      </c>
      <c r="E34" s="70">
        <f t="shared" si="0"/>
        <v>7</v>
      </c>
      <c r="F34" s="69">
        <f>VLOOKUP($A34,'Return Data'!$A$7:$R$326,7,0)</f>
        <v>4.0366271209532796</v>
      </c>
      <c r="G34" s="70">
        <f t="shared" si="1"/>
        <v>33</v>
      </c>
      <c r="H34" s="69">
        <f>VLOOKUP($A34,'Return Data'!$A$7:$R$326,8,0)</f>
        <v>3.7286236234370298</v>
      </c>
      <c r="I34" s="70">
        <f t="shared" si="2"/>
        <v>35</v>
      </c>
      <c r="J34" s="69">
        <f>VLOOKUP($A34,'Return Data'!$A$7:$R$326,9,0)</f>
        <v>3.7192746833234098</v>
      </c>
      <c r="K34" s="70">
        <f t="shared" si="3"/>
        <v>35</v>
      </c>
      <c r="L34" s="69">
        <f>VLOOKUP($A34,'Return Data'!$A$7:$R$326,10,0)</f>
        <v>4.5027135075060496</v>
      </c>
      <c r="M34" s="70">
        <f t="shared" si="4"/>
        <v>32</v>
      </c>
      <c r="N34" s="69">
        <f>VLOOKUP($A34,'Return Data'!$A$7:$R$326,11,0)</f>
        <v>4.7665068902326402</v>
      </c>
      <c r="O34" s="70">
        <f t="shared" si="5"/>
        <v>34</v>
      </c>
      <c r="P34" s="69">
        <f>VLOOKUP($A34,'Return Data'!$A$7:$R$326,12,0)</f>
        <v>4.7740940863260999</v>
      </c>
      <c r="Q34" s="70">
        <f t="shared" si="6"/>
        <v>35</v>
      </c>
      <c r="R34" s="69">
        <f>VLOOKUP($A34,'Return Data'!$A$7:$R$326,13,0)</f>
        <v>5.1385825985685196</v>
      </c>
      <c r="S34" s="70">
        <f t="shared" si="7"/>
        <v>34</v>
      </c>
      <c r="T34" s="69">
        <f>VLOOKUP($A34,'Return Data'!$A$7:$R$326,14,0)</f>
        <v>5.38948943798471</v>
      </c>
      <c r="U34" s="70">
        <f t="shared" si="12"/>
        <v>36</v>
      </c>
      <c r="V34" s="69"/>
      <c r="W34" s="70"/>
      <c r="X34" s="69"/>
      <c r="Y34" s="70"/>
      <c r="Z34" s="69">
        <f>VLOOKUP($A34,'Return Data'!$A$7:$R$326,17,0)</f>
        <v>6.0304989361701997</v>
      </c>
      <c r="AA34" s="71">
        <f t="shared" si="11"/>
        <v>37</v>
      </c>
    </row>
    <row r="35" spans="1:27" x14ac:dyDescent="0.25">
      <c r="A35" s="67" t="s">
        <v>254</v>
      </c>
      <c r="B35" s="68">
        <f>VLOOKUP($A35,'Return Data'!$A$7:$R$326,2,0)</f>
        <v>43936</v>
      </c>
      <c r="C35" s="69">
        <f>VLOOKUP($A35,'Return Data'!$A$7:$R$326,3,0)</f>
        <v>257.55630000000002</v>
      </c>
      <c r="D35" s="69">
        <f>VLOOKUP($A35,'Return Data'!$A$7:$R$326,6,0)</f>
        <v>5.6837200921685502</v>
      </c>
      <c r="E35" s="70">
        <f t="shared" si="0"/>
        <v>1</v>
      </c>
      <c r="F35" s="69">
        <f>VLOOKUP($A35,'Return Data'!$A$7:$R$326,7,0)</f>
        <v>6.1488820226285004</v>
      </c>
      <c r="G35" s="70">
        <f t="shared" si="1"/>
        <v>1</v>
      </c>
      <c r="H35" s="69">
        <f>VLOOKUP($A35,'Return Data'!$A$7:$R$326,8,0)</f>
        <v>5.3218226041734198</v>
      </c>
      <c r="I35" s="70">
        <f t="shared" si="2"/>
        <v>1</v>
      </c>
      <c r="J35" s="69">
        <f>VLOOKUP($A35,'Return Data'!$A$7:$R$326,9,0)</f>
        <v>5.3719821992923702</v>
      </c>
      <c r="K35" s="70">
        <f t="shared" si="3"/>
        <v>1</v>
      </c>
      <c r="L35" s="69">
        <f>VLOOKUP($A35,'Return Data'!$A$7:$R$326,10,0)</f>
        <v>5.7810248001604903</v>
      </c>
      <c r="M35" s="70">
        <f t="shared" si="4"/>
        <v>21</v>
      </c>
      <c r="N35" s="69">
        <f>VLOOKUP($A35,'Return Data'!$A$7:$R$326,11,0)</f>
        <v>5.3865301562172103</v>
      </c>
      <c r="O35" s="70">
        <f t="shared" si="5"/>
        <v>24</v>
      </c>
      <c r="P35" s="69">
        <f>VLOOKUP($A35,'Return Data'!$A$7:$R$326,12,0)</f>
        <v>5.3472740298528798</v>
      </c>
      <c r="Q35" s="70">
        <f t="shared" si="6"/>
        <v>19</v>
      </c>
      <c r="R35" s="69">
        <f>VLOOKUP($A35,'Return Data'!$A$7:$R$326,13,0)</f>
        <v>5.62758238749276</v>
      </c>
      <c r="S35" s="70">
        <f t="shared" si="7"/>
        <v>17</v>
      </c>
      <c r="T35" s="69">
        <f>VLOOKUP($A35,'Return Data'!$A$7:$R$326,14,0)</f>
        <v>6.0857452903733602</v>
      </c>
      <c r="U35" s="70">
        <f t="shared" si="12"/>
        <v>13</v>
      </c>
      <c r="V35" s="69">
        <f>VLOOKUP($A35,'Return Data'!$A$7:$R$326,18,0)</f>
        <v>7.0586022081171302</v>
      </c>
      <c r="W35" s="70">
        <f t="shared" ref="W35:W43" si="15">RANK(V35,V$8:V$48,0)</f>
        <v>9</v>
      </c>
      <c r="X35" s="69">
        <f>VLOOKUP($A35,'Return Data'!$A$7:$R$326,15,0)</f>
        <v>7.2918542448499499</v>
      </c>
      <c r="Y35" s="70">
        <f t="shared" ref="Y35:Y43" si="16">RANK(X35,X$8:X$48,0)</f>
        <v>7</v>
      </c>
      <c r="Z35" s="69">
        <f>VLOOKUP($A35,'Return Data'!$A$7:$R$326,17,0)</f>
        <v>12.482754395485101</v>
      </c>
      <c r="AA35" s="71">
        <f t="shared" si="11"/>
        <v>17</v>
      </c>
    </row>
    <row r="36" spans="1:27" x14ac:dyDescent="0.25">
      <c r="A36" s="67" t="s">
        <v>255</v>
      </c>
      <c r="B36" s="68">
        <f>VLOOKUP($A36,'Return Data'!$A$7:$R$326,2,0)</f>
        <v>43936</v>
      </c>
      <c r="C36" s="69">
        <f>VLOOKUP($A36,'Return Data'!$A$7:$R$326,3,0)</f>
        <v>1752.1724999999999</v>
      </c>
      <c r="D36" s="69">
        <f>VLOOKUP($A36,'Return Data'!$A$7:$R$326,6,0)</f>
        <v>3.0582884714568399</v>
      </c>
      <c r="E36" s="70">
        <f t="shared" si="0"/>
        <v>35</v>
      </c>
      <c r="F36" s="69">
        <f>VLOOKUP($A36,'Return Data'!$A$7:$R$326,7,0)</f>
        <v>4.2059005831169802</v>
      </c>
      <c r="G36" s="70">
        <f t="shared" si="1"/>
        <v>30</v>
      </c>
      <c r="H36" s="69">
        <f>VLOOKUP($A36,'Return Data'!$A$7:$R$326,8,0)</f>
        <v>4.1180231099947102</v>
      </c>
      <c r="I36" s="70">
        <f t="shared" si="2"/>
        <v>32</v>
      </c>
      <c r="J36" s="69">
        <f>VLOOKUP($A36,'Return Data'!$A$7:$R$326,9,0)</f>
        <v>4.0376918250761502</v>
      </c>
      <c r="K36" s="70">
        <f t="shared" si="3"/>
        <v>32</v>
      </c>
      <c r="L36" s="69">
        <f>VLOOKUP($A36,'Return Data'!$A$7:$R$326,10,0)</f>
        <v>4.1830135622804399</v>
      </c>
      <c r="M36" s="70">
        <f t="shared" si="4"/>
        <v>34</v>
      </c>
      <c r="N36" s="69">
        <f>VLOOKUP($A36,'Return Data'!$A$7:$R$326,11,0)</f>
        <v>4.8864048009669503</v>
      </c>
      <c r="O36" s="70">
        <f t="shared" si="5"/>
        <v>32</v>
      </c>
      <c r="P36" s="69">
        <f>VLOOKUP($A36,'Return Data'!$A$7:$R$326,12,0)</f>
        <v>4.9447743139371196</v>
      </c>
      <c r="Q36" s="70">
        <f t="shared" si="6"/>
        <v>31</v>
      </c>
      <c r="R36" s="69">
        <f>VLOOKUP($A36,'Return Data'!$A$7:$R$326,13,0)</f>
        <v>5.2339475551438301</v>
      </c>
      <c r="S36" s="70">
        <f t="shared" si="7"/>
        <v>32</v>
      </c>
      <c r="T36" s="69">
        <f>VLOOKUP($A36,'Return Data'!$A$7:$R$326,14,0)</f>
        <v>5.5680897420654203</v>
      </c>
      <c r="U36" s="70">
        <f t="shared" si="12"/>
        <v>33</v>
      </c>
      <c r="V36" s="69">
        <f>VLOOKUP($A36,'Return Data'!$A$7:$R$326,18,0)</f>
        <v>1.7952804005512399</v>
      </c>
      <c r="W36" s="70">
        <f t="shared" si="15"/>
        <v>35</v>
      </c>
      <c r="X36" s="69">
        <f>VLOOKUP($A36,'Return Data'!$A$7:$R$326,15,0)</f>
        <v>3.5674927296176802</v>
      </c>
      <c r="Y36" s="70">
        <f t="shared" si="16"/>
        <v>35</v>
      </c>
      <c r="Z36" s="69">
        <f>VLOOKUP($A36,'Return Data'!$A$7:$R$326,17,0)</f>
        <v>11.5344093218854</v>
      </c>
      <c r="AA36" s="71">
        <f t="shared" si="11"/>
        <v>21</v>
      </c>
    </row>
    <row r="37" spans="1:27" x14ac:dyDescent="0.25">
      <c r="A37" s="67" t="s">
        <v>256</v>
      </c>
      <c r="B37" s="68">
        <f>VLOOKUP($A37,'Return Data'!$A$7:$R$326,2,0)</f>
        <v>43936</v>
      </c>
      <c r="C37" s="69">
        <f>VLOOKUP($A37,'Return Data'!$A$7:$R$326,3,0)</f>
        <v>31.110399999999998</v>
      </c>
      <c r="D37" s="69">
        <f>VLOOKUP($A37,'Return Data'!$A$7:$R$326,6,0)</f>
        <v>3.4027163867233998</v>
      </c>
      <c r="E37" s="70">
        <f t="shared" si="0"/>
        <v>23</v>
      </c>
      <c r="F37" s="69">
        <f>VLOOKUP($A37,'Return Data'!$A$7:$R$326,7,0)</f>
        <v>3.9903280364743301</v>
      </c>
      <c r="G37" s="70">
        <f t="shared" si="1"/>
        <v>36</v>
      </c>
      <c r="H37" s="69">
        <f>VLOOKUP($A37,'Return Data'!$A$7:$R$326,8,0)</f>
        <v>4.4957101861705304</v>
      </c>
      <c r="I37" s="70">
        <f t="shared" si="2"/>
        <v>26</v>
      </c>
      <c r="J37" s="69">
        <f>VLOOKUP($A37,'Return Data'!$A$7:$R$326,9,0)</f>
        <v>4.9454649303910703</v>
      </c>
      <c r="K37" s="70">
        <f t="shared" si="3"/>
        <v>12</v>
      </c>
      <c r="L37" s="69">
        <f>VLOOKUP($A37,'Return Data'!$A$7:$R$326,10,0)</f>
        <v>5.1315435120522901</v>
      </c>
      <c r="M37" s="70">
        <f t="shared" si="4"/>
        <v>30</v>
      </c>
      <c r="N37" s="69">
        <f>VLOOKUP($A37,'Return Data'!$A$7:$R$326,11,0)</f>
        <v>5.7860360586328898</v>
      </c>
      <c r="O37" s="70">
        <f t="shared" si="5"/>
        <v>10</v>
      </c>
      <c r="P37" s="69">
        <f>VLOOKUP($A37,'Return Data'!$A$7:$R$326,12,0)</f>
        <v>5.9806944603724697</v>
      </c>
      <c r="Q37" s="70">
        <f t="shared" si="6"/>
        <v>1</v>
      </c>
      <c r="R37" s="69">
        <f>VLOOKUP($A37,'Return Data'!$A$7:$R$326,13,0)</f>
        <v>6.3025132146785001</v>
      </c>
      <c r="S37" s="70">
        <f t="shared" si="7"/>
        <v>1</v>
      </c>
      <c r="T37" s="69">
        <f>VLOOKUP($A37,'Return Data'!$A$7:$R$326,14,0)</f>
        <v>6.5773781856829903</v>
      </c>
      <c r="U37" s="70">
        <f t="shared" si="12"/>
        <v>1</v>
      </c>
      <c r="V37" s="69">
        <f>VLOOKUP($A37,'Return Data'!$A$7:$R$326,18,0)</f>
        <v>7.2610368172123199</v>
      </c>
      <c r="W37" s="70">
        <f t="shared" si="15"/>
        <v>1</v>
      </c>
      <c r="X37" s="69">
        <f>VLOOKUP($A37,'Return Data'!$A$7:$R$326,15,0)</f>
        <v>7.35011270622282</v>
      </c>
      <c r="Y37" s="70">
        <f t="shared" si="16"/>
        <v>1</v>
      </c>
      <c r="Z37" s="69">
        <f>VLOOKUP($A37,'Return Data'!$A$7:$R$326,17,0)</f>
        <v>14.5054518072289</v>
      </c>
      <c r="AA37" s="71">
        <f t="shared" si="11"/>
        <v>4</v>
      </c>
    </row>
    <row r="38" spans="1:27" x14ac:dyDescent="0.25">
      <c r="A38" s="67" t="s">
        <v>257</v>
      </c>
      <c r="B38" s="68">
        <f>VLOOKUP($A38,'Return Data'!$A$7:$R$326,2,0)</f>
        <v>43936</v>
      </c>
      <c r="C38" s="69">
        <f>VLOOKUP($A38,'Return Data'!$A$7:$R$326,3,0)</f>
        <v>26.921600000000002</v>
      </c>
      <c r="D38" s="69">
        <f>VLOOKUP($A38,'Return Data'!$A$7:$R$326,6,0)</f>
        <v>2.9829788182564898</v>
      </c>
      <c r="E38" s="70">
        <f t="shared" si="0"/>
        <v>37</v>
      </c>
      <c r="F38" s="69">
        <f>VLOOKUP($A38,'Return Data'!$A$7:$R$326,7,0)</f>
        <v>3.5260721265694102</v>
      </c>
      <c r="G38" s="70">
        <f t="shared" si="1"/>
        <v>37</v>
      </c>
      <c r="H38" s="69">
        <f>VLOOKUP($A38,'Return Data'!$A$7:$R$326,8,0)</f>
        <v>3.4498578533250299</v>
      </c>
      <c r="I38" s="70">
        <f t="shared" si="2"/>
        <v>38</v>
      </c>
      <c r="J38" s="69">
        <f>VLOOKUP($A38,'Return Data'!$A$7:$R$326,9,0)</f>
        <v>3.67548790849921</v>
      </c>
      <c r="K38" s="70">
        <f t="shared" si="3"/>
        <v>36</v>
      </c>
      <c r="L38" s="69">
        <f>VLOOKUP($A38,'Return Data'!$A$7:$R$326,10,0)</f>
        <v>4.2972951098733798</v>
      </c>
      <c r="M38" s="70">
        <f t="shared" si="4"/>
        <v>33</v>
      </c>
      <c r="N38" s="69">
        <f>VLOOKUP($A38,'Return Data'!$A$7:$R$326,11,0)</f>
        <v>4.7242728032860803</v>
      </c>
      <c r="O38" s="70">
        <f t="shared" si="5"/>
        <v>35</v>
      </c>
      <c r="P38" s="69">
        <f>VLOOKUP($A38,'Return Data'!$A$7:$R$326,12,0)</f>
        <v>4.7560098670137796</v>
      </c>
      <c r="Q38" s="70">
        <f t="shared" si="6"/>
        <v>36</v>
      </c>
      <c r="R38" s="69">
        <f>VLOOKUP($A38,'Return Data'!$A$7:$R$326,13,0)</f>
        <v>5.0645198947881802</v>
      </c>
      <c r="S38" s="70">
        <f t="shared" si="7"/>
        <v>36</v>
      </c>
      <c r="T38" s="69">
        <f>VLOOKUP($A38,'Return Data'!$A$7:$R$326,14,0)</f>
        <v>5.4483081344707101</v>
      </c>
      <c r="U38" s="70">
        <f t="shared" si="12"/>
        <v>35</v>
      </c>
      <c r="V38" s="69">
        <f>VLOOKUP($A38,'Return Data'!$A$7:$R$326,18,0)</f>
        <v>6.2262224404794901</v>
      </c>
      <c r="W38" s="70">
        <f t="shared" si="15"/>
        <v>32</v>
      </c>
      <c r="X38" s="69">
        <f>VLOOKUP($A38,'Return Data'!$A$7:$R$326,15,0)</f>
        <v>6.4256058436094596</v>
      </c>
      <c r="Y38" s="70">
        <f t="shared" si="16"/>
        <v>33</v>
      </c>
      <c r="Z38" s="69">
        <f>VLOOKUP($A38,'Return Data'!$A$7:$R$326,17,0)</f>
        <v>11.953411400566701</v>
      </c>
      <c r="AA38" s="71">
        <f t="shared" si="11"/>
        <v>18</v>
      </c>
    </row>
    <row r="39" spans="1:27" x14ac:dyDescent="0.25">
      <c r="A39" s="67" t="s">
        <v>260</v>
      </c>
      <c r="B39" s="68">
        <f>VLOOKUP($A39,'Return Data'!$A$7:$R$326,2,0)</f>
        <v>43936</v>
      </c>
      <c r="C39" s="69">
        <f>VLOOKUP($A39,'Return Data'!$A$7:$R$326,3,0)</f>
        <v>3099.547</v>
      </c>
      <c r="D39" s="69">
        <f>VLOOKUP($A39,'Return Data'!$A$7:$R$326,6,0)</f>
        <v>3.4000231603781299</v>
      </c>
      <c r="E39" s="70">
        <f t="shared" si="0"/>
        <v>24</v>
      </c>
      <c r="F39" s="69">
        <f>VLOOKUP($A39,'Return Data'!$A$7:$R$326,7,0)</f>
        <v>4.2309867285540399</v>
      </c>
      <c r="G39" s="70">
        <f t="shared" si="1"/>
        <v>29</v>
      </c>
      <c r="H39" s="69">
        <f>VLOOKUP($A39,'Return Data'!$A$7:$R$326,8,0)</f>
        <v>4.2678854425986703</v>
      </c>
      <c r="I39" s="70">
        <f t="shared" si="2"/>
        <v>30</v>
      </c>
      <c r="J39" s="69">
        <f>VLOOKUP($A39,'Return Data'!$A$7:$R$326,9,0)</f>
        <v>4.6589557194378601</v>
      </c>
      <c r="K39" s="70">
        <f t="shared" si="3"/>
        <v>26</v>
      </c>
      <c r="L39" s="69">
        <f>VLOOKUP($A39,'Return Data'!$A$7:$R$326,10,0)</f>
        <v>6.1045155374243398</v>
      </c>
      <c r="M39" s="70">
        <f t="shared" si="4"/>
        <v>18</v>
      </c>
      <c r="N39" s="69">
        <f>VLOOKUP($A39,'Return Data'!$A$7:$R$326,11,0)</f>
        <v>5.5722749754939898</v>
      </c>
      <c r="O39" s="70">
        <f t="shared" si="5"/>
        <v>17</v>
      </c>
      <c r="P39" s="69">
        <f>VLOOKUP($A39,'Return Data'!$A$7:$R$326,12,0)</f>
        <v>5.36029251320742</v>
      </c>
      <c r="Q39" s="70">
        <f t="shared" si="6"/>
        <v>18</v>
      </c>
      <c r="R39" s="69">
        <f>VLOOKUP($A39,'Return Data'!$A$7:$R$326,13,0)</f>
        <v>5.6005006888956501</v>
      </c>
      <c r="S39" s="70">
        <f t="shared" si="7"/>
        <v>20</v>
      </c>
      <c r="T39" s="69">
        <f>VLOOKUP($A39,'Return Data'!$A$7:$R$326,14,0)</f>
        <v>5.9662546812576602</v>
      </c>
      <c r="U39" s="70">
        <f t="shared" si="12"/>
        <v>24</v>
      </c>
      <c r="V39" s="69">
        <f>VLOOKUP($A39,'Return Data'!$A$7:$R$326,18,0)</f>
        <v>6.9019928230172702</v>
      </c>
      <c r="W39" s="70">
        <f t="shared" si="15"/>
        <v>23</v>
      </c>
      <c r="X39" s="69">
        <f>VLOOKUP($A39,'Return Data'!$A$7:$R$326,15,0)</f>
        <v>7.1395882064061702</v>
      </c>
      <c r="Y39" s="70">
        <f t="shared" si="16"/>
        <v>26</v>
      </c>
      <c r="Z39" s="69">
        <f>VLOOKUP($A39,'Return Data'!$A$7:$R$326,17,0)</f>
        <v>11.4293146555303</v>
      </c>
      <c r="AA39" s="71">
        <f t="shared" si="11"/>
        <v>24</v>
      </c>
    </row>
    <row r="40" spans="1:27" x14ac:dyDescent="0.25">
      <c r="A40" s="67" t="s">
        <v>261</v>
      </c>
      <c r="B40" s="68">
        <f>VLOOKUP($A40,'Return Data'!$A$7:$R$326,2,0)</f>
        <v>43936</v>
      </c>
      <c r="C40" s="69">
        <f>VLOOKUP($A40,'Return Data'!$A$7:$R$326,3,0)</f>
        <v>41.712499999999999</v>
      </c>
      <c r="D40" s="69">
        <f>VLOOKUP($A40,'Return Data'!$A$7:$R$326,6,0)</f>
        <v>4.2006631868882804</v>
      </c>
      <c r="E40" s="70">
        <f t="shared" si="0"/>
        <v>9</v>
      </c>
      <c r="F40" s="69">
        <f>VLOOKUP($A40,'Return Data'!$A$7:$R$326,7,0)</f>
        <v>4.0265044233970997</v>
      </c>
      <c r="G40" s="70">
        <f t="shared" si="1"/>
        <v>34</v>
      </c>
      <c r="H40" s="69">
        <f>VLOOKUP($A40,'Return Data'!$A$7:$R$326,8,0)</f>
        <v>4.1785245568437901</v>
      </c>
      <c r="I40" s="70">
        <f t="shared" si="2"/>
        <v>31</v>
      </c>
      <c r="J40" s="69">
        <f>VLOOKUP($A40,'Return Data'!$A$7:$R$326,9,0)</f>
        <v>4.1881460980953804</v>
      </c>
      <c r="K40" s="70">
        <f t="shared" si="3"/>
        <v>31</v>
      </c>
      <c r="L40" s="69">
        <f>VLOOKUP($A40,'Return Data'!$A$7:$R$326,10,0)</f>
        <v>5.4731375735226004</v>
      </c>
      <c r="M40" s="70">
        <f t="shared" si="4"/>
        <v>28</v>
      </c>
      <c r="N40" s="69">
        <f>VLOOKUP($A40,'Return Data'!$A$7:$R$326,11,0)</f>
        <v>5.4176214536886</v>
      </c>
      <c r="O40" s="70">
        <f t="shared" si="5"/>
        <v>22</v>
      </c>
      <c r="P40" s="69">
        <f>VLOOKUP($A40,'Return Data'!$A$7:$R$326,12,0)</f>
        <v>5.3412345998651896</v>
      </c>
      <c r="Q40" s="70">
        <f t="shared" si="6"/>
        <v>21</v>
      </c>
      <c r="R40" s="69">
        <f>VLOOKUP($A40,'Return Data'!$A$7:$R$326,13,0)</f>
        <v>5.6042290651236799</v>
      </c>
      <c r="S40" s="70">
        <f t="shared" si="7"/>
        <v>19</v>
      </c>
      <c r="T40" s="69">
        <f>VLOOKUP($A40,'Return Data'!$A$7:$R$326,14,0)</f>
        <v>6.0080982650120802</v>
      </c>
      <c r="U40" s="70">
        <f t="shared" si="12"/>
        <v>20</v>
      </c>
      <c r="V40" s="69">
        <f>VLOOKUP($A40,'Return Data'!$A$7:$R$326,18,0)</f>
        <v>6.9867098029298704</v>
      </c>
      <c r="W40" s="70">
        <f t="shared" si="15"/>
        <v>15</v>
      </c>
      <c r="X40" s="69">
        <f>VLOOKUP($A40,'Return Data'!$A$7:$R$326,15,0)</f>
        <v>7.2171059116997602</v>
      </c>
      <c r="Y40" s="70">
        <f t="shared" si="16"/>
        <v>19</v>
      </c>
      <c r="Z40" s="69">
        <f>VLOOKUP($A40,'Return Data'!$A$7:$R$326,17,0)</f>
        <v>13.0927871634103</v>
      </c>
      <c r="AA40" s="71">
        <f t="shared" si="11"/>
        <v>12</v>
      </c>
    </row>
    <row r="41" spans="1:27" x14ac:dyDescent="0.25">
      <c r="A41" s="67" t="s">
        <v>262</v>
      </c>
      <c r="B41" s="68">
        <f>VLOOKUP($A41,'Return Data'!$A$7:$R$326,2,0)</f>
        <v>43936</v>
      </c>
      <c r="C41" s="69">
        <f>VLOOKUP($A41,'Return Data'!$A$7:$R$326,3,0)</f>
        <v>3120.2584999999999</v>
      </c>
      <c r="D41" s="69">
        <f>VLOOKUP($A41,'Return Data'!$A$7:$R$326,6,0)</f>
        <v>4.5708827790669204</v>
      </c>
      <c r="E41" s="70">
        <f t="shared" si="0"/>
        <v>6</v>
      </c>
      <c r="F41" s="69">
        <f>VLOOKUP($A41,'Return Data'!$A$7:$R$326,7,0)</f>
        <v>5.3845161378853001</v>
      </c>
      <c r="G41" s="70">
        <f t="shared" si="1"/>
        <v>10</v>
      </c>
      <c r="H41" s="69">
        <f>VLOOKUP($A41,'Return Data'!$A$7:$R$326,8,0)</f>
        <v>5.0965052242960702</v>
      </c>
      <c r="I41" s="70">
        <f t="shared" si="2"/>
        <v>4</v>
      </c>
      <c r="J41" s="69">
        <f>VLOOKUP($A41,'Return Data'!$A$7:$R$326,9,0)</f>
        <v>5.2310127314689998</v>
      </c>
      <c r="K41" s="70">
        <f t="shared" si="3"/>
        <v>4</v>
      </c>
      <c r="L41" s="69">
        <f>VLOOKUP($A41,'Return Data'!$A$7:$R$326,10,0)</f>
        <v>7.1666069067874298</v>
      </c>
      <c r="M41" s="70">
        <f t="shared" si="4"/>
        <v>4</v>
      </c>
      <c r="N41" s="69">
        <f>VLOOKUP($A41,'Return Data'!$A$7:$R$326,11,0)</f>
        <v>5.9345253205089703</v>
      </c>
      <c r="O41" s="70">
        <f t="shared" si="5"/>
        <v>5</v>
      </c>
      <c r="P41" s="69">
        <f>VLOOKUP($A41,'Return Data'!$A$7:$R$326,12,0)</f>
        <v>5.5632144251613598</v>
      </c>
      <c r="Q41" s="70">
        <f t="shared" si="6"/>
        <v>7</v>
      </c>
      <c r="R41" s="69">
        <f>VLOOKUP($A41,'Return Data'!$A$7:$R$326,13,0)</f>
        <v>5.7321860078382398</v>
      </c>
      <c r="S41" s="70">
        <f t="shared" si="7"/>
        <v>9</v>
      </c>
      <c r="T41" s="69">
        <f>VLOOKUP($A41,'Return Data'!$A$7:$R$326,14,0)</f>
        <v>6.1419000952130096</v>
      </c>
      <c r="U41" s="70">
        <f t="shared" si="12"/>
        <v>8</v>
      </c>
      <c r="V41" s="69">
        <f>VLOOKUP($A41,'Return Data'!$A$7:$R$326,18,0)</f>
        <v>7.0368106330962901</v>
      </c>
      <c r="W41" s="70">
        <f t="shared" si="15"/>
        <v>10</v>
      </c>
      <c r="X41" s="69">
        <f>VLOOKUP($A41,'Return Data'!$A$7:$R$326,15,0)</f>
        <v>7.2789570664302703</v>
      </c>
      <c r="Y41" s="70">
        <f t="shared" si="16"/>
        <v>10</v>
      </c>
      <c r="Z41" s="69">
        <f>VLOOKUP($A41,'Return Data'!$A$7:$R$326,17,0)</f>
        <v>13.565194609991201</v>
      </c>
      <c r="AA41" s="71">
        <f t="shared" si="11"/>
        <v>7</v>
      </c>
    </row>
    <row r="42" spans="1:27" x14ac:dyDescent="0.25">
      <c r="A42" s="67" t="s">
        <v>263</v>
      </c>
      <c r="B42" s="68">
        <f>VLOOKUP($A42,'Return Data'!$A$7:$R$326,2,0)</f>
        <v>43936</v>
      </c>
      <c r="C42" s="69">
        <f>VLOOKUP($A42,'Return Data'!$A$7:$R$326,3,0)</f>
        <v>1901.7288000000001</v>
      </c>
      <c r="D42" s="69">
        <f>VLOOKUP($A42,'Return Data'!$A$7:$R$326,6,0)</f>
        <v>3.3974883040253099</v>
      </c>
      <c r="E42" s="70">
        <f t="shared" si="0"/>
        <v>26</v>
      </c>
      <c r="F42" s="69">
        <f>VLOOKUP($A42,'Return Data'!$A$7:$R$326,7,0)</f>
        <v>5.3732306592860803</v>
      </c>
      <c r="G42" s="70">
        <f t="shared" si="1"/>
        <v>11</v>
      </c>
      <c r="H42" s="69">
        <f>VLOOKUP($A42,'Return Data'!$A$7:$R$326,8,0)</f>
        <v>4.81339817399029</v>
      </c>
      <c r="I42" s="70">
        <f t="shared" si="2"/>
        <v>14</v>
      </c>
      <c r="J42" s="69">
        <f>VLOOKUP($A42,'Return Data'!$A$7:$R$326,9,0)</f>
        <v>4.9544900097821296</v>
      </c>
      <c r="K42" s="70">
        <f t="shared" si="3"/>
        <v>11</v>
      </c>
      <c r="L42" s="69">
        <f>VLOOKUP($A42,'Return Data'!$A$7:$R$326,10,0)</f>
        <v>7.5622828807232096</v>
      </c>
      <c r="M42" s="70">
        <f t="shared" si="4"/>
        <v>1</v>
      </c>
      <c r="N42" s="69">
        <f>VLOOKUP($A42,'Return Data'!$A$7:$R$326,11,0)</f>
        <v>5.9310277887177598</v>
      </c>
      <c r="O42" s="70">
        <f t="shared" si="5"/>
        <v>6</v>
      </c>
      <c r="P42" s="69">
        <f>VLOOKUP($A42,'Return Data'!$A$7:$R$326,12,0)</f>
        <v>5.5410660230566302</v>
      </c>
      <c r="Q42" s="70">
        <f t="shared" si="6"/>
        <v>9</v>
      </c>
      <c r="R42" s="69">
        <f>VLOOKUP($A42,'Return Data'!$A$7:$R$326,13,0)</f>
        <v>5.6704510120190497</v>
      </c>
      <c r="S42" s="70">
        <f t="shared" si="7"/>
        <v>13</v>
      </c>
      <c r="T42" s="69">
        <f>VLOOKUP($A42,'Return Data'!$A$7:$R$326,14,0)</f>
        <v>6.0496679716050297</v>
      </c>
      <c r="U42" s="70">
        <f t="shared" si="12"/>
        <v>15</v>
      </c>
      <c r="V42" s="69">
        <f>VLOOKUP($A42,'Return Data'!$A$7:$R$326,18,0)</f>
        <v>4.9260925861430698</v>
      </c>
      <c r="W42" s="70">
        <f t="shared" si="15"/>
        <v>34</v>
      </c>
      <c r="X42" s="69">
        <f>VLOOKUP($A42,'Return Data'!$A$7:$R$326,15,0)</f>
        <v>5.7166484651839697</v>
      </c>
      <c r="Y42" s="70">
        <f t="shared" si="16"/>
        <v>34</v>
      </c>
      <c r="Z42" s="69">
        <f>VLOOKUP($A42,'Return Data'!$A$7:$R$326,17,0)</f>
        <v>10.1954165139026</v>
      </c>
      <c r="AA42" s="71">
        <f t="shared" si="11"/>
        <v>30</v>
      </c>
    </row>
    <row r="43" spans="1:27" x14ac:dyDescent="0.25">
      <c r="A43" s="67" t="s">
        <v>264</v>
      </c>
      <c r="B43" s="68">
        <f>VLOOKUP($A43,'Return Data'!$A$7:$R$326,2,0)</f>
        <v>43936</v>
      </c>
      <c r="C43" s="69">
        <f>VLOOKUP($A43,'Return Data'!$A$7:$R$326,3,0)</f>
        <v>3244.0212000000001</v>
      </c>
      <c r="D43" s="69">
        <f>VLOOKUP($A43,'Return Data'!$A$7:$R$326,6,0)</f>
        <v>3.4972912501722901</v>
      </c>
      <c r="E43" s="70">
        <f t="shared" si="0"/>
        <v>21</v>
      </c>
      <c r="F43" s="69">
        <f>VLOOKUP($A43,'Return Data'!$A$7:$R$326,7,0)</f>
        <v>5.4443951077245796</v>
      </c>
      <c r="G43" s="70">
        <f t="shared" si="1"/>
        <v>9</v>
      </c>
      <c r="H43" s="69">
        <f>VLOOKUP($A43,'Return Data'!$A$7:$R$326,8,0)</f>
        <v>5.02170032133973</v>
      </c>
      <c r="I43" s="70">
        <f t="shared" si="2"/>
        <v>5</v>
      </c>
      <c r="J43" s="69">
        <f>VLOOKUP($A43,'Return Data'!$A$7:$R$326,9,0)</f>
        <v>4.9716814449480697</v>
      </c>
      <c r="K43" s="70">
        <f t="shared" si="3"/>
        <v>9</v>
      </c>
      <c r="L43" s="69">
        <f>VLOOKUP($A43,'Return Data'!$A$7:$R$326,10,0)</f>
        <v>6.1079680162923804</v>
      </c>
      <c r="M43" s="70">
        <f t="shared" si="4"/>
        <v>17</v>
      </c>
      <c r="N43" s="69">
        <f>VLOOKUP($A43,'Return Data'!$A$7:$R$326,11,0)</f>
        <v>5.4810352142083998</v>
      </c>
      <c r="O43" s="70">
        <f t="shared" si="5"/>
        <v>20</v>
      </c>
      <c r="P43" s="69">
        <f>VLOOKUP($A43,'Return Data'!$A$7:$R$326,12,0)</f>
        <v>5.3259686841839997</v>
      </c>
      <c r="Q43" s="70">
        <f t="shared" si="6"/>
        <v>22</v>
      </c>
      <c r="R43" s="69">
        <f>VLOOKUP($A43,'Return Data'!$A$7:$R$326,13,0)</f>
        <v>5.5957923269138101</v>
      </c>
      <c r="S43" s="70">
        <f t="shared" si="7"/>
        <v>21</v>
      </c>
      <c r="T43" s="69">
        <f>VLOOKUP($A43,'Return Data'!$A$7:$R$326,14,0)</f>
        <v>6.0284761572830403</v>
      </c>
      <c r="U43" s="70">
        <f t="shared" si="12"/>
        <v>18</v>
      </c>
      <c r="V43" s="69">
        <f>VLOOKUP($A43,'Return Data'!$A$7:$R$326,18,0)</f>
        <v>6.9994216113567198</v>
      </c>
      <c r="W43" s="70">
        <f t="shared" si="15"/>
        <v>13</v>
      </c>
      <c r="X43" s="69">
        <f>VLOOKUP($A43,'Return Data'!$A$7:$R$326,15,0)</f>
        <v>7.2531233614275097</v>
      </c>
      <c r="Y43" s="70">
        <f t="shared" si="16"/>
        <v>12</v>
      </c>
      <c r="Z43" s="69">
        <f>VLOOKUP($A43,'Return Data'!$A$7:$R$326,17,0)</f>
        <v>13.282963018438901</v>
      </c>
      <c r="AA43" s="71">
        <f t="shared" si="11"/>
        <v>11</v>
      </c>
    </row>
    <row r="44" spans="1:27" x14ac:dyDescent="0.25">
      <c r="A44" s="67" t="s">
        <v>265</v>
      </c>
      <c r="B44" s="68">
        <f>VLOOKUP($A44,'Return Data'!$A$7:$R$326,2,0)</f>
        <v>43936</v>
      </c>
      <c r="C44" s="69">
        <f>VLOOKUP($A44,'Return Data'!$A$7:$R$326,3,0)</f>
        <v>1078.2665999999999</v>
      </c>
      <c r="D44" s="69">
        <f>VLOOKUP($A44,'Return Data'!$A$7:$R$326,6,0)</f>
        <v>4.7227734095549598</v>
      </c>
      <c r="E44" s="70">
        <f t="shared" si="0"/>
        <v>4</v>
      </c>
      <c r="F44" s="69">
        <f>VLOOKUP($A44,'Return Data'!$A$7:$R$326,7,0)</f>
        <v>3.4650340018921999</v>
      </c>
      <c r="G44" s="70">
        <f t="shared" si="1"/>
        <v>38</v>
      </c>
      <c r="H44" s="69">
        <f>VLOOKUP($A44,'Return Data'!$A$7:$R$326,8,0)</f>
        <v>3.4516622054794799</v>
      </c>
      <c r="I44" s="70">
        <f t="shared" si="2"/>
        <v>37</v>
      </c>
      <c r="J44" s="69">
        <f>VLOOKUP($A44,'Return Data'!$A$7:$R$326,9,0)</f>
        <v>2.90808073257947</v>
      </c>
      <c r="K44" s="70">
        <f t="shared" si="3"/>
        <v>38</v>
      </c>
      <c r="L44" s="69">
        <f>VLOOKUP($A44,'Return Data'!$A$7:$R$326,10,0)</f>
        <v>3.4465531055968199</v>
      </c>
      <c r="M44" s="70">
        <f t="shared" si="4"/>
        <v>37</v>
      </c>
      <c r="N44" s="69">
        <f>VLOOKUP($A44,'Return Data'!$A$7:$R$326,11,0)</f>
        <v>4.6334999275687103</v>
      </c>
      <c r="O44" s="70">
        <f t="shared" si="5"/>
        <v>36</v>
      </c>
      <c r="P44" s="69">
        <f>VLOOKUP($A44,'Return Data'!$A$7:$R$326,12,0)</f>
        <v>4.9387587253975704</v>
      </c>
      <c r="Q44" s="70">
        <f t="shared" si="6"/>
        <v>32</v>
      </c>
      <c r="R44" s="69">
        <f>VLOOKUP($A44,'Return Data'!$A$7:$R$326,13,0)</f>
        <v>5.4115240702102296</v>
      </c>
      <c r="S44" s="70">
        <f t="shared" si="7"/>
        <v>30</v>
      </c>
      <c r="T44" s="69">
        <f>VLOOKUP($A44,'Return Data'!$A$7:$R$326,14,0)</f>
        <v>5.9008103028086598</v>
      </c>
      <c r="U44" s="70">
        <f t="shared" si="12"/>
        <v>28</v>
      </c>
      <c r="V44" s="69"/>
      <c r="W44" s="70"/>
      <c r="X44" s="69"/>
      <c r="Y44" s="70"/>
      <c r="Z44" s="69">
        <f>VLOOKUP($A44,'Return Data'!$A$7:$R$326,17,0)</f>
        <v>6.26108409721627</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3.7214824670147548</v>
      </c>
      <c r="E46" s="69"/>
      <c r="F46" s="79">
        <f>AVERAGE(F8:F44)</f>
        <v>4.8275239337271953</v>
      </c>
      <c r="G46" s="69"/>
      <c r="H46" s="79">
        <f>AVERAGE(H8:H44)</f>
        <v>4.5235100058062203</v>
      </c>
      <c r="I46" s="69"/>
      <c r="J46" s="79">
        <f>AVERAGE(J8:J44)</f>
        <v>4.5562815141995232</v>
      </c>
      <c r="K46" s="69"/>
      <c r="L46" s="79">
        <f>AVERAGE(L8:L44)</f>
        <v>5.678092398548765</v>
      </c>
      <c r="M46" s="69"/>
      <c r="N46" s="79">
        <f>AVERAGE(N8:N44)</f>
        <v>5.3673380709255794</v>
      </c>
      <c r="O46" s="69"/>
      <c r="P46" s="79">
        <f>AVERAGE(P8:P44)</f>
        <v>5.2544809817491362</v>
      </c>
      <c r="Q46" s="69"/>
      <c r="R46" s="79">
        <f>AVERAGE(R8:R44)</f>
        <v>5.5097785709235216</v>
      </c>
      <c r="S46" s="69"/>
      <c r="T46" s="79">
        <f>AVERAGE(T8:T44)</f>
        <v>5.9254783590102456</v>
      </c>
      <c r="U46" s="69"/>
      <c r="V46" s="79">
        <f>AVERAGE(V8:V44)</f>
        <v>6.7085988192063102</v>
      </c>
      <c r="W46" s="69"/>
      <c r="X46" s="79">
        <f>AVERAGE(X8:X44)</f>
        <v>7.0172827877222037</v>
      </c>
      <c r="Y46" s="69"/>
      <c r="Z46" s="79">
        <f>AVERAGE(Z8:Z44)</f>
        <v>11.341683887500619</v>
      </c>
      <c r="AA46" s="80"/>
    </row>
    <row r="47" spans="1:27" x14ac:dyDescent="0.25">
      <c r="A47" s="77" t="s">
        <v>28</v>
      </c>
      <c r="B47" s="78"/>
      <c r="C47" s="78"/>
      <c r="D47" s="79">
        <f>MIN(D8:D44)</f>
        <v>2.7385600903632201</v>
      </c>
      <c r="E47" s="69"/>
      <c r="F47" s="79">
        <f>MIN(F8:F44)</f>
        <v>3.24817148921549</v>
      </c>
      <c r="G47" s="69"/>
      <c r="H47" s="79">
        <f>MIN(H8:H44)</f>
        <v>2.8789324292318401</v>
      </c>
      <c r="I47" s="69"/>
      <c r="J47" s="79">
        <f>MIN(J8:J44)</f>
        <v>2.3650545952100299</v>
      </c>
      <c r="K47" s="69"/>
      <c r="L47" s="79">
        <f>MIN(L8:L44)</f>
        <v>2.43151069750704</v>
      </c>
      <c r="M47" s="69"/>
      <c r="N47" s="79">
        <f>MIN(N8:N44)</f>
        <v>4.0873760192387998</v>
      </c>
      <c r="O47" s="69"/>
      <c r="P47" s="79">
        <f>MIN(P8:P44)</f>
        <v>4.3072806907074304</v>
      </c>
      <c r="Q47" s="69"/>
      <c r="R47" s="79">
        <f>MIN(R8:R44)</f>
        <v>4.6309987218903697</v>
      </c>
      <c r="S47" s="69"/>
      <c r="T47" s="79">
        <f>MIN(T8:T44)</f>
        <v>4.9392747888318702</v>
      </c>
      <c r="U47" s="69"/>
      <c r="V47" s="79">
        <f>MIN(V8:V44)</f>
        <v>1.7952804005512399</v>
      </c>
      <c r="W47" s="69"/>
      <c r="X47" s="79">
        <f>MIN(X8:X44)</f>
        <v>3.5674927296176802</v>
      </c>
      <c r="Y47" s="69"/>
      <c r="Z47" s="79">
        <f>MIN(Z8:Z44)</f>
        <v>5.0084620409975402</v>
      </c>
      <c r="AA47" s="80"/>
    </row>
    <row r="48" spans="1:27" ht="15.75" thickBot="1" x14ac:dyDescent="0.3">
      <c r="A48" s="81" t="s">
        <v>29</v>
      </c>
      <c r="B48" s="82"/>
      <c r="C48" s="82"/>
      <c r="D48" s="83">
        <f>MAX(D8:D44)</f>
        <v>5.6837200921685502</v>
      </c>
      <c r="E48" s="100"/>
      <c r="F48" s="83">
        <f>MAX(F8:F44)</f>
        <v>6.1488820226285004</v>
      </c>
      <c r="G48" s="100"/>
      <c r="H48" s="83">
        <f>MAX(H8:H44)</f>
        <v>5.3218226041734198</v>
      </c>
      <c r="I48" s="100"/>
      <c r="J48" s="83">
        <f>MAX(J8:J44)</f>
        <v>5.3719821992923702</v>
      </c>
      <c r="K48" s="100"/>
      <c r="L48" s="83">
        <f>MAX(L8:L44)</f>
        <v>7.5622828807232096</v>
      </c>
      <c r="M48" s="100"/>
      <c r="N48" s="83">
        <f>MAX(N8:N44)</f>
        <v>6.0031746242209199</v>
      </c>
      <c r="O48" s="100"/>
      <c r="P48" s="83">
        <f>MAX(P8:P44)</f>
        <v>5.9806944603724697</v>
      </c>
      <c r="Q48" s="100"/>
      <c r="R48" s="83">
        <f>MAX(R8:R44)</f>
        <v>6.3025132146785001</v>
      </c>
      <c r="S48" s="100"/>
      <c r="T48" s="83">
        <f>MAX(T8:T44)</f>
        <v>6.5773781856829903</v>
      </c>
      <c r="U48" s="100"/>
      <c r="V48" s="83">
        <f>MAX(V8:V44)</f>
        <v>7.2610368172123199</v>
      </c>
      <c r="W48" s="100"/>
      <c r="X48" s="83">
        <f>MAX(X8:X44)</f>
        <v>7.35011270622282</v>
      </c>
      <c r="Y48" s="100"/>
      <c r="Z48" s="83">
        <f>MAX(Z8:Z44)</f>
        <v>19.784739589731</v>
      </c>
      <c r="AA48" s="84"/>
    </row>
    <row r="50" spans="1:1" x14ac:dyDescent="0.25">
      <c r="A50" s="15" t="s">
        <v>342</v>
      </c>
    </row>
  </sheetData>
  <sheetProtection password="F4C3"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6"/>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6" t="s">
        <v>7</v>
      </c>
      <c r="B2" s="136" t="s">
        <v>8</v>
      </c>
      <c r="C2" s="136" t="s">
        <v>9</v>
      </c>
      <c r="D2" s="136" t="s">
        <v>383</v>
      </c>
      <c r="E2" s="136" t="s">
        <v>384</v>
      </c>
      <c r="F2" s="136" t="s">
        <v>115</v>
      </c>
      <c r="G2" s="136" t="s">
        <v>116</v>
      </c>
      <c r="H2" s="136" t="s">
        <v>117</v>
      </c>
      <c r="I2" s="136" t="s">
        <v>47</v>
      </c>
      <c r="J2" s="136" t="s">
        <v>48</v>
      </c>
      <c r="K2" s="136" t="s">
        <v>1</v>
      </c>
      <c r="L2" s="136" t="s">
        <v>2</v>
      </c>
      <c r="M2" s="136" t="s">
        <v>3</v>
      </c>
      <c r="N2" s="136" t="s">
        <v>4</v>
      </c>
      <c r="O2" s="136" t="s">
        <v>5</v>
      </c>
      <c r="P2" s="136" t="s">
        <v>6</v>
      </c>
      <c r="Q2" s="136" t="s">
        <v>46</v>
      </c>
      <c r="R2" s="136" t="s">
        <v>385</v>
      </c>
    </row>
    <row r="3" spans="1:18" s="64" customFormat="1" x14ac:dyDescent="0.25"/>
    <row r="4" spans="1:18" x14ac:dyDescent="0.25">
      <c r="A4" s="125"/>
      <c r="B4" s="125"/>
      <c r="C4" s="125"/>
      <c r="D4" s="125"/>
      <c r="E4" s="125"/>
      <c r="F4" s="125" t="s">
        <v>0</v>
      </c>
      <c r="G4" s="125"/>
      <c r="H4" s="125"/>
      <c r="I4" s="125"/>
      <c r="J4" s="125"/>
      <c r="K4" s="125"/>
      <c r="L4" s="125"/>
      <c r="M4" s="125"/>
      <c r="N4" s="125"/>
      <c r="O4" s="125"/>
      <c r="P4" s="125"/>
      <c r="Q4" s="125"/>
      <c r="R4" s="125"/>
    </row>
    <row r="5" spans="1:18" x14ac:dyDescent="0.25">
      <c r="A5" s="140" t="s">
        <v>7</v>
      </c>
      <c r="B5" s="140" t="s">
        <v>8</v>
      </c>
      <c r="C5" s="140" t="s">
        <v>9</v>
      </c>
      <c r="D5" s="140" t="s">
        <v>383</v>
      </c>
      <c r="E5" s="140" t="s">
        <v>384</v>
      </c>
      <c r="F5" s="140" t="s">
        <v>115</v>
      </c>
      <c r="G5" s="140" t="s">
        <v>116</v>
      </c>
      <c r="H5" s="140" t="s">
        <v>117</v>
      </c>
      <c r="I5" s="140" t="s">
        <v>47</v>
      </c>
      <c r="J5" s="140" t="s">
        <v>48</v>
      </c>
      <c r="K5" s="140" t="s">
        <v>1</v>
      </c>
      <c r="L5" s="140" t="s">
        <v>2</v>
      </c>
      <c r="M5" s="140" t="s">
        <v>3</v>
      </c>
      <c r="N5" s="140" t="s">
        <v>4</v>
      </c>
      <c r="O5" s="140" t="s">
        <v>5</v>
      </c>
      <c r="P5" s="140" t="s">
        <v>6</v>
      </c>
      <c r="Q5" s="140" t="s">
        <v>46</v>
      </c>
      <c r="R5" s="140" t="s">
        <v>385</v>
      </c>
    </row>
    <row r="6" spans="1:18" x14ac:dyDescent="0.25">
      <c r="A6" s="141" t="s">
        <v>386</v>
      </c>
      <c r="B6" s="141"/>
      <c r="C6" s="141"/>
      <c r="D6" s="141"/>
      <c r="E6" s="141"/>
      <c r="F6" s="141"/>
      <c r="G6" s="141"/>
      <c r="H6" s="141"/>
      <c r="I6" s="141"/>
      <c r="J6" s="141"/>
      <c r="K6" s="141"/>
      <c r="L6" s="141"/>
      <c r="M6" s="141"/>
      <c r="N6" s="141"/>
      <c r="O6" s="141"/>
      <c r="P6" s="141"/>
      <c r="Q6" s="141"/>
      <c r="R6" s="141"/>
    </row>
    <row r="7" spans="1:18" x14ac:dyDescent="0.25">
      <c r="A7" s="139" t="s">
        <v>53</v>
      </c>
      <c r="B7" s="142">
        <v>43936</v>
      </c>
      <c r="C7" s="143">
        <v>32.8416</v>
      </c>
      <c r="D7" s="143">
        <v>32.8416</v>
      </c>
      <c r="E7" s="139">
        <v>119505</v>
      </c>
      <c r="F7" s="143">
        <v>22.756374101770898</v>
      </c>
      <c r="G7" s="143">
        <v>11.9524140764509</v>
      </c>
      <c r="H7" s="143">
        <v>13.7380166612074</v>
      </c>
      <c r="I7" s="143">
        <v>-22.9649067245774</v>
      </c>
      <c r="J7" s="143">
        <v>-0.87495210351773101</v>
      </c>
      <c r="K7" s="143">
        <v>4.16223882196077</v>
      </c>
      <c r="L7" s="143">
        <v>-5.8216452498882703</v>
      </c>
      <c r="M7" s="143">
        <v>-4.9486513603651998</v>
      </c>
      <c r="N7" s="143">
        <v>0.84057223394160896</v>
      </c>
      <c r="O7" s="143">
        <v>3.5399467981656798</v>
      </c>
      <c r="P7" s="143">
        <v>6.5274393104519399</v>
      </c>
      <c r="Q7" s="143">
        <v>9.4653213757748205</v>
      </c>
      <c r="R7" s="143">
        <v>3.1393390166997999</v>
      </c>
    </row>
    <row r="8" spans="1:18" x14ac:dyDescent="0.25">
      <c r="A8" s="139" t="s">
        <v>82</v>
      </c>
      <c r="B8" s="142">
        <v>43936</v>
      </c>
      <c r="C8" s="143">
        <v>21.827000000000002</v>
      </c>
      <c r="D8" s="143">
        <v>21.827000000000002</v>
      </c>
      <c r="E8" s="139">
        <v>111848</v>
      </c>
      <c r="F8" s="143">
        <v>22.1841242173371</v>
      </c>
      <c r="G8" s="143">
        <v>11.392532887791999</v>
      </c>
      <c r="H8" s="143">
        <v>13.172226450750101</v>
      </c>
      <c r="I8" s="143">
        <v>-23.516333938293599</v>
      </c>
      <c r="J8" s="143">
        <v>-1.44737885637233</v>
      </c>
      <c r="K8" s="143">
        <v>3.6044500602621601</v>
      </c>
      <c r="L8" s="143">
        <v>-6.3760597583169298</v>
      </c>
      <c r="M8" s="143">
        <v>-5.5006972676609598</v>
      </c>
      <c r="N8" s="143">
        <v>0.25697936838383101</v>
      </c>
      <c r="O8" s="143">
        <v>2.9391713739486698</v>
      </c>
      <c r="P8" s="143">
        <v>5.7303754443086996</v>
      </c>
      <c r="Q8" s="143">
        <v>10.7251055900621</v>
      </c>
      <c r="R8" s="143">
        <v>2.5452092270767301</v>
      </c>
    </row>
    <row r="9" spans="1:18" x14ac:dyDescent="0.25">
      <c r="A9" s="139" t="s">
        <v>83</v>
      </c>
      <c r="B9" s="142">
        <v>43936</v>
      </c>
      <c r="C9" s="143">
        <v>31.5549</v>
      </c>
      <c r="D9" s="143">
        <v>31.5549</v>
      </c>
      <c r="E9" s="139">
        <v>102767</v>
      </c>
      <c r="F9" s="143">
        <v>22.177995088303501</v>
      </c>
      <c r="G9" s="143">
        <v>11.376312335958399</v>
      </c>
      <c r="H9" s="143">
        <v>13.1701492049578</v>
      </c>
      <c r="I9" s="143">
        <v>-23.5140456373367</v>
      </c>
      <c r="J9" s="143">
        <v>-1.4072953199589999</v>
      </c>
      <c r="K9" s="143">
        <v>3.6194543448474001</v>
      </c>
      <c r="L9" s="143">
        <v>-6.3686700034238104</v>
      </c>
      <c r="M9" s="143">
        <v>-5.4960977414954</v>
      </c>
      <c r="N9" s="143">
        <v>0.26078282891155802</v>
      </c>
      <c r="O9" s="143">
        <v>2.94087038947738</v>
      </c>
      <c r="P9" s="143">
        <v>5.7313905139557999</v>
      </c>
      <c r="Q9" s="143">
        <v>13.853739214650499</v>
      </c>
      <c r="R9" s="143">
        <v>2.5475685891533102</v>
      </c>
    </row>
    <row r="10" spans="1:18" x14ac:dyDescent="0.25">
      <c r="A10" s="139" t="s">
        <v>54</v>
      </c>
      <c r="B10" s="142">
        <v>43936</v>
      </c>
      <c r="C10" s="143">
        <v>1.4522999999999999</v>
      </c>
      <c r="D10" s="143">
        <v>1.4522999999999999</v>
      </c>
      <c r="E10" s="139">
        <v>147808</v>
      </c>
      <c r="F10" s="143">
        <v>0</v>
      </c>
      <c r="G10" s="143">
        <v>0</v>
      </c>
      <c r="H10" s="143">
        <v>0</v>
      </c>
      <c r="I10" s="143">
        <v>-100.70627062706301</v>
      </c>
      <c r="J10" s="143">
        <v>-287.63098452811602</v>
      </c>
      <c r="K10" s="143">
        <v>-99.948131277294294</v>
      </c>
      <c r="L10" s="143"/>
      <c r="M10" s="143"/>
      <c r="N10" s="143"/>
      <c r="O10" s="143"/>
      <c r="P10" s="143"/>
      <c r="Q10" s="143">
        <v>-61.534520836130199</v>
      </c>
      <c r="R10" s="143"/>
    </row>
    <row r="11" spans="1:18" x14ac:dyDescent="0.25">
      <c r="A11" s="139" t="s">
        <v>84</v>
      </c>
      <c r="B11" s="142">
        <v>43936</v>
      </c>
      <c r="C11" s="143">
        <v>0.96740000000000004</v>
      </c>
      <c r="D11" s="143">
        <v>0.96740000000000004</v>
      </c>
      <c r="E11" s="139">
        <v>147807</v>
      </c>
      <c r="F11" s="143">
        <v>0</v>
      </c>
      <c r="G11" s="143">
        <v>0</v>
      </c>
      <c r="H11" s="143">
        <v>0</v>
      </c>
      <c r="I11" s="143">
        <v>-100.786101202273</v>
      </c>
      <c r="J11" s="143">
        <v>-287.57744970549999</v>
      </c>
      <c r="K11" s="143">
        <v>-99.932278215420098</v>
      </c>
      <c r="L11" s="143"/>
      <c r="M11" s="143"/>
      <c r="N11" s="143"/>
      <c r="O11" s="143"/>
      <c r="P11" s="143"/>
      <c r="Q11" s="143">
        <v>-61.521986139197203</v>
      </c>
      <c r="R11" s="143"/>
    </row>
    <row r="12" spans="1:18" x14ac:dyDescent="0.25">
      <c r="A12" s="139" t="s">
        <v>85</v>
      </c>
      <c r="B12" s="142">
        <v>43936</v>
      </c>
      <c r="C12" s="143">
        <v>1.3985000000000001</v>
      </c>
      <c r="D12" s="143">
        <v>1.3985000000000001</v>
      </c>
      <c r="E12" s="139">
        <v>147804</v>
      </c>
      <c r="F12" s="143">
        <v>0</v>
      </c>
      <c r="G12" s="143">
        <v>0</v>
      </c>
      <c r="H12" s="143">
        <v>0</v>
      </c>
      <c r="I12" s="143">
        <v>-100.582670688237</v>
      </c>
      <c r="J12" s="143">
        <v>-287.59097402941001</v>
      </c>
      <c r="K12" s="143">
        <v>-99.9409427681735</v>
      </c>
      <c r="L12" s="143"/>
      <c r="M12" s="143"/>
      <c r="N12" s="143"/>
      <c r="O12" s="143"/>
      <c r="P12" s="143"/>
      <c r="Q12" s="143">
        <v>-61.527409863291602</v>
      </c>
      <c r="R12" s="143"/>
    </row>
    <row r="13" spans="1:18" x14ac:dyDescent="0.25">
      <c r="A13" s="139" t="s">
        <v>55</v>
      </c>
      <c r="B13" s="142">
        <v>43936</v>
      </c>
      <c r="C13" s="143">
        <v>22.421900000000001</v>
      </c>
      <c r="D13" s="143">
        <v>22.421900000000001</v>
      </c>
      <c r="E13" s="139">
        <v>120451</v>
      </c>
      <c r="F13" s="143">
        <v>65.266090770747695</v>
      </c>
      <c r="G13" s="143">
        <v>31.498807517125499</v>
      </c>
      <c r="H13" s="143">
        <v>29.6789799122161</v>
      </c>
      <c r="I13" s="143">
        <v>-56.055324624773903</v>
      </c>
      <c r="J13" s="143">
        <v>-7.3502492439311</v>
      </c>
      <c r="K13" s="143">
        <v>6.2145460586570298</v>
      </c>
      <c r="L13" s="143">
        <v>7.6440430837231004</v>
      </c>
      <c r="M13" s="143">
        <v>6.7904921909028602</v>
      </c>
      <c r="N13" s="143">
        <v>11.0423838278414</v>
      </c>
      <c r="O13" s="143">
        <v>8.6657337727121604</v>
      </c>
      <c r="P13" s="143">
        <v>10.5077583457802</v>
      </c>
      <c r="Q13" s="143">
        <v>12.673716549847899</v>
      </c>
      <c r="R13" s="143">
        <v>9.7786649183646404</v>
      </c>
    </row>
    <row r="14" spans="1:18" x14ac:dyDescent="0.25">
      <c r="A14" s="139" t="s">
        <v>86</v>
      </c>
      <c r="B14" s="142">
        <v>43936</v>
      </c>
      <c r="C14" s="143">
        <v>20.808700000000002</v>
      </c>
      <c r="D14" s="143">
        <v>20.808700000000002</v>
      </c>
      <c r="E14" s="139">
        <v>115068</v>
      </c>
      <c r="F14" s="143">
        <v>64.690719163549005</v>
      </c>
      <c r="G14" s="143">
        <v>31.029169544658501</v>
      </c>
      <c r="H14" s="143">
        <v>29.230460155376001</v>
      </c>
      <c r="I14" s="143">
        <v>-56.483689461363902</v>
      </c>
      <c r="J14" s="143">
        <v>-7.79023708643901</v>
      </c>
      <c r="K14" s="143">
        <v>5.7878911467177003</v>
      </c>
      <c r="L14" s="143">
        <v>7.1198311441004396</v>
      </c>
      <c r="M14" s="143">
        <v>6.1654604887192299</v>
      </c>
      <c r="N14" s="143">
        <v>10.3298948917149</v>
      </c>
      <c r="O14" s="143">
        <v>7.68646588247426</v>
      </c>
      <c r="P14" s="143">
        <v>9.1697523922259503</v>
      </c>
      <c r="Q14" s="143">
        <v>12.042660256410301</v>
      </c>
      <c r="R14" s="143">
        <v>8.9028891221926294</v>
      </c>
    </row>
    <row r="15" spans="1:18" x14ac:dyDescent="0.25">
      <c r="A15" s="139" t="s">
        <v>87</v>
      </c>
      <c r="B15" s="142">
        <v>43936</v>
      </c>
      <c r="C15" s="143">
        <v>17.009399999999999</v>
      </c>
      <c r="D15" s="143">
        <v>17.009399999999999</v>
      </c>
      <c r="E15" s="139">
        <v>117631</v>
      </c>
      <c r="F15" s="143">
        <v>60.7149177136777</v>
      </c>
      <c r="G15" s="143">
        <v>36.989499169949198</v>
      </c>
      <c r="H15" s="143">
        <v>38.2917448548111</v>
      </c>
      <c r="I15" s="143">
        <v>-11.036720138429599</v>
      </c>
      <c r="J15" s="143">
        <v>4.0922421474387098</v>
      </c>
      <c r="K15" s="143">
        <v>9.3309116482247507</v>
      </c>
      <c r="L15" s="143">
        <v>6.17636874092379</v>
      </c>
      <c r="M15" s="143">
        <v>4.3343957745196304</v>
      </c>
      <c r="N15" s="143">
        <v>-1.7080410263289001</v>
      </c>
      <c r="O15" s="143">
        <v>3.0179537616967398</v>
      </c>
      <c r="P15" s="143">
        <v>6.0396720188871598</v>
      </c>
      <c r="Q15" s="143">
        <v>8.9895678144764606</v>
      </c>
      <c r="R15" s="143">
        <v>1.58153388346599</v>
      </c>
    </row>
    <row r="16" spans="1:18" x14ac:dyDescent="0.25">
      <c r="A16" s="139" t="s">
        <v>56</v>
      </c>
      <c r="B16" s="142">
        <v>43936</v>
      </c>
      <c r="C16" s="143">
        <v>17.9131</v>
      </c>
      <c r="D16" s="143">
        <v>17.9131</v>
      </c>
      <c r="E16" s="139">
        <v>119337</v>
      </c>
      <c r="F16" s="143">
        <v>61.128754908053999</v>
      </c>
      <c r="G16" s="143">
        <v>37.3808066113601</v>
      </c>
      <c r="H16" s="143">
        <v>38.6792953070821</v>
      </c>
      <c r="I16" s="143">
        <v>-10.6977838544852</v>
      </c>
      <c r="J16" s="143">
        <v>4.4387489501409103</v>
      </c>
      <c r="K16" s="143">
        <v>9.6818320408873308</v>
      </c>
      <c r="L16" s="143">
        <v>6.5754550168045798</v>
      </c>
      <c r="M16" s="143">
        <v>4.7538278521815904</v>
      </c>
      <c r="N16" s="143">
        <v>-1.30329478062791</v>
      </c>
      <c r="O16" s="143">
        <v>3.54183254097916</v>
      </c>
      <c r="P16" s="143">
        <v>6.7599237383083501</v>
      </c>
      <c r="Q16" s="143">
        <v>9.6165289333353101</v>
      </c>
      <c r="R16" s="143">
        <v>2.0530260716694699</v>
      </c>
    </row>
    <row r="17" spans="1:18" x14ac:dyDescent="0.25">
      <c r="A17" s="139" t="s">
        <v>88</v>
      </c>
      <c r="B17" s="142">
        <v>43936</v>
      </c>
      <c r="C17" s="143">
        <v>34.0839</v>
      </c>
      <c r="D17" s="143">
        <v>34.0839</v>
      </c>
      <c r="E17" s="139">
        <v>117957</v>
      </c>
      <c r="F17" s="143">
        <v>65.019477135345298</v>
      </c>
      <c r="G17" s="143">
        <v>35.744394733528601</v>
      </c>
      <c r="H17" s="143">
        <v>30.9631253033048</v>
      </c>
      <c r="I17" s="143">
        <v>-20.515103116626999</v>
      </c>
      <c r="J17" s="143">
        <v>5.3608208740211696</v>
      </c>
      <c r="K17" s="143">
        <v>11.7169108125278</v>
      </c>
      <c r="L17" s="143">
        <v>7.8331796006021204</v>
      </c>
      <c r="M17" s="143">
        <v>5.6806541783136604</v>
      </c>
      <c r="N17" s="143">
        <v>8.6158792553407704</v>
      </c>
      <c r="O17" s="143">
        <v>6.6252217549500596</v>
      </c>
      <c r="P17" s="143">
        <v>8.2206288196774295</v>
      </c>
      <c r="Q17" s="143">
        <v>15.4682799577688</v>
      </c>
      <c r="R17" s="143">
        <v>7.3861002942266198</v>
      </c>
    </row>
    <row r="18" spans="1:18" x14ac:dyDescent="0.25">
      <c r="A18" s="139" t="s">
        <v>57</v>
      </c>
      <c r="B18" s="142">
        <v>43936</v>
      </c>
      <c r="C18" s="143">
        <v>35.926099999999998</v>
      </c>
      <c r="D18" s="143">
        <v>35.926099999999998</v>
      </c>
      <c r="E18" s="139">
        <v>119992</v>
      </c>
      <c r="F18" s="143">
        <v>65.561840910675599</v>
      </c>
      <c r="G18" s="143">
        <v>36.299340109577301</v>
      </c>
      <c r="H18" s="143">
        <v>31.525006460739299</v>
      </c>
      <c r="I18" s="143">
        <v>-19.9713444900258</v>
      </c>
      <c r="J18" s="143">
        <v>5.9117667435539403</v>
      </c>
      <c r="K18" s="143">
        <v>12.2748393597206</v>
      </c>
      <c r="L18" s="143">
        <v>8.4634230891325704</v>
      </c>
      <c r="M18" s="143">
        <v>6.5131924048105896</v>
      </c>
      <c r="N18" s="143">
        <v>9.5874044509463197</v>
      </c>
      <c r="O18" s="143">
        <v>7.7455098135734497</v>
      </c>
      <c r="P18" s="143">
        <v>9.4620152536250792</v>
      </c>
      <c r="Q18" s="143">
        <v>11.9646007457642</v>
      </c>
      <c r="R18" s="143">
        <v>8.4735010363176002</v>
      </c>
    </row>
    <row r="19" spans="1:18" x14ac:dyDescent="0.25">
      <c r="A19" s="139" t="s">
        <v>58</v>
      </c>
      <c r="B19" s="142">
        <v>43936</v>
      </c>
      <c r="C19" s="143">
        <v>23.3476</v>
      </c>
      <c r="D19" s="143">
        <v>23.3476</v>
      </c>
      <c r="E19" s="139">
        <v>118284</v>
      </c>
      <c r="F19" s="143">
        <v>55.588850653228903</v>
      </c>
      <c r="G19" s="143">
        <v>28.8230231307158</v>
      </c>
      <c r="H19" s="143">
        <v>22.947495991508902</v>
      </c>
      <c r="I19" s="143">
        <v>-23.399917141406998</v>
      </c>
      <c r="J19" s="143">
        <v>2.06935472126015</v>
      </c>
      <c r="K19" s="143">
        <v>8.4335522088071695</v>
      </c>
      <c r="L19" s="143">
        <v>6.24834171215252</v>
      </c>
      <c r="M19" s="143">
        <v>4.4798165178235303</v>
      </c>
      <c r="N19" s="143">
        <v>10.0393432730716</v>
      </c>
      <c r="O19" s="143">
        <v>6.87554009420412</v>
      </c>
      <c r="P19" s="143">
        <v>9.1771791208053006</v>
      </c>
      <c r="Q19" s="143">
        <v>11.771490158147699</v>
      </c>
      <c r="R19" s="143">
        <v>8.4045875514464594</v>
      </c>
    </row>
    <row r="20" spans="1:18" x14ac:dyDescent="0.25">
      <c r="A20" s="139" t="s">
        <v>89</v>
      </c>
      <c r="B20" s="142">
        <v>43936</v>
      </c>
      <c r="C20" s="143">
        <v>22.359200000000001</v>
      </c>
      <c r="D20" s="143">
        <v>22.359200000000001</v>
      </c>
      <c r="E20" s="139">
        <v>111962</v>
      </c>
      <c r="F20" s="143">
        <v>54.768911238410702</v>
      </c>
      <c r="G20" s="143">
        <v>28.729911941319699</v>
      </c>
      <c r="H20" s="143">
        <v>22.743009098743901</v>
      </c>
      <c r="I20" s="143">
        <v>-23.879874347528101</v>
      </c>
      <c r="J20" s="143">
        <v>1.4562683865588699</v>
      </c>
      <c r="K20" s="143">
        <v>7.6673843481197999</v>
      </c>
      <c r="L20" s="143">
        <v>5.4235737724499602</v>
      </c>
      <c r="M20" s="143">
        <v>3.6486124050114701</v>
      </c>
      <c r="N20" s="143">
        <v>9.1544323351002692</v>
      </c>
      <c r="O20" s="143">
        <v>5.98728051060466</v>
      </c>
      <c r="P20" s="143">
        <v>8.1858528208112808</v>
      </c>
      <c r="Q20" s="143">
        <v>11.3515551082033</v>
      </c>
      <c r="R20" s="143">
        <v>7.4671913805176198</v>
      </c>
    </row>
    <row r="21" spans="1:18" x14ac:dyDescent="0.25">
      <c r="A21" s="139" t="s">
        <v>59</v>
      </c>
      <c r="B21" s="142">
        <v>43936</v>
      </c>
      <c r="C21" s="143">
        <v>2501.2766999999999</v>
      </c>
      <c r="D21" s="143">
        <v>2501.2766999999999</v>
      </c>
      <c r="E21" s="139">
        <v>119239</v>
      </c>
      <c r="F21" s="143">
        <v>103.596461873775</v>
      </c>
      <c r="G21" s="143">
        <v>55.239076716253102</v>
      </c>
      <c r="H21" s="143">
        <v>53.051017377538997</v>
      </c>
      <c r="I21" s="143">
        <v>-9.1807167541007306</v>
      </c>
      <c r="J21" s="143">
        <v>7.1708475344524496</v>
      </c>
      <c r="K21" s="143">
        <v>16.610347205602601</v>
      </c>
      <c r="L21" s="143">
        <v>10.477267844757</v>
      </c>
      <c r="M21" s="143">
        <v>11.2257029901093</v>
      </c>
      <c r="N21" s="143">
        <v>12.529275193858901</v>
      </c>
      <c r="O21" s="143">
        <v>8.5529441745916603</v>
      </c>
      <c r="P21" s="143">
        <v>9.6925243288269503</v>
      </c>
      <c r="Q21" s="143">
        <v>11.999605841745501</v>
      </c>
      <c r="R21" s="143">
        <v>10.8896926981673</v>
      </c>
    </row>
    <row r="22" spans="1:18" x14ac:dyDescent="0.25">
      <c r="A22" s="139" t="s">
        <v>90</v>
      </c>
      <c r="B22" s="142">
        <v>43936</v>
      </c>
      <c r="C22" s="143">
        <v>2427.4362999999998</v>
      </c>
      <c r="D22" s="143">
        <v>2427.4362999999998</v>
      </c>
      <c r="E22" s="139">
        <v>105669</v>
      </c>
      <c r="F22" s="143">
        <v>102.982781947617</v>
      </c>
      <c r="G22" s="143">
        <v>54.623560585661799</v>
      </c>
      <c r="H22" s="143">
        <v>52.434696436734903</v>
      </c>
      <c r="I22" s="143">
        <v>-9.78838334262554</v>
      </c>
      <c r="J22" s="143">
        <v>6.5168730253109501</v>
      </c>
      <c r="K22" s="143">
        <v>15.9087035723343</v>
      </c>
      <c r="L22" s="143">
        <v>9.7811041267659693</v>
      </c>
      <c r="M22" s="143">
        <v>10.5284984603668</v>
      </c>
      <c r="N22" s="143">
        <v>11.816278328920101</v>
      </c>
      <c r="O22" s="143">
        <v>7.9456400605918196</v>
      </c>
      <c r="P22" s="143">
        <v>9.05796592581701</v>
      </c>
      <c r="Q22" s="143">
        <v>11.026756603174601</v>
      </c>
      <c r="R22" s="143">
        <v>10.2176286492268</v>
      </c>
    </row>
    <row r="23" spans="1:18" x14ac:dyDescent="0.25">
      <c r="A23" s="139" t="s">
        <v>60</v>
      </c>
      <c r="B23" s="142">
        <v>43936</v>
      </c>
      <c r="C23" s="143">
        <v>23.280899999999999</v>
      </c>
      <c r="D23" s="143">
        <v>23.280899999999999</v>
      </c>
      <c r="E23" s="139">
        <v>140237</v>
      </c>
      <c r="F23" s="143">
        <v>19.618677410893401</v>
      </c>
      <c r="G23" s="143">
        <v>11.0731713614417</v>
      </c>
      <c r="H23" s="143">
        <v>8.8844304873527804</v>
      </c>
      <c r="I23" s="143">
        <v>5.5312315686603704</v>
      </c>
      <c r="J23" s="143">
        <v>10.396847888881</v>
      </c>
      <c r="K23" s="143">
        <v>13.329554597345901</v>
      </c>
      <c r="L23" s="143">
        <v>9.5982307599200496</v>
      </c>
      <c r="M23" s="143">
        <v>7.1890658979457802</v>
      </c>
      <c r="N23" s="143">
        <v>12.8337213826078</v>
      </c>
      <c r="O23" s="143">
        <v>9.4764768281084102</v>
      </c>
      <c r="P23" s="143">
        <v>9.9387438399176808</v>
      </c>
      <c r="Q23" s="143">
        <v>11.4352613773521</v>
      </c>
      <c r="R23" s="143">
        <v>11.8698245502713</v>
      </c>
    </row>
    <row r="24" spans="1:18" x14ac:dyDescent="0.25">
      <c r="A24" s="139" t="s">
        <v>91</v>
      </c>
      <c r="B24" s="142">
        <v>43936</v>
      </c>
      <c r="C24" s="143">
        <v>21.930499999999999</v>
      </c>
      <c r="D24" s="143">
        <v>21.930499999999999</v>
      </c>
      <c r="E24" s="139">
        <v>140229</v>
      </c>
      <c r="F24" s="143">
        <v>18.909931622526098</v>
      </c>
      <c r="G24" s="143">
        <v>10.364329259008899</v>
      </c>
      <c r="H24" s="143">
        <v>8.1680839597730994</v>
      </c>
      <c r="I24" s="143">
        <v>4.8027851767919802</v>
      </c>
      <c r="J24" s="143">
        <v>9.6560967692072293</v>
      </c>
      <c r="K24" s="143">
        <v>12.5662301562755</v>
      </c>
      <c r="L24" s="143">
        <v>8.8148815551270605</v>
      </c>
      <c r="M24" s="143">
        <v>6.3493067352728101</v>
      </c>
      <c r="N24" s="143">
        <v>11.9079406567507</v>
      </c>
      <c r="O24" s="143">
        <v>8.6320616044153304</v>
      </c>
      <c r="P24" s="143">
        <v>8.8339056316679301</v>
      </c>
      <c r="Q24" s="143">
        <v>10.1035556844548</v>
      </c>
      <c r="R24" s="143">
        <v>11.0447367482377</v>
      </c>
    </row>
    <row r="25" spans="1:18" x14ac:dyDescent="0.25">
      <c r="A25" s="139" t="s">
        <v>92</v>
      </c>
      <c r="B25" s="142">
        <v>43936</v>
      </c>
      <c r="C25" s="143">
        <v>66.566800000000001</v>
      </c>
      <c r="D25" s="143">
        <v>66.566800000000001</v>
      </c>
      <c r="E25" s="139">
        <v>100499</v>
      </c>
      <c r="F25" s="143">
        <v>-30.4085011675506</v>
      </c>
      <c r="G25" s="143">
        <v>-2.7860238578246199</v>
      </c>
      <c r="H25" s="143">
        <v>-5.6415997262866897</v>
      </c>
      <c r="I25" s="143">
        <v>-14.2961540337892</v>
      </c>
      <c r="J25" s="143">
        <v>4.4660097081624901</v>
      </c>
      <c r="K25" s="143">
        <v>-17.937006093371402</v>
      </c>
      <c r="L25" s="143">
        <v>-5.9887740038386603</v>
      </c>
      <c r="M25" s="143">
        <v>-2.5660033795380199</v>
      </c>
      <c r="N25" s="143">
        <v>-0.127030567542748</v>
      </c>
      <c r="O25" s="143">
        <v>5.6192864318382201</v>
      </c>
      <c r="P25" s="143">
        <v>8.2069615457828409</v>
      </c>
      <c r="Q25" s="143">
        <v>24.457334754797401</v>
      </c>
      <c r="R25" s="143">
        <v>4.0819027980202298</v>
      </c>
    </row>
    <row r="26" spans="1:18" x14ac:dyDescent="0.25">
      <c r="A26" s="139" t="s">
        <v>61</v>
      </c>
      <c r="B26" s="142">
        <v>43936</v>
      </c>
      <c r="C26" s="143">
        <v>70.641900000000007</v>
      </c>
      <c r="D26" s="143">
        <v>70.641900000000007</v>
      </c>
      <c r="E26" s="139">
        <v>118495</v>
      </c>
      <c r="F26" s="143">
        <v>-29.4554109115678</v>
      </c>
      <c r="G26" s="143">
        <v>-1.83369844558401</v>
      </c>
      <c r="H26" s="143">
        <v>-4.6902797014169302</v>
      </c>
      <c r="I26" s="143">
        <v>-13.3499738144709</v>
      </c>
      <c r="J26" s="143">
        <v>5.3049602140915297</v>
      </c>
      <c r="K26" s="143">
        <v>-17.138604798219099</v>
      </c>
      <c r="L26" s="143">
        <v>-5.1420739932307802</v>
      </c>
      <c r="M26" s="143">
        <v>-1.71458063611363</v>
      </c>
      <c r="N26" s="143">
        <v>0.74054254976294498</v>
      </c>
      <c r="O26" s="143">
        <v>6.6897279937255396</v>
      </c>
      <c r="P26" s="143">
        <v>9.5210834196798899</v>
      </c>
      <c r="Q26" s="143">
        <v>11.143527090004801</v>
      </c>
      <c r="R26" s="143">
        <v>5.0678788161331001</v>
      </c>
    </row>
    <row r="27" spans="1:18" x14ac:dyDescent="0.25">
      <c r="A27" s="139" t="s">
        <v>93</v>
      </c>
      <c r="B27" s="142">
        <v>43936</v>
      </c>
      <c r="C27" s="143">
        <v>63.228200000000001</v>
      </c>
      <c r="D27" s="143">
        <v>63.228200000000001</v>
      </c>
      <c r="E27" s="139">
        <v>101872</v>
      </c>
      <c r="F27" s="143">
        <v>-5.3382231800222799</v>
      </c>
      <c r="G27" s="143">
        <v>0.86603436930615696</v>
      </c>
      <c r="H27" s="143">
        <v>1.43533338335552</v>
      </c>
      <c r="I27" s="143">
        <v>-16.759415309206599</v>
      </c>
      <c r="J27" s="143">
        <v>0.29571333357213497</v>
      </c>
      <c r="K27" s="143">
        <v>3.8381413601160599</v>
      </c>
      <c r="L27" s="143">
        <v>5.6344863732689996</v>
      </c>
      <c r="M27" s="143">
        <v>5.4341848881313704</v>
      </c>
      <c r="N27" s="143">
        <v>6.1316954403750898</v>
      </c>
      <c r="O27" s="143">
        <v>3.9013994055223198</v>
      </c>
      <c r="P27" s="143">
        <v>6.24275903207411</v>
      </c>
      <c r="Q27" s="143">
        <v>23.1620088221269</v>
      </c>
      <c r="R27" s="143">
        <v>3.5937112514545602</v>
      </c>
    </row>
    <row r="28" spans="1:18" x14ac:dyDescent="0.25">
      <c r="A28" s="139" t="s">
        <v>94</v>
      </c>
      <c r="B28" s="142">
        <v>43936</v>
      </c>
      <c r="C28" s="143">
        <v>63.228200000000001</v>
      </c>
      <c r="D28" s="143">
        <v>63.228200000000001</v>
      </c>
      <c r="E28" s="139"/>
      <c r="F28" s="143">
        <v>-5.3382231800222799</v>
      </c>
      <c r="G28" s="143">
        <v>0.86603436930615696</v>
      </c>
      <c r="H28" s="143">
        <v>1.43533338335552</v>
      </c>
      <c r="I28" s="143">
        <v>-16.759415309206599</v>
      </c>
      <c r="J28" s="143">
        <v>0.29571333357213497</v>
      </c>
      <c r="K28" s="143">
        <v>3.8381413601160599</v>
      </c>
      <c r="L28" s="143">
        <v>5.6344863732689996</v>
      </c>
      <c r="M28" s="143">
        <v>5.4341848881313704</v>
      </c>
      <c r="N28" s="143">
        <v>6.1316954403750898</v>
      </c>
      <c r="O28" s="143">
        <v>3.9013994055223198</v>
      </c>
      <c r="P28" s="143">
        <v>6.24275903207411</v>
      </c>
      <c r="Q28" s="143">
        <v>23.1620088221269</v>
      </c>
      <c r="R28" s="143">
        <v>3.5937112514545602</v>
      </c>
    </row>
    <row r="29" spans="1:18" x14ac:dyDescent="0.25">
      <c r="A29" s="139" t="s">
        <v>95</v>
      </c>
      <c r="B29" s="142">
        <v>43936</v>
      </c>
      <c r="C29" s="143">
        <v>63.228200000000001</v>
      </c>
      <c r="D29" s="143">
        <v>63.228200000000001</v>
      </c>
      <c r="E29" s="139"/>
      <c r="F29" s="143">
        <v>-5.3382231800222799</v>
      </c>
      <c r="G29" s="143">
        <v>0.86603436930615696</v>
      </c>
      <c r="H29" s="143">
        <v>1.43533338335552</v>
      </c>
      <c r="I29" s="143">
        <v>-16.759415309206599</v>
      </c>
      <c r="J29" s="143">
        <v>0.29571333357213497</v>
      </c>
      <c r="K29" s="143">
        <v>3.8381413601160599</v>
      </c>
      <c r="L29" s="143">
        <v>5.6344863732689996</v>
      </c>
      <c r="M29" s="143">
        <v>5.4341848881313704</v>
      </c>
      <c r="N29" s="143">
        <v>6.1316954403750898</v>
      </c>
      <c r="O29" s="143">
        <v>3.9013994055223198</v>
      </c>
      <c r="P29" s="143">
        <v>6.24275903207411</v>
      </c>
      <c r="Q29" s="143">
        <v>23.1620088221269</v>
      </c>
      <c r="R29" s="143">
        <v>3.5937112514545602</v>
      </c>
    </row>
    <row r="30" spans="1:18" x14ac:dyDescent="0.25">
      <c r="A30" s="139" t="s">
        <v>62</v>
      </c>
      <c r="B30" s="142">
        <v>43936</v>
      </c>
      <c r="C30" s="143">
        <v>66.758300000000006</v>
      </c>
      <c r="D30" s="143">
        <v>66.758300000000006</v>
      </c>
      <c r="E30" s="139">
        <v>119075</v>
      </c>
      <c r="F30" s="143">
        <v>-4.1816676051611701</v>
      </c>
      <c r="G30" s="143">
        <v>1.9780500255239799</v>
      </c>
      <c r="H30" s="143">
        <v>2.5553482150356799</v>
      </c>
      <c r="I30" s="143">
        <v>-15.630722276214801</v>
      </c>
      <c r="J30" s="143">
        <v>1.4183922351873199</v>
      </c>
      <c r="K30" s="143">
        <v>4.8956551891204301</v>
      </c>
      <c r="L30" s="143">
        <v>6.59616636324224</v>
      </c>
      <c r="M30" s="143">
        <v>6.2914007126718596</v>
      </c>
      <c r="N30" s="143">
        <v>6.9332371699279101</v>
      </c>
      <c r="O30" s="143">
        <v>4.6524358056636199</v>
      </c>
      <c r="P30" s="143">
        <v>7.1957637535117902</v>
      </c>
      <c r="Q30" s="143">
        <v>10.085389838184501</v>
      </c>
      <c r="R30" s="143">
        <v>4.3231901378338096</v>
      </c>
    </row>
    <row r="31" spans="1:18" x14ac:dyDescent="0.25">
      <c r="A31" s="139" t="s">
        <v>96</v>
      </c>
      <c r="B31" s="142">
        <v>43936</v>
      </c>
      <c r="C31" s="143">
        <v>26.561499999999999</v>
      </c>
      <c r="D31" s="143">
        <v>26.561499999999999</v>
      </c>
      <c r="E31" s="139">
        <v>106737</v>
      </c>
      <c r="F31" s="143">
        <v>42.077666752199498</v>
      </c>
      <c r="G31" s="143">
        <v>21.835779822290199</v>
      </c>
      <c r="H31" s="143">
        <v>21.881843983504901</v>
      </c>
      <c r="I31" s="143">
        <v>-23.812630480167201</v>
      </c>
      <c r="J31" s="143">
        <v>1.57211579217472</v>
      </c>
      <c r="K31" s="143">
        <v>7.3300867230665299</v>
      </c>
      <c r="L31" s="143">
        <v>5.6762767179345701</v>
      </c>
      <c r="M31" s="143">
        <v>4.5635240663785899</v>
      </c>
      <c r="N31" s="143">
        <v>9.9554994142176696</v>
      </c>
      <c r="O31" s="143">
        <v>6.4032188948874698</v>
      </c>
      <c r="P31" s="143">
        <v>7.5345947198859502</v>
      </c>
      <c r="Q31" s="143">
        <v>13.2101125437063</v>
      </c>
      <c r="R31" s="143">
        <v>8.3559299859217209</v>
      </c>
    </row>
    <row r="32" spans="1:18" x14ac:dyDescent="0.25">
      <c r="A32" s="139" t="s">
        <v>63</v>
      </c>
      <c r="B32" s="142">
        <v>43936</v>
      </c>
      <c r="C32" s="143">
        <v>28.0808</v>
      </c>
      <c r="D32" s="143">
        <v>28.0808</v>
      </c>
      <c r="E32" s="139">
        <v>120048</v>
      </c>
      <c r="F32" s="143">
        <v>42.864536855256198</v>
      </c>
      <c r="G32" s="143">
        <v>22.613975389131401</v>
      </c>
      <c r="H32" s="143">
        <v>22.6779429617857</v>
      </c>
      <c r="I32" s="143">
        <v>-23.029420099168199</v>
      </c>
      <c r="J32" s="143">
        <v>2.3723262596666701</v>
      </c>
      <c r="K32" s="143">
        <v>8.1363799249165805</v>
      </c>
      <c r="L32" s="143">
        <v>6.4822459374237003</v>
      </c>
      <c r="M32" s="143">
        <v>5.3708201782766301</v>
      </c>
      <c r="N32" s="143">
        <v>10.808359242974699</v>
      </c>
      <c r="O32" s="143">
        <v>7.3156742701167099</v>
      </c>
      <c r="P32" s="143">
        <v>8.5891644579797095</v>
      </c>
      <c r="Q32" s="143">
        <v>10.237497928893699</v>
      </c>
      <c r="R32" s="143">
        <v>9.2502092102659308</v>
      </c>
    </row>
    <row r="33" spans="1:18" x14ac:dyDescent="0.25">
      <c r="A33" s="139" t="s">
        <v>97</v>
      </c>
      <c r="B33" s="142">
        <v>43936</v>
      </c>
      <c r="C33" s="143">
        <v>25.451799999999999</v>
      </c>
      <c r="D33" s="143">
        <v>25.451799999999999</v>
      </c>
      <c r="E33" s="139">
        <v>112096</v>
      </c>
      <c r="F33" s="143">
        <v>21.9678850723034</v>
      </c>
      <c r="G33" s="143">
        <v>20.2398879401646</v>
      </c>
      <c r="H33" s="143">
        <v>20.753560172278799</v>
      </c>
      <c r="I33" s="143">
        <v>-18.576656945159399</v>
      </c>
      <c r="J33" s="143">
        <v>1.90234013896543</v>
      </c>
      <c r="K33" s="143">
        <v>9.2247781800668101</v>
      </c>
      <c r="L33" s="143">
        <v>9.5562888147140104</v>
      </c>
      <c r="M33" s="143">
        <v>7.5816592188157799</v>
      </c>
      <c r="N33" s="143">
        <v>10.2312009747038</v>
      </c>
      <c r="O33" s="143">
        <v>8.2007362812097604</v>
      </c>
      <c r="P33" s="143">
        <v>10.2542954440747</v>
      </c>
      <c r="Q33" s="143">
        <v>15.0880337078652</v>
      </c>
      <c r="R33" s="143">
        <v>8.5179532110369198</v>
      </c>
    </row>
    <row r="34" spans="1:18" x14ac:dyDescent="0.25">
      <c r="A34" s="139" t="s">
        <v>64</v>
      </c>
      <c r="B34" s="142">
        <v>43936</v>
      </c>
      <c r="C34" s="143">
        <v>26.465</v>
      </c>
      <c r="D34" s="143">
        <v>26.465</v>
      </c>
      <c r="E34" s="139">
        <v>120603</v>
      </c>
      <c r="F34" s="143">
        <v>22.5774904189173</v>
      </c>
      <c r="G34" s="143">
        <v>20.827725054692898</v>
      </c>
      <c r="H34" s="143">
        <v>21.3262410271204</v>
      </c>
      <c r="I34" s="143">
        <v>-18.006573576423001</v>
      </c>
      <c r="J34" s="143">
        <v>2.4797123313359601</v>
      </c>
      <c r="K34" s="143">
        <v>9.8748617338115601</v>
      </c>
      <c r="L34" s="143">
        <v>10.240252119042299</v>
      </c>
      <c r="M34" s="143">
        <v>8.2781052629274203</v>
      </c>
      <c r="N34" s="143">
        <v>10.9622496133795</v>
      </c>
      <c r="O34" s="143">
        <v>9.0797652485598608</v>
      </c>
      <c r="P34" s="143">
        <v>11.3184316295988</v>
      </c>
      <c r="Q34" s="143">
        <v>15.2666891298877</v>
      </c>
      <c r="R34" s="143">
        <v>9.3321619302907095</v>
      </c>
    </row>
    <row r="35" spans="1:18" x14ac:dyDescent="0.25">
      <c r="A35" s="139" t="s">
        <v>98</v>
      </c>
      <c r="B35" s="142">
        <v>43936</v>
      </c>
      <c r="C35" s="143">
        <v>15.8466</v>
      </c>
      <c r="D35" s="143">
        <v>15.8466</v>
      </c>
      <c r="E35" s="139">
        <v>116583</v>
      </c>
      <c r="F35" s="143">
        <v>11.178008322336099</v>
      </c>
      <c r="G35" s="143">
        <v>-5.1397646069773701</v>
      </c>
      <c r="H35" s="143">
        <v>-6.4085422018369602</v>
      </c>
      <c r="I35" s="143">
        <v>-30.867320448758498</v>
      </c>
      <c r="J35" s="143">
        <v>-0.23726221202559999</v>
      </c>
      <c r="K35" s="143">
        <v>4.57472754015373</v>
      </c>
      <c r="L35" s="143">
        <v>6.9542439521521704</v>
      </c>
      <c r="M35" s="143">
        <v>4.1459458116363299</v>
      </c>
      <c r="N35" s="143">
        <v>4.4760954769214196</v>
      </c>
      <c r="O35" s="143">
        <v>3.8056480598840801</v>
      </c>
      <c r="P35" s="143">
        <v>5.2385520495299698</v>
      </c>
      <c r="Q35" s="143">
        <v>7.1707291666666704</v>
      </c>
      <c r="R35" s="143">
        <v>5.3979108119330004</v>
      </c>
    </row>
    <row r="36" spans="1:18" x14ac:dyDescent="0.25">
      <c r="A36" s="139" t="s">
        <v>65</v>
      </c>
      <c r="B36" s="142">
        <v>43936</v>
      </c>
      <c r="C36" s="143">
        <v>16.819800000000001</v>
      </c>
      <c r="D36" s="143">
        <v>16.819800000000001</v>
      </c>
      <c r="E36" s="139">
        <v>116811</v>
      </c>
      <c r="F36" s="143">
        <v>11.943148826806199</v>
      </c>
      <c r="G36" s="143">
        <v>-4.3370287194476003</v>
      </c>
      <c r="H36" s="143">
        <v>-5.6360612899394704</v>
      </c>
      <c r="I36" s="143">
        <v>-30.105007682295501</v>
      </c>
      <c r="J36" s="143">
        <v>0.53949040958018701</v>
      </c>
      <c r="K36" s="143">
        <v>5.36235584946572</v>
      </c>
      <c r="L36" s="143">
        <v>7.7601339322495102</v>
      </c>
      <c r="M36" s="143">
        <v>4.95736060759313</v>
      </c>
      <c r="N36" s="143">
        <v>5.3020847842912797</v>
      </c>
      <c r="O36" s="143">
        <v>5.1359402562993797</v>
      </c>
      <c r="P36" s="143">
        <v>6.5524251247953096</v>
      </c>
      <c r="Q36" s="143">
        <v>7.5653056831943104</v>
      </c>
      <c r="R36" s="143">
        <v>6.5459917862685399</v>
      </c>
    </row>
    <row r="37" spans="1:18" x14ac:dyDescent="0.25">
      <c r="A37" s="139" t="s">
        <v>66</v>
      </c>
      <c r="B37" s="142">
        <v>43936</v>
      </c>
      <c r="C37" s="143">
        <v>26.6</v>
      </c>
      <c r="D37" s="143">
        <v>26.6</v>
      </c>
      <c r="E37" s="139">
        <v>118416</v>
      </c>
      <c r="F37" s="143">
        <v>91.500644191135805</v>
      </c>
      <c r="G37" s="143">
        <v>48.106446695186499</v>
      </c>
      <c r="H37" s="143">
        <v>46.376894047145299</v>
      </c>
      <c r="I37" s="143">
        <v>-13.409652277729</v>
      </c>
      <c r="J37" s="143">
        <v>8.1133645907960101</v>
      </c>
      <c r="K37" s="143">
        <v>16.454099833744301</v>
      </c>
      <c r="L37" s="143">
        <v>9.7904150875309899</v>
      </c>
      <c r="M37" s="143">
        <v>8.1221396083301496</v>
      </c>
      <c r="N37" s="143">
        <v>13.689226183025101</v>
      </c>
      <c r="O37" s="143">
        <v>9.0090615830769405</v>
      </c>
      <c r="P37" s="143">
        <v>10.7318649507242</v>
      </c>
      <c r="Q37" s="143">
        <v>13.0044208933548</v>
      </c>
      <c r="R37" s="143">
        <v>11.3644606402591</v>
      </c>
    </row>
    <row r="38" spans="1:18" x14ac:dyDescent="0.25">
      <c r="A38" s="139" t="s">
        <v>99</v>
      </c>
      <c r="B38" s="142">
        <v>43936</v>
      </c>
      <c r="C38" s="143">
        <v>25.029900000000001</v>
      </c>
      <c r="D38" s="143">
        <v>25.029900000000001</v>
      </c>
      <c r="E38" s="139">
        <v>111524</v>
      </c>
      <c r="F38" s="143">
        <v>90.641085352242996</v>
      </c>
      <c r="G38" s="143">
        <v>47.296417681290201</v>
      </c>
      <c r="H38" s="143">
        <v>45.558883930551303</v>
      </c>
      <c r="I38" s="143">
        <v>-14.2170764321931</v>
      </c>
      <c r="J38" s="143">
        <v>7.2904099305611201</v>
      </c>
      <c r="K38" s="143">
        <v>15.6164839315609</v>
      </c>
      <c r="L38" s="143">
        <v>8.9680779951419893</v>
      </c>
      <c r="M38" s="143">
        <v>7.3084032930767897</v>
      </c>
      <c r="N38" s="143">
        <v>12.840247399425801</v>
      </c>
      <c r="O38" s="143">
        <v>8.0815328659195593</v>
      </c>
      <c r="P38" s="143">
        <v>9.5231946922782296</v>
      </c>
      <c r="Q38" s="143">
        <v>13.2095196243679</v>
      </c>
      <c r="R38" s="143">
        <v>10.472373426960001</v>
      </c>
    </row>
    <row r="39" spans="1:18" x14ac:dyDescent="0.25">
      <c r="A39" s="139" t="s">
        <v>67</v>
      </c>
      <c r="B39" s="142">
        <v>43936</v>
      </c>
      <c r="C39" s="143">
        <v>16.478300000000001</v>
      </c>
      <c r="D39" s="143">
        <v>16.478300000000001</v>
      </c>
      <c r="E39" s="139">
        <v>122715</v>
      </c>
      <c r="F39" s="143">
        <v>7.6450696358552603</v>
      </c>
      <c r="G39" s="143">
        <v>2.14195376131911</v>
      </c>
      <c r="H39" s="143">
        <v>2.3109881436645101</v>
      </c>
      <c r="I39" s="143">
        <v>-1.1512728904956</v>
      </c>
      <c r="J39" s="143">
        <v>6.8619293005158397</v>
      </c>
      <c r="K39" s="143">
        <v>8.2068304190066304</v>
      </c>
      <c r="L39" s="143">
        <v>7.8227191502753399</v>
      </c>
      <c r="M39" s="143">
        <v>7.8891565814375602</v>
      </c>
      <c r="N39" s="143">
        <v>7.8715512817100102</v>
      </c>
      <c r="O39" s="143">
        <v>8.13241925980555</v>
      </c>
      <c r="P39" s="143">
        <v>8.5544020832549705</v>
      </c>
      <c r="Q39" s="143">
        <v>9.5077583433856105</v>
      </c>
      <c r="R39" s="143">
        <v>7.5668090931128704</v>
      </c>
    </row>
    <row r="40" spans="1:18" x14ac:dyDescent="0.25">
      <c r="A40" s="139" t="s">
        <v>100</v>
      </c>
      <c r="B40" s="142">
        <v>43936</v>
      </c>
      <c r="C40" s="143">
        <v>15.8674</v>
      </c>
      <c r="D40" s="143">
        <v>15.8674</v>
      </c>
      <c r="E40" s="139">
        <v>122612</v>
      </c>
      <c r="F40" s="143">
        <v>7.1337603712201503</v>
      </c>
      <c r="G40" s="143">
        <v>1.4955715951711801</v>
      </c>
      <c r="H40" s="143">
        <v>1.6764817928581</v>
      </c>
      <c r="I40" s="143">
        <v>-1.7929227727011801</v>
      </c>
      <c r="J40" s="143">
        <v>6.2106731625325704</v>
      </c>
      <c r="K40" s="143">
        <v>7.5458430515446597</v>
      </c>
      <c r="L40" s="143">
        <v>7.1509636060622599</v>
      </c>
      <c r="M40" s="143">
        <v>7.20500331009021</v>
      </c>
      <c r="N40" s="143">
        <v>7.1743991701298402</v>
      </c>
      <c r="O40" s="143">
        <v>7.3659554747373903</v>
      </c>
      <c r="P40" s="143">
        <v>7.7467623696258601</v>
      </c>
      <c r="Q40" s="143">
        <v>8.6111821471652608</v>
      </c>
      <c r="R40" s="143">
        <v>6.8239806081035201</v>
      </c>
    </row>
    <row r="41" spans="1:18" x14ac:dyDescent="0.25">
      <c r="A41" s="139" t="s">
        <v>68</v>
      </c>
      <c r="B41" s="142">
        <v>43936</v>
      </c>
      <c r="C41" s="143">
        <v>1122.4737</v>
      </c>
      <c r="D41" s="143">
        <v>1122.4737</v>
      </c>
      <c r="E41" s="139">
        <v>145589</v>
      </c>
      <c r="F41" s="143">
        <v>52.688519484249802</v>
      </c>
      <c r="G41" s="143">
        <v>32.668113537859</v>
      </c>
      <c r="H41" s="143">
        <v>30.2733789959624</v>
      </c>
      <c r="I41" s="143">
        <v>-4.4564713607390001</v>
      </c>
      <c r="J41" s="143">
        <v>4.7378022841797396</v>
      </c>
      <c r="K41" s="143">
        <v>4.1581247672916701</v>
      </c>
      <c r="L41" s="143">
        <v>4.96001799912354</v>
      </c>
      <c r="M41" s="143">
        <v>5.8579010558081102</v>
      </c>
      <c r="N41" s="143">
        <v>8.4145352956968207</v>
      </c>
      <c r="O41" s="143"/>
      <c r="P41" s="143"/>
      <c r="Q41" s="143">
        <v>8.9764860441767098</v>
      </c>
      <c r="R41" s="143"/>
    </row>
    <row r="42" spans="1:18" x14ac:dyDescent="0.25">
      <c r="A42" s="139" t="s">
        <v>101</v>
      </c>
      <c r="B42" s="142">
        <v>43936</v>
      </c>
      <c r="C42" s="143">
        <v>1114.6234999999999</v>
      </c>
      <c r="D42" s="143">
        <v>1114.6234999999999</v>
      </c>
      <c r="E42" s="139">
        <v>145590</v>
      </c>
      <c r="F42" s="143">
        <v>52.168125246523601</v>
      </c>
      <c r="G42" s="143">
        <v>32.145915566379998</v>
      </c>
      <c r="H42" s="143">
        <v>29.7543363225893</v>
      </c>
      <c r="I42" s="143">
        <v>-4.9755666084974699</v>
      </c>
      <c r="J42" s="143">
        <v>4.23259228708097</v>
      </c>
      <c r="K42" s="143">
        <v>3.6321540606812799</v>
      </c>
      <c r="L42" s="143">
        <v>4.4255240254650303</v>
      </c>
      <c r="M42" s="143">
        <v>5.3141353950860797</v>
      </c>
      <c r="N42" s="143">
        <v>7.8619795582654302</v>
      </c>
      <c r="O42" s="143"/>
      <c r="P42" s="143"/>
      <c r="Q42" s="143">
        <v>8.4011199799196792</v>
      </c>
      <c r="R42" s="143"/>
    </row>
    <row r="43" spans="1:18" x14ac:dyDescent="0.25">
      <c r="A43" s="139" t="s">
        <v>69</v>
      </c>
      <c r="B43" s="142">
        <v>43936</v>
      </c>
      <c r="C43" s="143">
        <v>31.410399999999999</v>
      </c>
      <c r="D43" s="143">
        <v>31.410399999999999</v>
      </c>
      <c r="E43" s="139">
        <v>120435</v>
      </c>
      <c r="F43" s="143">
        <v>26.299848239449499</v>
      </c>
      <c r="G43" s="143">
        <v>14.2099485595395</v>
      </c>
      <c r="H43" s="143">
        <v>12.3300635821252</v>
      </c>
      <c r="I43" s="143">
        <v>-11.2351230559754</v>
      </c>
      <c r="J43" s="143">
        <v>2.4916521097097002</v>
      </c>
      <c r="K43" s="143">
        <v>2.29240468386985</v>
      </c>
      <c r="L43" s="143">
        <v>3.6257699261114902</v>
      </c>
      <c r="M43" s="143">
        <v>4.4764266327111901</v>
      </c>
      <c r="N43" s="143">
        <v>5.1798006272911801</v>
      </c>
      <c r="O43" s="143">
        <v>7.49848398387347</v>
      </c>
      <c r="P43" s="143">
        <v>9.2099708836049299</v>
      </c>
      <c r="Q43" s="143">
        <v>10.708663585025899</v>
      </c>
      <c r="R43" s="143">
        <v>6.7427243780369404</v>
      </c>
    </row>
    <row r="44" spans="1:18" x14ac:dyDescent="0.25">
      <c r="A44" s="139" t="s">
        <v>102</v>
      </c>
      <c r="B44" s="142">
        <v>43936</v>
      </c>
      <c r="C44" s="143">
        <v>30.224799999999998</v>
      </c>
      <c r="D44" s="143">
        <v>30.224799999999998</v>
      </c>
      <c r="E44" s="139">
        <v>101806</v>
      </c>
      <c r="F44" s="143">
        <v>25.5163571064111</v>
      </c>
      <c r="G44" s="143">
        <v>13.454373230850999</v>
      </c>
      <c r="H44" s="143">
        <v>11.584304652763601</v>
      </c>
      <c r="I44" s="143">
        <v>-11.96871028702</v>
      </c>
      <c r="J44" s="143">
        <v>1.75932865946388</v>
      </c>
      <c r="K44" s="143">
        <v>1.6295787926051399</v>
      </c>
      <c r="L44" s="143">
        <v>3.03823433280875</v>
      </c>
      <c r="M44" s="143">
        <v>3.9071603623297202</v>
      </c>
      <c r="N44" s="143">
        <v>4.6148834844350697</v>
      </c>
      <c r="O44" s="143">
        <v>6.8746742378220498</v>
      </c>
      <c r="P44" s="143">
        <v>8.3974307636239391</v>
      </c>
      <c r="Q44" s="143">
        <v>12.0248444372048</v>
      </c>
      <c r="R44" s="143">
        <v>6.1565046352316797</v>
      </c>
    </row>
    <row r="45" spans="1:18" x14ac:dyDescent="0.25">
      <c r="A45" s="139" t="s">
        <v>70</v>
      </c>
      <c r="B45" s="142">
        <v>43936</v>
      </c>
      <c r="C45" s="143">
        <v>27.709099999999999</v>
      </c>
      <c r="D45" s="143">
        <v>27.709099999999999</v>
      </c>
      <c r="E45" s="139">
        <v>119755</v>
      </c>
      <c r="F45" s="143">
        <v>43.639438555870299</v>
      </c>
      <c r="G45" s="143">
        <v>26.415434002794701</v>
      </c>
      <c r="H45" s="143">
        <v>26.611990539893601</v>
      </c>
      <c r="I45" s="143">
        <v>-33.371893805645797</v>
      </c>
      <c r="J45" s="143">
        <v>0.423280770592108</v>
      </c>
      <c r="K45" s="143">
        <v>5.14454914415436</v>
      </c>
      <c r="L45" s="143">
        <v>6.4300787084171498</v>
      </c>
      <c r="M45" s="143">
        <v>5.6522192725644604</v>
      </c>
      <c r="N45" s="143">
        <v>10.0820540715431</v>
      </c>
      <c r="O45" s="143">
        <v>9.3935746218408003</v>
      </c>
      <c r="P45" s="143">
        <v>11.4138595914023</v>
      </c>
      <c r="Q45" s="143">
        <v>13.059825076068901</v>
      </c>
      <c r="R45" s="143">
        <v>10.004695339260101</v>
      </c>
    </row>
    <row r="46" spans="1:18" x14ac:dyDescent="0.25">
      <c r="A46" s="139" t="s">
        <v>103</v>
      </c>
      <c r="B46" s="142">
        <v>43936</v>
      </c>
      <c r="C46" s="143">
        <v>26.496700000000001</v>
      </c>
      <c r="D46" s="143">
        <v>26.496700000000001</v>
      </c>
      <c r="E46" s="139">
        <v>108511</v>
      </c>
      <c r="F46" s="143">
        <v>43.011189964590699</v>
      </c>
      <c r="G46" s="143">
        <v>25.776738462783101</v>
      </c>
      <c r="H46" s="143">
        <v>25.9672037703094</v>
      </c>
      <c r="I46" s="143">
        <v>-34.011230895754998</v>
      </c>
      <c r="J46" s="143">
        <v>-0.22954069221912801</v>
      </c>
      <c r="K46" s="143">
        <v>4.48648612832155</v>
      </c>
      <c r="L46" s="143">
        <v>5.7590605093051499</v>
      </c>
      <c r="M46" s="143">
        <v>4.9696594771065099</v>
      </c>
      <c r="N46" s="143">
        <v>9.3577348525879191</v>
      </c>
      <c r="O46" s="143">
        <v>8.6279089515198297</v>
      </c>
      <c r="P46" s="143">
        <v>10.454325295943001</v>
      </c>
      <c r="Q46" s="143">
        <v>13.8686058663893</v>
      </c>
      <c r="R46" s="143">
        <v>9.2548828697470995</v>
      </c>
    </row>
    <row r="47" spans="1:18" x14ac:dyDescent="0.25">
      <c r="A47" s="139" t="s">
        <v>71</v>
      </c>
      <c r="B47" s="142">
        <v>43936</v>
      </c>
      <c r="C47" s="143">
        <v>22.8291</v>
      </c>
      <c r="D47" s="143">
        <v>22.8291</v>
      </c>
      <c r="E47" s="139">
        <v>119428</v>
      </c>
      <c r="F47" s="143">
        <v>73.118787932096097</v>
      </c>
      <c r="G47" s="143">
        <v>37.617311918949703</v>
      </c>
      <c r="H47" s="143">
        <v>28.730934762911499</v>
      </c>
      <c r="I47" s="143">
        <v>-26.5880460228265</v>
      </c>
      <c r="J47" s="143">
        <v>2.57380377330681</v>
      </c>
      <c r="K47" s="143">
        <v>8.1969979117740408</v>
      </c>
      <c r="L47" s="143">
        <v>7.0501684086702303</v>
      </c>
      <c r="M47" s="143">
        <v>6.6626491059394102</v>
      </c>
      <c r="N47" s="143">
        <v>10.198459351526999</v>
      </c>
      <c r="O47" s="143">
        <v>8.2825529543387493</v>
      </c>
      <c r="P47" s="143">
        <v>10.2608568524077</v>
      </c>
      <c r="Q47" s="143">
        <v>12.2324982560528</v>
      </c>
      <c r="R47" s="143">
        <v>9.1857001186349603</v>
      </c>
    </row>
    <row r="48" spans="1:18" x14ac:dyDescent="0.25">
      <c r="A48" s="139" t="s">
        <v>104</v>
      </c>
      <c r="B48" s="142">
        <v>43936</v>
      </c>
      <c r="C48" s="143">
        <v>21.770299999999999</v>
      </c>
      <c r="D48" s="143">
        <v>21.770299999999999</v>
      </c>
      <c r="E48" s="139">
        <v>118053</v>
      </c>
      <c r="F48" s="143">
        <v>72.464052167012696</v>
      </c>
      <c r="G48" s="143">
        <v>36.968701283496898</v>
      </c>
      <c r="H48" s="143">
        <v>28.053472633637899</v>
      </c>
      <c r="I48" s="143">
        <v>-27.232661267734802</v>
      </c>
      <c r="J48" s="143">
        <v>1.91360846962753</v>
      </c>
      <c r="K48" s="143">
        <v>7.5248041335062901</v>
      </c>
      <c r="L48" s="143">
        <v>6.3742390631184502</v>
      </c>
      <c r="M48" s="143">
        <v>5.94226116153036</v>
      </c>
      <c r="N48" s="143">
        <v>9.4485230249738503</v>
      </c>
      <c r="O48" s="143">
        <v>7.2983211179865402</v>
      </c>
      <c r="P48" s="143">
        <v>9.1238921475074708</v>
      </c>
      <c r="Q48" s="143">
        <v>8.6320263210769497</v>
      </c>
      <c r="R48" s="143">
        <v>8.2969142917800998</v>
      </c>
    </row>
    <row r="49" spans="1:18" x14ac:dyDescent="0.25">
      <c r="A49" s="139" t="s">
        <v>72</v>
      </c>
      <c r="B49" s="142">
        <v>43936</v>
      </c>
      <c r="C49" s="143">
        <v>12.9282</v>
      </c>
      <c r="D49" s="143">
        <v>12.9282</v>
      </c>
      <c r="E49" s="139">
        <v>140769</v>
      </c>
      <c r="F49" s="143">
        <v>81.389657208568295</v>
      </c>
      <c r="G49" s="143">
        <v>42.741600456976997</v>
      </c>
      <c r="H49" s="143">
        <v>26.552412346219</v>
      </c>
      <c r="I49" s="143">
        <v>-29.159088014265802</v>
      </c>
      <c r="J49" s="143">
        <v>9.3785863628682993</v>
      </c>
      <c r="K49" s="143">
        <v>14.728048788977601</v>
      </c>
      <c r="L49" s="143">
        <v>10.1015403130364</v>
      </c>
      <c r="M49" s="143">
        <v>8.3919212520952904</v>
      </c>
      <c r="N49" s="143">
        <v>13.892881843567199</v>
      </c>
      <c r="O49" s="143">
        <v>9.3671313307540505</v>
      </c>
      <c r="P49" s="143"/>
      <c r="Q49" s="143">
        <v>9.5598658318425809</v>
      </c>
      <c r="R49" s="143">
        <v>11.242316760253701</v>
      </c>
    </row>
    <row r="50" spans="1:18" x14ac:dyDescent="0.25">
      <c r="A50" s="139" t="s">
        <v>105</v>
      </c>
      <c r="B50" s="142">
        <v>43936</v>
      </c>
      <c r="C50" s="143">
        <v>12.4095</v>
      </c>
      <c r="D50" s="143">
        <v>12.4095</v>
      </c>
      <c r="E50" s="139">
        <v>140771</v>
      </c>
      <c r="F50" s="143">
        <v>80.355480732652794</v>
      </c>
      <c r="G50" s="143">
        <v>41.756931090718503</v>
      </c>
      <c r="H50" s="143">
        <v>25.630599155961601</v>
      </c>
      <c r="I50" s="143">
        <v>-29.9801819440796</v>
      </c>
      <c r="J50" s="143">
        <v>8.6050988785339992</v>
      </c>
      <c r="K50" s="143">
        <v>13.888077039433499</v>
      </c>
      <c r="L50" s="143">
        <v>9.0828751207972793</v>
      </c>
      <c r="M50" s="143">
        <v>7.2769000730239899</v>
      </c>
      <c r="N50" s="143">
        <v>12.6397006026528</v>
      </c>
      <c r="O50" s="143">
        <v>7.6859798556261403</v>
      </c>
      <c r="P50" s="143"/>
      <c r="Q50" s="143">
        <v>7.8664355992844399</v>
      </c>
      <c r="R50" s="143">
        <v>9.7039008046191704</v>
      </c>
    </row>
    <row r="51" spans="1:18" x14ac:dyDescent="0.25">
      <c r="A51" s="139" t="s">
        <v>106</v>
      </c>
      <c r="B51" s="142">
        <v>43936</v>
      </c>
      <c r="C51" s="143">
        <v>26.8246</v>
      </c>
      <c r="D51" s="143">
        <v>26.8246</v>
      </c>
      <c r="E51" s="139">
        <v>102849</v>
      </c>
      <c r="F51" s="143">
        <v>130.73988691061601</v>
      </c>
      <c r="G51" s="143">
        <v>61.737983789680797</v>
      </c>
      <c r="H51" s="143">
        <v>59.670817359978003</v>
      </c>
      <c r="I51" s="143">
        <v>0.84392119424353895</v>
      </c>
      <c r="J51" s="143">
        <v>10.0944361985669</v>
      </c>
      <c r="K51" s="143">
        <v>12.5301002242414</v>
      </c>
      <c r="L51" s="143">
        <v>6.2719409829005901</v>
      </c>
      <c r="M51" s="143">
        <v>4.8290289236242101</v>
      </c>
      <c r="N51" s="143">
        <v>9.7110428528836401</v>
      </c>
      <c r="O51" s="143">
        <v>6.6560076004995103</v>
      </c>
      <c r="P51" s="143">
        <v>8.2559359612832193</v>
      </c>
      <c r="Q51" s="143">
        <v>10.907600355239801</v>
      </c>
      <c r="R51" s="143">
        <v>7.73354438552927</v>
      </c>
    </row>
    <row r="52" spans="1:18" x14ac:dyDescent="0.25">
      <c r="A52" s="139" t="s">
        <v>73</v>
      </c>
      <c r="B52" s="142">
        <v>43936</v>
      </c>
      <c r="C52" s="143">
        <v>28.170300000000001</v>
      </c>
      <c r="D52" s="143">
        <v>28.170300000000001</v>
      </c>
      <c r="E52" s="139">
        <v>118747</v>
      </c>
      <c r="F52" s="143">
        <v>131.284167170199</v>
      </c>
      <c r="G52" s="143">
        <v>62.262490929978199</v>
      </c>
      <c r="H52" s="143">
        <v>60.215172906249599</v>
      </c>
      <c r="I52" s="143">
        <v>1.3569126655447801</v>
      </c>
      <c r="J52" s="143">
        <v>10.723711063856999</v>
      </c>
      <c r="K52" s="143">
        <v>13.223768003535699</v>
      </c>
      <c r="L52" s="143">
        <v>6.9792145184430199</v>
      </c>
      <c r="M52" s="143">
        <v>5.5450692662144903</v>
      </c>
      <c r="N52" s="143">
        <v>10.472539811109201</v>
      </c>
      <c r="O52" s="143">
        <v>7.4856418949094996</v>
      </c>
      <c r="P52" s="143">
        <v>9.2197794006461695</v>
      </c>
      <c r="Q52" s="143">
        <v>11.388579471313999</v>
      </c>
      <c r="R52" s="143">
        <v>8.5490052564610508</v>
      </c>
    </row>
    <row r="53" spans="1:18" x14ac:dyDescent="0.25">
      <c r="A53" s="139" t="s">
        <v>107</v>
      </c>
      <c r="B53" s="142">
        <v>43936</v>
      </c>
      <c r="C53" s="143">
        <v>1939.4516000000001</v>
      </c>
      <c r="D53" s="143">
        <v>1939.4516000000001</v>
      </c>
      <c r="E53" s="139">
        <v>116485</v>
      </c>
      <c r="F53" s="143">
        <v>46.489053093535396</v>
      </c>
      <c r="G53" s="143">
        <v>22.391048114120601</v>
      </c>
      <c r="H53" s="143">
        <v>15.259489960911401</v>
      </c>
      <c r="I53" s="143">
        <v>-33.926077563408199</v>
      </c>
      <c r="J53" s="143">
        <v>-7.0487545664561697</v>
      </c>
      <c r="K53" s="143">
        <v>3.9962869992966898</v>
      </c>
      <c r="L53" s="143">
        <v>4.86472951457087</v>
      </c>
      <c r="M53" s="143">
        <v>4.6939279572146804</v>
      </c>
      <c r="N53" s="143">
        <v>9.4763357996875204</v>
      </c>
      <c r="O53" s="143">
        <v>7.9151791958740496</v>
      </c>
      <c r="P53" s="143">
        <v>9.3439102990416902</v>
      </c>
      <c r="Q53" s="143">
        <v>11.3693578912467</v>
      </c>
      <c r="R53" s="143">
        <v>8.8852962739853396</v>
      </c>
    </row>
    <row r="54" spans="1:18" x14ac:dyDescent="0.25">
      <c r="A54" s="139" t="s">
        <v>74</v>
      </c>
      <c r="B54" s="142">
        <v>43936</v>
      </c>
      <c r="C54" s="143">
        <v>2069.2177000000001</v>
      </c>
      <c r="D54" s="143">
        <v>2069.2177000000001</v>
      </c>
      <c r="E54" s="139">
        <v>120084</v>
      </c>
      <c r="F54" s="143">
        <v>47.4277083138915</v>
      </c>
      <c r="G54" s="143">
        <v>23.3300760234122</v>
      </c>
      <c r="H54" s="143">
        <v>16.197879454001701</v>
      </c>
      <c r="I54" s="143">
        <v>-33.003670535135903</v>
      </c>
      <c r="J54" s="143">
        <v>-6.1206890826706504</v>
      </c>
      <c r="K54" s="143">
        <v>4.9587392959677699</v>
      </c>
      <c r="L54" s="143">
        <v>5.8716532820603202</v>
      </c>
      <c r="M54" s="143">
        <v>5.4469784437979696</v>
      </c>
      <c r="N54" s="143">
        <v>10.288035449307801</v>
      </c>
      <c r="O54" s="143">
        <v>9.0840679837495806</v>
      </c>
      <c r="P54" s="143">
        <v>10.9245354987045</v>
      </c>
      <c r="Q54" s="143">
        <v>12.218165667985801</v>
      </c>
      <c r="R54" s="143">
        <v>9.8040339787080804</v>
      </c>
    </row>
    <row r="55" spans="1:18" x14ac:dyDescent="0.25">
      <c r="A55" s="139" t="s">
        <v>108</v>
      </c>
      <c r="B55" s="142">
        <v>43936</v>
      </c>
      <c r="C55" s="143">
        <v>30.6465</v>
      </c>
      <c r="D55" s="143">
        <v>30.6465</v>
      </c>
      <c r="E55" s="139">
        <v>100963</v>
      </c>
      <c r="F55" s="143">
        <v>74.922512876295102</v>
      </c>
      <c r="G55" s="143">
        <v>41.429308260400902</v>
      </c>
      <c r="H55" s="143">
        <v>37.857452746559602</v>
      </c>
      <c r="I55" s="143">
        <v>-1.6345421206005299</v>
      </c>
      <c r="J55" s="143">
        <v>8.3270445890647693</v>
      </c>
      <c r="K55" s="143">
        <v>10.269959547771199</v>
      </c>
      <c r="L55" s="143">
        <v>6.2448162679306103</v>
      </c>
      <c r="M55" s="143">
        <v>5.2275779651547802</v>
      </c>
      <c r="N55" s="143">
        <v>-1.5971499984586599</v>
      </c>
      <c r="O55" s="143">
        <v>2.7243885894479698</v>
      </c>
      <c r="P55" s="143">
        <v>5.5393851230775697</v>
      </c>
      <c r="Q55" s="143">
        <v>12.145489125236599</v>
      </c>
      <c r="R55" s="143">
        <v>2.0225672220573099</v>
      </c>
    </row>
    <row r="56" spans="1:18" x14ac:dyDescent="0.25">
      <c r="A56" s="139" t="s">
        <v>75</v>
      </c>
      <c r="B56" s="142">
        <v>43936</v>
      </c>
      <c r="C56" s="143">
        <v>32.258200000000002</v>
      </c>
      <c r="D56" s="143">
        <v>32.258200000000002</v>
      </c>
      <c r="E56" s="139">
        <v>119461</v>
      </c>
      <c r="F56" s="143">
        <v>75.384818913326001</v>
      </c>
      <c r="G56" s="143">
        <v>41.830405030708398</v>
      </c>
      <c r="H56" s="143">
        <v>38.264668829384902</v>
      </c>
      <c r="I56" s="143">
        <v>-1.2364728506832099</v>
      </c>
      <c r="J56" s="143">
        <v>8.7538205560759703</v>
      </c>
      <c r="K56" s="143">
        <v>10.612432621425</v>
      </c>
      <c r="L56" s="143">
        <v>6.5225136867431299</v>
      </c>
      <c r="M56" s="143">
        <v>5.5453591282685899</v>
      </c>
      <c r="N56" s="143">
        <v>-1.2344289481554001</v>
      </c>
      <c r="O56" s="143">
        <v>3.42655415783429</v>
      </c>
      <c r="P56" s="143">
        <v>6.42241100153172</v>
      </c>
      <c r="Q56" s="143">
        <v>8.6092314877772207</v>
      </c>
      <c r="R56" s="143">
        <v>2.6192520698515098</v>
      </c>
    </row>
    <row r="57" spans="1:18" x14ac:dyDescent="0.25">
      <c r="A57" s="139" t="s">
        <v>109</v>
      </c>
      <c r="B57" s="142">
        <v>43936</v>
      </c>
      <c r="C57" s="143">
        <v>62.425600000000003</v>
      </c>
      <c r="D57" s="143">
        <v>62.425600000000003</v>
      </c>
      <c r="E57" s="139">
        <v>100172</v>
      </c>
      <c r="F57" s="143">
        <v>11.4379713559821</v>
      </c>
      <c r="G57" s="143">
        <v>7.2979550115368701</v>
      </c>
      <c r="H57" s="143">
        <v>7.2016939500642696</v>
      </c>
      <c r="I57" s="143">
        <v>3.1614606557746199</v>
      </c>
      <c r="J57" s="143">
        <v>4.8761513148592597</v>
      </c>
      <c r="K57" s="143">
        <v>6.31427243623199</v>
      </c>
      <c r="L57" s="143">
        <v>5.9804835293303</v>
      </c>
      <c r="M57" s="143">
        <v>5.8139019120795199</v>
      </c>
      <c r="N57" s="143">
        <v>6.0642187747584799</v>
      </c>
      <c r="O57" s="143">
        <v>4.8252767104660803</v>
      </c>
      <c r="P57" s="143">
        <v>6.7220427245828702</v>
      </c>
      <c r="Q57" s="143">
        <v>23.9221702712839</v>
      </c>
      <c r="R57" s="143">
        <v>5.6026681447291002</v>
      </c>
    </row>
    <row r="58" spans="1:18" x14ac:dyDescent="0.25">
      <c r="A58" s="139" t="s">
        <v>76</v>
      </c>
      <c r="B58" s="142">
        <v>43936</v>
      </c>
      <c r="C58" s="143">
        <v>63.297400000000003</v>
      </c>
      <c r="D58" s="143">
        <v>63.297400000000003</v>
      </c>
      <c r="E58" s="139">
        <v>120830</v>
      </c>
      <c r="F58" s="143">
        <v>11.5401518241353</v>
      </c>
      <c r="G58" s="143">
        <v>7.3996303941500603</v>
      </c>
      <c r="H58" s="143">
        <v>7.3006219964960097</v>
      </c>
      <c r="I58" s="143">
        <v>3.26047350189658</v>
      </c>
      <c r="J58" s="143">
        <v>4.97617480933864</v>
      </c>
      <c r="K58" s="143">
        <v>6.4155582815826797</v>
      </c>
      <c r="L58" s="143">
        <v>6.0972844110700297</v>
      </c>
      <c r="M58" s="143">
        <v>5.9266585427551197</v>
      </c>
      <c r="N58" s="143">
        <v>6.1791004387964099</v>
      </c>
      <c r="O58" s="143">
        <v>5.02765144188366</v>
      </c>
      <c r="P58" s="143">
        <v>6.8657312534546104</v>
      </c>
      <c r="Q58" s="143">
        <v>9.1558342173362295</v>
      </c>
      <c r="R58" s="143">
        <v>5.8075350638020797</v>
      </c>
    </row>
    <row r="59" spans="1:18" x14ac:dyDescent="0.25">
      <c r="A59" s="139" t="s">
        <v>77</v>
      </c>
      <c r="B59" s="142">
        <v>43936</v>
      </c>
      <c r="C59" s="143">
        <v>15.3652</v>
      </c>
      <c r="D59" s="143">
        <v>15.3652</v>
      </c>
      <c r="E59" s="139">
        <v>134494</v>
      </c>
      <c r="F59" s="143">
        <v>57.429653326367301</v>
      </c>
      <c r="G59" s="143">
        <v>27.441456047907099</v>
      </c>
      <c r="H59" s="143">
        <v>22.699556075158998</v>
      </c>
      <c r="I59" s="143">
        <v>-12.4312844387178</v>
      </c>
      <c r="J59" s="143">
        <v>8.2164626483695002</v>
      </c>
      <c r="K59" s="143">
        <v>12.170650033009</v>
      </c>
      <c r="L59" s="143">
        <v>10.236680507804801</v>
      </c>
      <c r="M59" s="143">
        <v>8.0906228500549808</v>
      </c>
      <c r="N59" s="143">
        <v>11.931634041565999</v>
      </c>
      <c r="O59" s="143">
        <v>8.3337673823664495</v>
      </c>
      <c r="P59" s="143"/>
      <c r="Q59" s="143">
        <v>10.9219074177356</v>
      </c>
      <c r="R59" s="143">
        <v>9.4218273540049893</v>
      </c>
    </row>
    <row r="60" spans="1:18" x14ac:dyDescent="0.25">
      <c r="A60" s="139" t="s">
        <v>110</v>
      </c>
      <c r="B60" s="142">
        <v>43936</v>
      </c>
      <c r="C60" s="143">
        <v>15.3146</v>
      </c>
      <c r="D60" s="143">
        <v>15.3146</v>
      </c>
      <c r="E60" s="139">
        <v>141061</v>
      </c>
      <c r="F60" s="143">
        <v>57.26024615667</v>
      </c>
      <c r="G60" s="143">
        <v>27.332126467315799</v>
      </c>
      <c r="H60" s="143">
        <v>22.568816622041499</v>
      </c>
      <c r="I60" s="143">
        <v>-12.5507773591443</v>
      </c>
      <c r="J60" s="143">
        <v>7.9873102273922498</v>
      </c>
      <c r="K60" s="143">
        <v>12.0091752706384</v>
      </c>
      <c r="L60" s="143">
        <v>10.092401721253401</v>
      </c>
      <c r="M60" s="143">
        <v>7.9523008671940598</v>
      </c>
      <c r="N60" s="143">
        <v>11.7890162003289</v>
      </c>
      <c r="O60" s="143">
        <v>8.1978629883912308</v>
      </c>
      <c r="P60" s="143"/>
      <c r="Q60" s="143">
        <v>10.7607112680325</v>
      </c>
      <c r="R60" s="143">
        <v>9.2835148098522104</v>
      </c>
    </row>
    <row r="61" spans="1:18" x14ac:dyDescent="0.25">
      <c r="A61" s="139" t="s">
        <v>78</v>
      </c>
      <c r="B61" s="142">
        <v>43936</v>
      </c>
      <c r="C61" s="143">
        <v>27.0532</v>
      </c>
      <c r="D61" s="143">
        <v>27.0532</v>
      </c>
      <c r="E61" s="139">
        <v>119671</v>
      </c>
      <c r="F61" s="143">
        <v>77.229464869040896</v>
      </c>
      <c r="G61" s="143">
        <v>43.688082411589797</v>
      </c>
      <c r="H61" s="143">
        <v>41.967333189964201</v>
      </c>
      <c r="I61" s="143">
        <v>-25.446704536725498</v>
      </c>
      <c r="J61" s="143">
        <v>3.2681346619099698</v>
      </c>
      <c r="K61" s="143">
        <v>9.9350578018572797</v>
      </c>
      <c r="L61" s="143">
        <v>9.35393186731479</v>
      </c>
      <c r="M61" s="143">
        <v>7.3586919242952096</v>
      </c>
      <c r="N61" s="143">
        <v>13.753623772018001</v>
      </c>
      <c r="O61" s="143">
        <v>9.2104397196255992</v>
      </c>
      <c r="P61" s="143">
        <v>11.0938432144589</v>
      </c>
      <c r="Q61" s="143">
        <v>12.1146297216031</v>
      </c>
      <c r="R61" s="143">
        <v>11.022048371149401</v>
      </c>
    </row>
    <row r="62" spans="1:18" x14ac:dyDescent="0.25">
      <c r="A62" s="139" t="s">
        <v>111</v>
      </c>
      <c r="B62" s="142">
        <v>43936</v>
      </c>
      <c r="C62" s="143">
        <v>25.754000000000001</v>
      </c>
      <c r="D62" s="143">
        <v>25.754000000000001</v>
      </c>
      <c r="E62" s="139">
        <v>102205</v>
      </c>
      <c r="F62" s="143">
        <v>76.568251294530796</v>
      </c>
      <c r="G62" s="143">
        <v>43.080435408838397</v>
      </c>
      <c r="H62" s="143">
        <v>41.344673313958502</v>
      </c>
      <c r="I62" s="143">
        <v>-26.059944890036199</v>
      </c>
      <c r="J62" s="143">
        <v>2.6734637623672999</v>
      </c>
      <c r="K62" s="143">
        <v>9.3259542339355601</v>
      </c>
      <c r="L62" s="143">
        <v>8.7344544892913607</v>
      </c>
      <c r="M62" s="143">
        <v>6.7331314169824896</v>
      </c>
      <c r="N62" s="143">
        <v>13.0780741406994</v>
      </c>
      <c r="O62" s="143">
        <v>8.2755017101666795</v>
      </c>
      <c r="P62" s="143">
        <v>10.031409460199701</v>
      </c>
      <c r="Q62" s="143">
        <v>9.6853798214586497</v>
      </c>
      <c r="R62" s="143">
        <v>10.1458270221136</v>
      </c>
    </row>
    <row r="63" spans="1:18" x14ac:dyDescent="0.25">
      <c r="A63" s="139" t="s">
        <v>79</v>
      </c>
      <c r="B63" s="142">
        <v>43936</v>
      </c>
      <c r="C63" s="143">
        <v>32.303199999999997</v>
      </c>
      <c r="D63" s="143">
        <v>32.303199999999997</v>
      </c>
      <c r="E63" s="139">
        <v>119097</v>
      </c>
      <c r="F63" s="143">
        <v>13.1164807930599</v>
      </c>
      <c r="G63" s="143">
        <v>6.3907491020873701</v>
      </c>
      <c r="H63" s="143">
        <v>2.1154206043688499</v>
      </c>
      <c r="I63" s="143">
        <v>-15.8059198385949</v>
      </c>
      <c r="J63" s="143">
        <v>7.5913893792520399</v>
      </c>
      <c r="K63" s="143">
        <v>9.6705644819788503</v>
      </c>
      <c r="L63" s="143">
        <v>8.0026490251263205</v>
      </c>
      <c r="M63" s="143">
        <v>6.7785331777835003</v>
      </c>
      <c r="N63" s="143">
        <v>8.3052694991192393</v>
      </c>
      <c r="O63" s="143">
        <v>7.2364501113897903</v>
      </c>
      <c r="P63" s="143">
        <v>9.1380531351557295</v>
      </c>
      <c r="Q63" s="143">
        <v>12.5330111669675</v>
      </c>
      <c r="R63" s="143">
        <v>8.0532306029327394</v>
      </c>
    </row>
    <row r="64" spans="1:18" x14ac:dyDescent="0.25">
      <c r="A64" s="139" t="s">
        <v>112</v>
      </c>
      <c r="B64" s="142">
        <v>43936</v>
      </c>
      <c r="C64" s="143">
        <v>30.003499999999999</v>
      </c>
      <c r="D64" s="143">
        <v>30.003499999999999</v>
      </c>
      <c r="E64" s="139">
        <v>101909</v>
      </c>
      <c r="F64" s="143">
        <v>12.051548007749799</v>
      </c>
      <c r="G64" s="143">
        <v>5.3777340405418501</v>
      </c>
      <c r="H64" s="143">
        <v>1.1124884929355801</v>
      </c>
      <c r="I64" s="143">
        <v>-16.800994744931099</v>
      </c>
      <c r="J64" s="143">
        <v>6.5749088202501698</v>
      </c>
      <c r="K64" s="143">
        <v>8.5943619839126306</v>
      </c>
      <c r="L64" s="143">
        <v>6.9274003714649703</v>
      </c>
      <c r="M64" s="143">
        <v>5.6689714219818903</v>
      </c>
      <c r="N64" s="143">
        <v>7.1938496120376403</v>
      </c>
      <c r="O64" s="143">
        <v>5.9920854177416301</v>
      </c>
      <c r="P64" s="143">
        <v>7.6472911539899604</v>
      </c>
      <c r="Q64" s="143">
        <v>12.030445707694801</v>
      </c>
      <c r="R64" s="143">
        <v>6.8498758571758804</v>
      </c>
    </row>
    <row r="65" spans="1:18" x14ac:dyDescent="0.25">
      <c r="A65" s="139" t="s">
        <v>113</v>
      </c>
      <c r="B65" s="142">
        <v>43936</v>
      </c>
      <c r="C65" s="143">
        <v>17.4955</v>
      </c>
      <c r="D65" s="143">
        <v>17.4955</v>
      </c>
      <c r="E65" s="139">
        <v>116555</v>
      </c>
      <c r="F65" s="143">
        <v>70.052958929574203</v>
      </c>
      <c r="G65" s="143">
        <v>38.454717313945999</v>
      </c>
      <c r="H65" s="143">
        <v>35.920648257921499</v>
      </c>
      <c r="I65" s="143">
        <v>-26.822305757327499</v>
      </c>
      <c r="J65" s="143">
        <v>3.3353850494348101</v>
      </c>
      <c r="K65" s="143">
        <v>9.30567841403683</v>
      </c>
      <c r="L65" s="143">
        <v>7.2837514677267698</v>
      </c>
      <c r="M65" s="143">
        <v>5.5811938738767903</v>
      </c>
      <c r="N65" s="143">
        <v>10.7807267984182</v>
      </c>
      <c r="O65" s="143">
        <v>6.4870863931086502</v>
      </c>
      <c r="P65" s="143">
        <v>7.2019179803911202</v>
      </c>
      <c r="Q65" s="143">
        <v>9.1684232573726501</v>
      </c>
      <c r="R65" s="143">
        <v>8.1282806366394809</v>
      </c>
    </row>
    <row r="66" spans="1:18" x14ac:dyDescent="0.25">
      <c r="A66" s="139" t="s">
        <v>80</v>
      </c>
      <c r="B66" s="142">
        <v>43936</v>
      </c>
      <c r="C66" s="143">
        <v>18.2392</v>
      </c>
      <c r="D66" s="143">
        <v>18.2392</v>
      </c>
      <c r="E66" s="139">
        <v>119311</v>
      </c>
      <c r="F66" s="143">
        <v>70.512961637954703</v>
      </c>
      <c r="G66" s="143">
        <v>38.869638147366899</v>
      </c>
      <c r="H66" s="143">
        <v>36.329865684472999</v>
      </c>
      <c r="I66" s="143">
        <v>-26.419153190089201</v>
      </c>
      <c r="J66" s="143">
        <v>3.53455628163971</v>
      </c>
      <c r="K66" s="143">
        <v>9.4539338725385704</v>
      </c>
      <c r="L66" s="143">
        <v>7.5896466147282098</v>
      </c>
      <c r="M66" s="143">
        <v>5.8590230191034101</v>
      </c>
      <c r="N66" s="143">
        <v>11.0934448402515</v>
      </c>
      <c r="O66" s="143">
        <v>6.8853558451312802</v>
      </c>
      <c r="P66" s="143">
        <v>7.9822285496930103</v>
      </c>
      <c r="Q66" s="143">
        <v>9.3864082003705001</v>
      </c>
      <c r="R66" s="143">
        <v>8.4418995687029206</v>
      </c>
    </row>
    <row r="67" spans="1:18" x14ac:dyDescent="0.25">
      <c r="A67" s="139" t="s">
        <v>365</v>
      </c>
      <c r="B67" s="142">
        <v>43936</v>
      </c>
      <c r="C67" s="143">
        <v>0.37880000000000003</v>
      </c>
      <c r="D67" s="143">
        <v>0.37880000000000003</v>
      </c>
      <c r="E67" s="139">
        <v>148118</v>
      </c>
      <c r="F67" s="143">
        <v>9.6407818277876594</v>
      </c>
      <c r="G67" s="143">
        <v>9.6509783183512692</v>
      </c>
      <c r="H67" s="143">
        <v>8.2722671300153703</v>
      </c>
      <c r="I67" s="143">
        <v>9.0266737325563806</v>
      </c>
      <c r="J67" s="143">
        <v>8.8296482655184896</v>
      </c>
      <c r="K67" s="143"/>
      <c r="L67" s="143"/>
      <c r="M67" s="143"/>
      <c r="N67" s="143"/>
      <c r="O67" s="143"/>
      <c r="P67" s="143"/>
      <c r="Q67" s="143">
        <v>8.7591375618401308</v>
      </c>
      <c r="R67" s="143"/>
    </row>
    <row r="68" spans="1:18" x14ac:dyDescent="0.25">
      <c r="A68" s="139" t="s">
        <v>369</v>
      </c>
      <c r="B68" s="142">
        <v>43936</v>
      </c>
      <c r="C68" s="143">
        <v>0.3619</v>
      </c>
      <c r="D68" s="143">
        <v>0.3619</v>
      </c>
      <c r="E68" s="139">
        <v>148117</v>
      </c>
      <c r="F68" s="143">
        <v>5.0442233278064101</v>
      </c>
      <c r="G68" s="143">
        <v>8.4163438479983697</v>
      </c>
      <c r="H68" s="143">
        <v>8.65920683246968</v>
      </c>
      <c r="I68" s="143">
        <v>8.7724163431318107</v>
      </c>
      <c r="J68" s="143">
        <v>8.6242542382893301</v>
      </c>
      <c r="K68" s="143"/>
      <c r="L68" s="143"/>
      <c r="M68" s="143"/>
      <c r="N68" s="143"/>
      <c r="O68" s="143"/>
      <c r="P68" s="143"/>
      <c r="Q68" s="143">
        <v>8.6375929682217407</v>
      </c>
      <c r="R68" s="143"/>
    </row>
    <row r="69" spans="1:18" x14ac:dyDescent="0.25">
      <c r="A69" s="139" t="s">
        <v>81</v>
      </c>
      <c r="B69" s="142">
        <v>43936</v>
      </c>
      <c r="C69" s="143">
        <v>20.622199999999999</v>
      </c>
      <c r="D69" s="143">
        <v>20.622199999999999</v>
      </c>
      <c r="E69" s="139">
        <v>120762</v>
      </c>
      <c r="F69" s="143">
        <v>92.8608330327814</v>
      </c>
      <c r="G69" s="143">
        <v>43.674787059466603</v>
      </c>
      <c r="H69" s="143">
        <v>51.864255945238497</v>
      </c>
      <c r="I69" s="143">
        <v>3.7343901262389401</v>
      </c>
      <c r="J69" s="143">
        <v>12.1241237886499</v>
      </c>
      <c r="K69" s="143">
        <v>-4.24713103610953</v>
      </c>
      <c r="L69" s="143">
        <v>-0.37070638768683001</v>
      </c>
      <c r="M69" s="143">
        <v>-0.40807967520979199</v>
      </c>
      <c r="N69" s="143">
        <v>-3.8321219075352801</v>
      </c>
      <c r="O69" s="143">
        <v>1.61559567687386</v>
      </c>
      <c r="P69" s="143">
        <v>5.8233505822640996</v>
      </c>
      <c r="Q69" s="143">
        <v>8.8612709358626294</v>
      </c>
      <c r="R69" s="143">
        <v>-0.35386933728432701</v>
      </c>
    </row>
    <row r="70" spans="1:18" x14ac:dyDescent="0.25">
      <c r="A70" s="139" t="s">
        <v>114</v>
      </c>
      <c r="B70" s="142">
        <v>43936</v>
      </c>
      <c r="C70" s="143">
        <v>19.686299999999999</v>
      </c>
      <c r="D70" s="143">
        <v>19.686299999999999</v>
      </c>
      <c r="E70" s="139">
        <v>113077</v>
      </c>
      <c r="F70" s="143">
        <v>92.240890781273194</v>
      </c>
      <c r="G70" s="143">
        <v>43.070270122792202</v>
      </c>
      <c r="H70" s="143">
        <v>51.247628476311</v>
      </c>
      <c r="I70" s="143">
        <v>3.1312412050929201</v>
      </c>
      <c r="J70" s="143">
        <v>11.518507907741901</v>
      </c>
      <c r="K70" s="143">
        <v>-4.8409320971899996</v>
      </c>
      <c r="L70" s="143">
        <v>-0.95888222203107698</v>
      </c>
      <c r="M70" s="143">
        <v>-1.0089817930681799</v>
      </c>
      <c r="N70" s="143">
        <v>-4.4302572800617197</v>
      </c>
      <c r="O70" s="143">
        <v>0.88836039268658695</v>
      </c>
      <c r="P70" s="143">
        <v>4.9434777016111298</v>
      </c>
      <c r="Q70" s="143">
        <v>9.8646749441964303</v>
      </c>
      <c r="R70" s="143">
        <v>-1.0207673758239499</v>
      </c>
    </row>
    <row r="71" spans="1:18" x14ac:dyDescent="0.25">
      <c r="A71" s="141" t="s">
        <v>387</v>
      </c>
      <c r="B71" s="141"/>
      <c r="C71" s="141"/>
      <c r="D71" s="141"/>
      <c r="E71" s="141"/>
      <c r="F71" s="141"/>
      <c r="G71" s="141"/>
      <c r="H71" s="141"/>
      <c r="I71" s="141"/>
      <c r="J71" s="141"/>
      <c r="K71" s="141"/>
      <c r="L71" s="141"/>
      <c r="M71" s="141"/>
      <c r="N71" s="141"/>
      <c r="O71" s="141"/>
      <c r="P71" s="141"/>
      <c r="Q71" s="141"/>
      <c r="R71" s="141"/>
    </row>
    <row r="72" spans="1:18" x14ac:dyDescent="0.25">
      <c r="A72" s="139" t="s">
        <v>266</v>
      </c>
      <c r="B72" s="142">
        <v>43936</v>
      </c>
      <c r="C72" s="143">
        <v>31.64</v>
      </c>
      <c r="D72" s="143">
        <v>31.64</v>
      </c>
      <c r="E72" s="139">
        <v>104331</v>
      </c>
      <c r="F72" s="143">
        <v>-143.06992787707699</v>
      </c>
      <c r="G72" s="143">
        <v>-105.797101449276</v>
      </c>
      <c r="H72" s="143">
        <v>117.970265029088</v>
      </c>
      <c r="I72" s="143">
        <v>177.79974920420599</v>
      </c>
      <c r="J72" s="143">
        <v>-127.432038505864</v>
      </c>
      <c r="K72" s="143">
        <v>-87.514289515772106</v>
      </c>
      <c r="L72" s="143">
        <v>-30.265606000673898</v>
      </c>
      <c r="M72" s="143">
        <v>-19.989261744966399</v>
      </c>
      <c r="N72" s="143">
        <v>-20.5856876378284</v>
      </c>
      <c r="O72" s="143">
        <v>-1.02832101802804</v>
      </c>
      <c r="P72" s="143">
        <v>2.1003876918217999</v>
      </c>
      <c r="Q72" s="143">
        <v>15.979364758243999</v>
      </c>
      <c r="R72" s="143">
        <v>-9.9792068970629408</v>
      </c>
    </row>
    <row r="73" spans="1:18" x14ac:dyDescent="0.25">
      <c r="A73" s="139" t="s">
        <v>163</v>
      </c>
      <c r="B73" s="142">
        <v>43936</v>
      </c>
      <c r="C73" s="143">
        <v>33.909999999999997</v>
      </c>
      <c r="D73" s="143">
        <v>33.909999999999997</v>
      </c>
      <c r="E73" s="139">
        <v>119661</v>
      </c>
      <c r="F73" s="143">
        <v>-149.4589061129</v>
      </c>
      <c r="G73" s="143">
        <v>-105.76644450883801</v>
      </c>
      <c r="H73" s="143">
        <v>116.327145871914</v>
      </c>
      <c r="I73" s="143">
        <v>177.36782902137199</v>
      </c>
      <c r="J73" s="143">
        <v>-127.03384668928901</v>
      </c>
      <c r="K73" s="143">
        <v>-87.054483267828999</v>
      </c>
      <c r="L73" s="143">
        <v>-29.7729210707421</v>
      </c>
      <c r="M73" s="143">
        <v>-19.443058828913401</v>
      </c>
      <c r="N73" s="143">
        <v>-20.025268233503201</v>
      </c>
      <c r="O73" s="143">
        <v>-0.13667889019950699</v>
      </c>
      <c r="P73" s="143">
        <v>3.1986841240442301</v>
      </c>
      <c r="Q73" s="143">
        <v>16.330608550922602</v>
      </c>
      <c r="R73" s="143">
        <v>-9.3314097088114991</v>
      </c>
    </row>
    <row r="74" spans="1:18" x14ac:dyDescent="0.25">
      <c r="A74" s="139" t="s">
        <v>267</v>
      </c>
      <c r="B74" s="142">
        <v>43936</v>
      </c>
      <c r="C74" s="143">
        <v>25.8</v>
      </c>
      <c r="D74" s="143">
        <v>25.8</v>
      </c>
      <c r="E74" s="139">
        <v>107745</v>
      </c>
      <c r="F74" s="143">
        <v>-154.304381245195</v>
      </c>
      <c r="G74" s="143">
        <v>-106.56257933485701</v>
      </c>
      <c r="H74" s="143">
        <v>113.578500707214</v>
      </c>
      <c r="I74" s="143">
        <v>173.52211657709799</v>
      </c>
      <c r="J74" s="143">
        <v>-121.70863516155001</v>
      </c>
      <c r="K74" s="143">
        <v>-84.925615173094499</v>
      </c>
      <c r="L74" s="143">
        <v>-28.9465393431759</v>
      </c>
      <c r="M74" s="143">
        <v>-18.7717440629254</v>
      </c>
      <c r="N74" s="143">
        <v>-19.3722843987535</v>
      </c>
      <c r="O74" s="143">
        <v>-0.28106444671255998</v>
      </c>
      <c r="P74" s="143">
        <v>2.8287583978764901</v>
      </c>
      <c r="Q74" s="143">
        <v>13.3092928676593</v>
      </c>
      <c r="R74" s="143">
        <v>-9.1525166237737992</v>
      </c>
    </row>
    <row r="75" spans="1:18" x14ac:dyDescent="0.25">
      <c r="A75" s="139" t="s">
        <v>164</v>
      </c>
      <c r="B75" s="142">
        <v>43936</v>
      </c>
      <c r="C75" s="143">
        <v>27.59</v>
      </c>
      <c r="D75" s="143">
        <v>27.59</v>
      </c>
      <c r="E75" s="139">
        <v>119544</v>
      </c>
      <c r="F75" s="143">
        <v>-150.880661394681</v>
      </c>
      <c r="G75" s="143">
        <v>-106.155033238366</v>
      </c>
      <c r="H75" s="143">
        <v>113.94179894179899</v>
      </c>
      <c r="I75" s="143">
        <v>174.41442934482399</v>
      </c>
      <c r="J75" s="143">
        <v>-121.03116380069299</v>
      </c>
      <c r="K75" s="143">
        <v>-84.194013317724696</v>
      </c>
      <c r="L75" s="143">
        <v>-28.129657228017901</v>
      </c>
      <c r="M75" s="143">
        <v>-17.896747341714399</v>
      </c>
      <c r="N75" s="143">
        <v>-18.5627125747538</v>
      </c>
      <c r="O75" s="143">
        <v>0.78942655055067601</v>
      </c>
      <c r="P75" s="143">
        <v>3.9661140428089698</v>
      </c>
      <c r="Q75" s="143">
        <v>17.8992514481745</v>
      </c>
      <c r="R75" s="143">
        <v>-8.2891976440815593</v>
      </c>
    </row>
    <row r="76" spans="1:18" x14ac:dyDescent="0.25">
      <c r="A76" s="139" t="s">
        <v>165</v>
      </c>
      <c r="B76" s="142">
        <v>43936</v>
      </c>
      <c r="C76" s="143">
        <v>42.745800000000003</v>
      </c>
      <c r="D76" s="143">
        <v>42.745800000000003</v>
      </c>
      <c r="E76" s="139">
        <v>120503</v>
      </c>
      <c r="F76" s="143">
        <v>-63.817436672120998</v>
      </c>
      <c r="G76" s="143">
        <v>-150.34490101682999</v>
      </c>
      <c r="H76" s="143">
        <v>96.978932594309995</v>
      </c>
      <c r="I76" s="143">
        <v>159.998566966303</v>
      </c>
      <c r="J76" s="143">
        <v>-133.23050858004601</v>
      </c>
      <c r="K76" s="143">
        <v>-83.723944014713396</v>
      </c>
      <c r="L76" s="143">
        <v>-31.921598283720101</v>
      </c>
      <c r="M76" s="143">
        <v>-16.260854424787102</v>
      </c>
      <c r="N76" s="143">
        <v>-10.333423057755599</v>
      </c>
      <c r="O76" s="143">
        <v>5.4829397446477701</v>
      </c>
      <c r="P76" s="143">
        <v>5.8597568881676203</v>
      </c>
      <c r="Q76" s="143">
        <v>25.5949859129266</v>
      </c>
      <c r="R76" s="143">
        <v>-2.6882874240088199</v>
      </c>
    </row>
    <row r="77" spans="1:18" x14ac:dyDescent="0.25">
      <c r="A77" s="139" t="s">
        <v>268</v>
      </c>
      <c r="B77" s="142">
        <v>43936</v>
      </c>
      <c r="C77" s="143">
        <v>39.466799999999999</v>
      </c>
      <c r="D77" s="143">
        <v>39.466799999999999</v>
      </c>
      <c r="E77" s="139">
        <v>112323</v>
      </c>
      <c r="F77" s="143">
        <v>-64.646868869471803</v>
      </c>
      <c r="G77" s="143">
        <v>-151.12060459607699</v>
      </c>
      <c r="H77" s="143">
        <v>96.180104989972094</v>
      </c>
      <c r="I77" s="143">
        <v>159.15752688357799</v>
      </c>
      <c r="J77" s="143">
        <v>-133.91433813272701</v>
      </c>
      <c r="K77" s="143">
        <v>-84.323505984576201</v>
      </c>
      <c r="L77" s="143">
        <v>-32.5545072264038</v>
      </c>
      <c r="M77" s="143">
        <v>-16.942296725594499</v>
      </c>
      <c r="N77" s="143">
        <v>-11.0738643364684</v>
      </c>
      <c r="O77" s="143">
        <v>4.3624848799917304</v>
      </c>
      <c r="P77" s="143">
        <v>4.5675242004339198</v>
      </c>
      <c r="Q77" s="143">
        <v>28.604739361702102</v>
      </c>
      <c r="R77" s="143">
        <v>-3.5560416288571499</v>
      </c>
    </row>
    <row r="78" spans="1:18" x14ac:dyDescent="0.25">
      <c r="A78" s="139" t="s">
        <v>269</v>
      </c>
      <c r="B78" s="142">
        <v>43936</v>
      </c>
      <c r="C78" s="143">
        <v>34.82</v>
      </c>
      <c r="D78" s="143">
        <v>34.82</v>
      </c>
      <c r="E78" s="139">
        <v>134044</v>
      </c>
      <c r="F78" s="143">
        <v>52.563364055302102</v>
      </c>
      <c r="G78" s="143">
        <v>-34.742052160670397</v>
      </c>
      <c r="H78" s="143">
        <v>154.177578778407</v>
      </c>
      <c r="I78" s="143">
        <v>234.194053208138</v>
      </c>
      <c r="J78" s="143">
        <v>-114.734214734215</v>
      </c>
      <c r="K78" s="143">
        <v>-95.558237430912996</v>
      </c>
      <c r="L78" s="143">
        <v>-37.263624831866998</v>
      </c>
      <c r="M78" s="143">
        <v>-25.820873551616099</v>
      </c>
      <c r="N78" s="143">
        <v>-21.3587701156655</v>
      </c>
      <c r="O78" s="143">
        <v>-5.7548341385364603</v>
      </c>
      <c r="P78" s="143">
        <v>-1.7007110887916199</v>
      </c>
      <c r="Q78" s="143">
        <v>-2.0371305149201699</v>
      </c>
      <c r="R78" s="143">
        <v>-12.8887100080903</v>
      </c>
    </row>
    <row r="79" spans="1:18" x14ac:dyDescent="0.25">
      <c r="A79" s="139" t="s">
        <v>166</v>
      </c>
      <c r="B79" s="142">
        <v>43936</v>
      </c>
      <c r="C79" s="143">
        <v>37.659999999999997</v>
      </c>
      <c r="D79" s="143">
        <v>37.659999999999997</v>
      </c>
      <c r="E79" s="139">
        <v>134045</v>
      </c>
      <c r="F79" s="143">
        <v>53.4620505992023</v>
      </c>
      <c r="G79" s="143">
        <v>-35.330869412179702</v>
      </c>
      <c r="H79" s="143">
        <v>155.41622719637499</v>
      </c>
      <c r="I79" s="143">
        <v>234.68058714079001</v>
      </c>
      <c r="J79" s="143">
        <v>-114.292929292929</v>
      </c>
      <c r="K79" s="143">
        <v>-95.012080118463103</v>
      </c>
      <c r="L79" s="143">
        <v>-36.692538585865798</v>
      </c>
      <c r="M79" s="143">
        <v>-25.232453567937501</v>
      </c>
      <c r="N79" s="143">
        <v>-20.792131515055502</v>
      </c>
      <c r="O79" s="143">
        <v>-5.01444668280753</v>
      </c>
      <c r="P79" s="143">
        <v>-0.85801777516276401</v>
      </c>
      <c r="Q79" s="143">
        <v>-1.2065848716224099</v>
      </c>
      <c r="R79" s="143">
        <v>-12.304491573084301</v>
      </c>
    </row>
    <row r="80" spans="1:18" x14ac:dyDescent="0.25">
      <c r="A80" s="139" t="s">
        <v>270</v>
      </c>
      <c r="B80" s="142">
        <v>43936</v>
      </c>
      <c r="C80" s="143">
        <v>33.345999999999997</v>
      </c>
      <c r="D80" s="143">
        <v>33.345999999999997</v>
      </c>
      <c r="E80" s="139">
        <v>113463</v>
      </c>
      <c r="F80" s="143">
        <v>-32.778542776748203</v>
      </c>
      <c r="G80" s="143">
        <v>-73.175910563325601</v>
      </c>
      <c r="H80" s="143">
        <v>119.64800645087701</v>
      </c>
      <c r="I80" s="143">
        <v>180.03929579012899</v>
      </c>
      <c r="J80" s="143">
        <v>-98.584385194235395</v>
      </c>
      <c r="K80" s="143">
        <v>-84.349884946673697</v>
      </c>
      <c r="L80" s="143">
        <v>-29.829013731581298</v>
      </c>
      <c r="M80" s="143">
        <v>-17.5018519789549</v>
      </c>
      <c r="N80" s="143">
        <v>-11.792747952734199</v>
      </c>
      <c r="O80" s="143">
        <v>0.26831775628372101</v>
      </c>
      <c r="P80" s="143">
        <v>1.49249871525191</v>
      </c>
      <c r="Q80" s="143">
        <v>16.3430955120829</v>
      </c>
      <c r="R80" s="143">
        <v>-5.41184486188161</v>
      </c>
    </row>
    <row r="81" spans="1:18" x14ac:dyDescent="0.25">
      <c r="A81" s="139" t="s">
        <v>167</v>
      </c>
      <c r="B81" s="142">
        <v>43936</v>
      </c>
      <c r="C81" s="143">
        <v>35.226999999999997</v>
      </c>
      <c r="D81" s="143">
        <v>35.226999999999997</v>
      </c>
      <c r="E81" s="139">
        <v>120147</v>
      </c>
      <c r="F81" s="143">
        <v>-31.547551575606398</v>
      </c>
      <c r="G81" s="143">
        <v>-72.012305160500901</v>
      </c>
      <c r="H81" s="143">
        <v>121.01238194824801</v>
      </c>
      <c r="I81" s="143">
        <v>181.435294627947</v>
      </c>
      <c r="J81" s="143">
        <v>-97.487480939023797</v>
      </c>
      <c r="K81" s="143">
        <v>-83.367599344662494</v>
      </c>
      <c r="L81" s="143">
        <v>-28.791655550556101</v>
      </c>
      <c r="M81" s="143">
        <v>-16.451038951349801</v>
      </c>
      <c r="N81" s="143">
        <v>-10.7498710450053</v>
      </c>
      <c r="O81" s="143">
        <v>1.4414200949757601</v>
      </c>
      <c r="P81" s="143">
        <v>2.5655784385827398</v>
      </c>
      <c r="Q81" s="143">
        <v>14.6587736661993</v>
      </c>
      <c r="R81" s="143">
        <v>-4.3665888207002101</v>
      </c>
    </row>
    <row r="82" spans="1:18" x14ac:dyDescent="0.25">
      <c r="A82" s="139" t="s">
        <v>168</v>
      </c>
      <c r="B82" s="142">
        <v>43936</v>
      </c>
      <c r="C82" s="143">
        <v>8.02</v>
      </c>
      <c r="D82" s="143">
        <v>8.02</v>
      </c>
      <c r="E82" s="139">
        <v>141950</v>
      </c>
      <c r="F82" s="143">
        <v>-22.727272727272801</v>
      </c>
      <c r="G82" s="143">
        <v>-104.37091503268</v>
      </c>
      <c r="H82" s="143">
        <v>72.512190716994695</v>
      </c>
      <c r="I82" s="143">
        <v>195.71045576407499</v>
      </c>
      <c r="J82" s="143">
        <v>-100.32295746581499</v>
      </c>
      <c r="K82" s="143">
        <v>-62.486986697512997</v>
      </c>
      <c r="L82" s="143">
        <v>-13.2349854004847</v>
      </c>
      <c r="M82" s="143">
        <v>-4.7858391608391697</v>
      </c>
      <c r="N82" s="143">
        <v>-8.4244080145719593</v>
      </c>
      <c r="O82" s="143"/>
      <c r="P82" s="143"/>
      <c r="Q82" s="143">
        <v>-9.1946564885496205</v>
      </c>
      <c r="R82" s="143">
        <v>-11.6886058548473</v>
      </c>
    </row>
    <row r="83" spans="1:18" x14ac:dyDescent="0.25">
      <c r="A83" s="139" t="s">
        <v>271</v>
      </c>
      <c r="B83" s="142">
        <v>43936</v>
      </c>
      <c r="C83" s="143">
        <v>7.88</v>
      </c>
      <c r="D83" s="143">
        <v>7.88</v>
      </c>
      <c r="E83" s="139">
        <v>141952</v>
      </c>
      <c r="F83" s="143">
        <v>-23.130544993661701</v>
      </c>
      <c r="G83" s="143">
        <v>-106.192851205319</v>
      </c>
      <c r="H83" s="143">
        <v>73.818716675859804</v>
      </c>
      <c r="I83" s="143">
        <v>195.624634574157</v>
      </c>
      <c r="J83" s="143">
        <v>-100.782915661808</v>
      </c>
      <c r="K83" s="143">
        <v>-63.060468942821899</v>
      </c>
      <c r="L83" s="143">
        <v>-13.893458751879001</v>
      </c>
      <c r="M83" s="143">
        <v>-5.48993585489937</v>
      </c>
      <c r="N83" s="143">
        <v>-9.0869841990155091</v>
      </c>
      <c r="O83" s="143"/>
      <c r="P83" s="143"/>
      <c r="Q83" s="143">
        <v>-9.8447837150127206</v>
      </c>
      <c r="R83" s="143">
        <v>-12.3180502729165</v>
      </c>
    </row>
    <row r="84" spans="1:18" x14ac:dyDescent="0.25">
      <c r="A84" s="139" t="s">
        <v>169</v>
      </c>
      <c r="B84" s="142">
        <v>43936</v>
      </c>
      <c r="C84" s="143">
        <v>9.7100000000000009</v>
      </c>
      <c r="D84" s="143">
        <v>9.7100000000000009</v>
      </c>
      <c r="E84" s="139">
        <v>144315</v>
      </c>
      <c r="F84" s="143">
        <v>0</v>
      </c>
      <c r="G84" s="143">
        <v>-98.615332657884807</v>
      </c>
      <c r="H84" s="143">
        <v>76.280041797283204</v>
      </c>
      <c r="I84" s="143">
        <v>196.32969466856599</v>
      </c>
      <c r="J84" s="143">
        <v>-125.252525252525</v>
      </c>
      <c r="K84" s="143">
        <v>-76.272351501709295</v>
      </c>
      <c r="L84" s="143">
        <v>-22.747895975429799</v>
      </c>
      <c r="M84" s="143">
        <v>-9.6344534166883697</v>
      </c>
      <c r="N84" s="143">
        <v>-11.293260473588299</v>
      </c>
      <c r="O84" s="143"/>
      <c r="P84" s="143"/>
      <c r="Q84" s="143">
        <v>-1.9457720588235199</v>
      </c>
      <c r="R84" s="143"/>
    </row>
    <row r="85" spans="1:18" x14ac:dyDescent="0.25">
      <c r="A85" s="139" t="s">
        <v>272</v>
      </c>
      <c r="B85" s="142">
        <v>43936</v>
      </c>
      <c r="C85" s="143">
        <v>9.5500000000000007</v>
      </c>
      <c r="D85" s="143">
        <v>9.5500000000000007</v>
      </c>
      <c r="E85" s="139">
        <v>144314</v>
      </c>
      <c r="F85" s="143">
        <v>0</v>
      </c>
      <c r="G85" s="143">
        <v>-100.24030209406099</v>
      </c>
      <c r="H85" s="143">
        <v>77.577045696068694</v>
      </c>
      <c r="I85" s="143">
        <v>196.710102960103</v>
      </c>
      <c r="J85" s="143">
        <v>-126.201720357564</v>
      </c>
      <c r="K85" s="143">
        <v>-77.029992004611302</v>
      </c>
      <c r="L85" s="143">
        <v>-23.735708668562101</v>
      </c>
      <c r="M85" s="143">
        <v>-10.6130670870555</v>
      </c>
      <c r="N85" s="143">
        <v>-12.2712469955391</v>
      </c>
      <c r="O85" s="143"/>
      <c r="P85" s="143"/>
      <c r="Q85" s="143">
        <v>-3.0193014705882302</v>
      </c>
      <c r="R85" s="143"/>
    </row>
    <row r="86" spans="1:18" x14ac:dyDescent="0.25">
      <c r="A86" s="139" t="s">
        <v>170</v>
      </c>
      <c r="B86" s="142">
        <v>43936</v>
      </c>
      <c r="C86" s="143">
        <v>52.37</v>
      </c>
      <c r="D86" s="143">
        <v>52.37</v>
      </c>
      <c r="E86" s="139">
        <v>119351</v>
      </c>
      <c r="F86" s="143">
        <v>-76.345312797111802</v>
      </c>
      <c r="G86" s="143">
        <v>-109.506844177761</v>
      </c>
      <c r="H86" s="143">
        <v>72.687041902917997</v>
      </c>
      <c r="I86" s="143">
        <v>209.776297562557</v>
      </c>
      <c r="J86" s="143">
        <v>-99.729926085033895</v>
      </c>
      <c r="K86" s="143">
        <v>-61.807196195824801</v>
      </c>
      <c r="L86" s="143">
        <v>-15.9114237512398</v>
      </c>
      <c r="M86" s="143">
        <v>-4.9293820722392203</v>
      </c>
      <c r="N86" s="143">
        <v>-4.7687531048186802</v>
      </c>
      <c r="O86" s="143">
        <v>4.6610090511537097</v>
      </c>
      <c r="P86" s="143">
        <v>5.6779365052521298</v>
      </c>
      <c r="Q86" s="143">
        <v>17.0079393475892</v>
      </c>
      <c r="R86" s="143">
        <v>-7.5777302632814099</v>
      </c>
    </row>
    <row r="87" spans="1:18" x14ac:dyDescent="0.25">
      <c r="A87" s="139" t="s">
        <v>273</v>
      </c>
      <c r="B87" s="142">
        <v>43936</v>
      </c>
      <c r="C87" s="143">
        <v>47.63</v>
      </c>
      <c r="D87" s="143">
        <v>47.63</v>
      </c>
      <c r="E87" s="139">
        <v>111710</v>
      </c>
      <c r="F87" s="143">
        <v>-76.311938114152696</v>
      </c>
      <c r="G87" s="143">
        <v>-110.355253212395</v>
      </c>
      <c r="H87" s="143">
        <v>72.143161223621505</v>
      </c>
      <c r="I87" s="143">
        <v>208.689666342728</v>
      </c>
      <c r="J87" s="143">
        <v>-100.49338585318699</v>
      </c>
      <c r="K87" s="143">
        <v>-62.729424312846199</v>
      </c>
      <c r="L87" s="143">
        <v>-16.902193772759901</v>
      </c>
      <c r="M87" s="143">
        <v>-6.0125002277738204</v>
      </c>
      <c r="N87" s="143">
        <v>-5.8349724615655498</v>
      </c>
      <c r="O87" s="143">
        <v>3.2820499891802899</v>
      </c>
      <c r="P87" s="143">
        <v>3.9905889684400901</v>
      </c>
      <c r="Q87" s="143">
        <v>33.771699041062199</v>
      </c>
      <c r="R87" s="143">
        <v>-8.5546543539613307</v>
      </c>
    </row>
    <row r="88" spans="1:18" x14ac:dyDescent="0.25">
      <c r="A88" s="139" t="s">
        <v>171</v>
      </c>
      <c r="B88" s="142">
        <v>43936</v>
      </c>
      <c r="C88" s="143">
        <v>60.41</v>
      </c>
      <c r="D88" s="143">
        <v>60.41</v>
      </c>
      <c r="E88" s="139">
        <v>118285</v>
      </c>
      <c r="F88" s="143">
        <v>-18.108152803043701</v>
      </c>
      <c r="G88" s="143">
        <v>-74.599411379986805</v>
      </c>
      <c r="H88" s="143">
        <v>107.474718219777</v>
      </c>
      <c r="I88" s="143">
        <v>244.522904218722</v>
      </c>
      <c r="J88" s="143">
        <v>-82.043422733078003</v>
      </c>
      <c r="K88" s="143">
        <v>-68.355360651433102</v>
      </c>
      <c r="L88" s="143">
        <v>-21.896978510884701</v>
      </c>
      <c r="M88" s="143">
        <v>-14.239692625979</v>
      </c>
      <c r="N88" s="143">
        <v>-11.039972842503399</v>
      </c>
      <c r="O88" s="143">
        <v>4.3990692799210596</v>
      </c>
      <c r="P88" s="143">
        <v>4.4724082930364704</v>
      </c>
      <c r="Q88" s="143">
        <v>14.024319590076299</v>
      </c>
      <c r="R88" s="143">
        <v>-1.22216937707913</v>
      </c>
    </row>
    <row r="89" spans="1:18" x14ac:dyDescent="0.25">
      <c r="A89" s="139" t="s">
        <v>274</v>
      </c>
      <c r="B89" s="142">
        <v>43936</v>
      </c>
      <c r="C89" s="143">
        <v>57.61</v>
      </c>
      <c r="D89" s="143">
        <v>57.61</v>
      </c>
      <c r="E89" s="139">
        <v>111722</v>
      </c>
      <c r="F89" s="143">
        <v>-18.987341772151701</v>
      </c>
      <c r="G89" s="143">
        <v>-75.090005143150606</v>
      </c>
      <c r="H89" s="143">
        <v>107.14918385423201</v>
      </c>
      <c r="I89" s="143">
        <v>243.986603753119</v>
      </c>
      <c r="J89" s="143">
        <v>-82.772481519872002</v>
      </c>
      <c r="K89" s="143">
        <v>-69.097353795629601</v>
      </c>
      <c r="L89" s="143">
        <v>-22.7307108531549</v>
      </c>
      <c r="M89" s="143">
        <v>-15.108165177385301</v>
      </c>
      <c r="N89" s="143">
        <v>-11.8922007714266</v>
      </c>
      <c r="O89" s="143">
        <v>3.43117146945213</v>
      </c>
      <c r="P89" s="143">
        <v>3.5584724922571298</v>
      </c>
      <c r="Q89" s="143">
        <v>40.415859101126799</v>
      </c>
      <c r="R89" s="143">
        <v>-2.0710098788873399</v>
      </c>
    </row>
    <row r="90" spans="1:18" x14ac:dyDescent="0.25">
      <c r="A90" s="139" t="s">
        <v>172</v>
      </c>
      <c r="B90" s="142">
        <v>43936</v>
      </c>
      <c r="C90" s="143">
        <v>41.317</v>
      </c>
      <c r="D90" s="143">
        <v>41.317</v>
      </c>
      <c r="E90" s="139">
        <v>119242</v>
      </c>
      <c r="F90" s="143">
        <v>-63.823501037095902</v>
      </c>
      <c r="G90" s="143">
        <v>-38.768778157215202</v>
      </c>
      <c r="H90" s="143">
        <v>153.43012329508201</v>
      </c>
      <c r="I90" s="143">
        <v>239.41180245683199</v>
      </c>
      <c r="J90" s="143">
        <v>-112.88245943669401</v>
      </c>
      <c r="K90" s="143">
        <v>-102.269117722532</v>
      </c>
      <c r="L90" s="143">
        <v>-39.412722184230198</v>
      </c>
      <c r="M90" s="143">
        <v>-23.896124514910401</v>
      </c>
      <c r="N90" s="143">
        <v>-18.124779636210601</v>
      </c>
      <c r="O90" s="143">
        <v>-0.80548278055521205</v>
      </c>
      <c r="P90" s="143">
        <v>4.7163057471984899</v>
      </c>
      <c r="Q90" s="143">
        <v>16.215490817329702</v>
      </c>
      <c r="R90" s="143">
        <v>-6.8846921863950001</v>
      </c>
    </row>
    <row r="91" spans="1:18" x14ac:dyDescent="0.25">
      <c r="A91" s="139" t="s">
        <v>275</v>
      </c>
      <c r="B91" s="142">
        <v>43936</v>
      </c>
      <c r="C91" s="143">
        <v>39.094000000000001</v>
      </c>
      <c r="D91" s="143">
        <v>39.094000000000001</v>
      </c>
      <c r="E91" s="139">
        <v>104772</v>
      </c>
      <c r="F91" s="143">
        <v>-64.658578237705996</v>
      </c>
      <c r="G91" s="143">
        <v>-39.730036509025503</v>
      </c>
      <c r="H91" s="143">
        <v>152.51747962434399</v>
      </c>
      <c r="I91" s="143">
        <v>238.37608132954199</v>
      </c>
      <c r="J91" s="143">
        <v>-113.649751746192</v>
      </c>
      <c r="K91" s="143">
        <v>-102.93270144953</v>
      </c>
      <c r="L91" s="143">
        <v>-40.1726523237718</v>
      </c>
      <c r="M91" s="143">
        <v>-24.682712602337801</v>
      </c>
      <c r="N91" s="143">
        <v>-18.9142691319128</v>
      </c>
      <c r="O91" s="143">
        <v>-1.80224752968052</v>
      </c>
      <c r="P91" s="143">
        <v>3.59215224077276</v>
      </c>
      <c r="Q91" s="143">
        <v>21.958870967741898</v>
      </c>
      <c r="R91" s="143">
        <v>-7.7063737312373402</v>
      </c>
    </row>
    <row r="92" spans="1:18" x14ac:dyDescent="0.25">
      <c r="A92" s="139" t="s">
        <v>173</v>
      </c>
      <c r="B92" s="142">
        <v>43936</v>
      </c>
      <c r="C92" s="143">
        <v>40.01</v>
      </c>
      <c r="D92" s="143">
        <v>40.01</v>
      </c>
      <c r="E92" s="139">
        <v>118620</v>
      </c>
      <c r="F92" s="143">
        <v>0</v>
      </c>
      <c r="G92" s="143">
        <v>-82.490959894806593</v>
      </c>
      <c r="H92" s="143">
        <v>105.03023238872299</v>
      </c>
      <c r="I92" s="143">
        <v>190.16971229360601</v>
      </c>
      <c r="J92" s="143">
        <v>-132.172295134443</v>
      </c>
      <c r="K92" s="143">
        <v>-99.047949979627006</v>
      </c>
      <c r="L92" s="143">
        <v>-38.433846262409801</v>
      </c>
      <c r="M92" s="143">
        <v>-24.791943828529199</v>
      </c>
      <c r="N92" s="143">
        <v>-18.857941217513801</v>
      </c>
      <c r="O92" s="143">
        <v>-2.1887268129560402</v>
      </c>
      <c r="P92" s="143">
        <v>1.0180595219045301</v>
      </c>
      <c r="Q92" s="143">
        <v>11.544574094466601</v>
      </c>
      <c r="R92" s="143">
        <v>-9.3176611067163506</v>
      </c>
    </row>
    <row r="93" spans="1:18" x14ac:dyDescent="0.25">
      <c r="A93" s="139" t="s">
        <v>276</v>
      </c>
      <c r="B93" s="142">
        <v>43936</v>
      </c>
      <c r="C93" s="143">
        <v>36.950000000000003</v>
      </c>
      <c r="D93" s="143">
        <v>36.950000000000003</v>
      </c>
      <c r="E93" s="139">
        <v>111638</v>
      </c>
      <c r="F93" s="143">
        <v>-4.9377705627692601</v>
      </c>
      <c r="G93" s="143">
        <v>-82.821676454884695</v>
      </c>
      <c r="H93" s="143">
        <v>103.62367414534199</v>
      </c>
      <c r="I93" s="143">
        <v>188.38612055385201</v>
      </c>
      <c r="J93" s="143">
        <v>-133.68517437039901</v>
      </c>
      <c r="K93" s="143">
        <v>-100.417132066554</v>
      </c>
      <c r="L93" s="143">
        <v>-39.830230639676799</v>
      </c>
      <c r="M93" s="143">
        <v>-26.182134181265202</v>
      </c>
      <c r="N93" s="143">
        <v>-20.2422122896599</v>
      </c>
      <c r="O93" s="143">
        <v>-3.5516263776228798</v>
      </c>
      <c r="P93" s="143">
        <v>-0.18746212237938001</v>
      </c>
      <c r="Q93" s="143">
        <v>23.852449078564501</v>
      </c>
      <c r="R93" s="143">
        <v>-10.6477315607675</v>
      </c>
    </row>
    <row r="94" spans="1:18" x14ac:dyDescent="0.25">
      <c r="A94" s="139" t="s">
        <v>174</v>
      </c>
      <c r="B94" s="142">
        <v>43936</v>
      </c>
      <c r="C94" s="143">
        <v>11.7918</v>
      </c>
      <c r="D94" s="143">
        <v>11.7918</v>
      </c>
      <c r="E94" s="139">
        <v>135654</v>
      </c>
      <c r="F94" s="143">
        <v>21.3830871115644</v>
      </c>
      <c r="G94" s="143">
        <v>-29.724381207963201</v>
      </c>
      <c r="H94" s="143">
        <v>104.326308179948</v>
      </c>
      <c r="I94" s="143">
        <v>187.514447263915</v>
      </c>
      <c r="J94" s="143">
        <v>-157.68465316907799</v>
      </c>
      <c r="K94" s="143">
        <v>-109.02447435849901</v>
      </c>
      <c r="L94" s="143">
        <v>-43.719157792371597</v>
      </c>
      <c r="M94" s="143">
        <v>-29.233597397273002</v>
      </c>
      <c r="N94" s="143">
        <v>-23.392125107465102</v>
      </c>
      <c r="O94" s="143">
        <v>-2.8118655602125799</v>
      </c>
      <c r="P94" s="143"/>
      <c r="Q94" s="143">
        <v>4.1709630102040798</v>
      </c>
      <c r="R94" s="143">
        <v>-8.6586674405144208</v>
      </c>
    </row>
    <row r="95" spans="1:18" x14ac:dyDescent="0.25">
      <c r="A95" s="139" t="s">
        <v>277</v>
      </c>
      <c r="B95" s="142">
        <v>43936</v>
      </c>
      <c r="C95" s="143">
        <v>10.994199999999999</v>
      </c>
      <c r="D95" s="143">
        <v>10.994199999999999</v>
      </c>
      <c r="E95" s="139">
        <v>135655</v>
      </c>
      <c r="F95" s="143">
        <v>19.941359654710102</v>
      </c>
      <c r="G95" s="143">
        <v>-31.2123899410911</v>
      </c>
      <c r="H95" s="143">
        <v>102.770037590149</v>
      </c>
      <c r="I95" s="143">
        <v>185.85794187493499</v>
      </c>
      <c r="J95" s="143">
        <v>-158.96363848776301</v>
      </c>
      <c r="K95" s="143">
        <v>-110.077397442026</v>
      </c>
      <c r="L95" s="143">
        <v>-44.814211388238199</v>
      </c>
      <c r="M95" s="143">
        <v>-30.374714890843901</v>
      </c>
      <c r="N95" s="143">
        <v>-24.593243881194301</v>
      </c>
      <c r="O95" s="143">
        <v>-4.2701120859840396</v>
      </c>
      <c r="P95" s="143"/>
      <c r="Q95" s="143">
        <v>2.3143048469387701</v>
      </c>
      <c r="R95" s="143">
        <v>-10.015950690411501</v>
      </c>
    </row>
    <row r="96" spans="1:18" x14ac:dyDescent="0.25">
      <c r="A96" s="139" t="s">
        <v>278</v>
      </c>
      <c r="B96" s="142">
        <v>43936</v>
      </c>
      <c r="C96" s="143">
        <v>415.8811</v>
      </c>
      <c r="D96" s="143">
        <v>415.8811</v>
      </c>
      <c r="E96" s="139">
        <v>100526</v>
      </c>
      <c r="F96" s="143">
        <v>-69.599258108066195</v>
      </c>
      <c r="G96" s="143">
        <v>-50.077285435044502</v>
      </c>
      <c r="H96" s="143">
        <v>158.845983341927</v>
      </c>
      <c r="I96" s="143">
        <v>247.69429125106299</v>
      </c>
      <c r="J96" s="143">
        <v>-135.97901084981299</v>
      </c>
      <c r="K96" s="143">
        <v>-117.149069198907</v>
      </c>
      <c r="L96" s="143">
        <v>-49.467822761603003</v>
      </c>
      <c r="M96" s="143">
        <v>-34.924111697640797</v>
      </c>
      <c r="N96" s="143">
        <v>-27.404803953994598</v>
      </c>
      <c r="O96" s="143">
        <v>-5.2280896990764996</v>
      </c>
      <c r="P96" s="143">
        <v>-0.98247807163108203</v>
      </c>
      <c r="Q96" s="143">
        <v>192.99974140177201</v>
      </c>
      <c r="R96" s="143">
        <v>-11.995001854821499</v>
      </c>
    </row>
    <row r="97" spans="1:18" x14ac:dyDescent="0.25">
      <c r="A97" s="139" t="s">
        <v>175</v>
      </c>
      <c r="B97" s="142">
        <v>43936</v>
      </c>
      <c r="C97" s="143">
        <v>443.75009999999997</v>
      </c>
      <c r="D97" s="143">
        <v>443.75009999999997</v>
      </c>
      <c r="E97" s="139">
        <v>118540</v>
      </c>
      <c r="F97" s="143">
        <v>-68.440496115468704</v>
      </c>
      <c r="G97" s="143">
        <v>-49.110067411538402</v>
      </c>
      <c r="H97" s="143">
        <v>159.86442985055601</v>
      </c>
      <c r="I97" s="143">
        <v>248.75279984607599</v>
      </c>
      <c r="J97" s="143">
        <v>-135.12374783979601</v>
      </c>
      <c r="K97" s="143">
        <v>-116.464896250629</v>
      </c>
      <c r="L97" s="143">
        <v>-48.711472467937703</v>
      </c>
      <c r="M97" s="143">
        <v>-34.190671759009703</v>
      </c>
      <c r="N97" s="143">
        <v>-26.694877012477001</v>
      </c>
      <c r="O97" s="143">
        <v>-4.3848547149243702</v>
      </c>
      <c r="P97" s="143">
        <v>-2.5705430852067401E-2</v>
      </c>
      <c r="Q97" s="143">
        <v>11.3694645315698</v>
      </c>
      <c r="R97" s="143">
        <v>-11.2551403515166</v>
      </c>
    </row>
    <row r="98" spans="1:18" x14ac:dyDescent="0.25">
      <c r="A98" s="139" t="s">
        <v>279</v>
      </c>
      <c r="B98" s="142">
        <v>43936</v>
      </c>
      <c r="C98" s="143">
        <v>267.39</v>
      </c>
      <c r="D98" s="143">
        <v>267.39</v>
      </c>
      <c r="E98" s="139">
        <v>100998</v>
      </c>
      <c r="F98" s="143">
        <v>-67.591585191369603</v>
      </c>
      <c r="G98" s="143">
        <v>-56.4841025185017</v>
      </c>
      <c r="H98" s="143">
        <v>144.702090391447</v>
      </c>
      <c r="I98" s="143">
        <v>198.794564153636</v>
      </c>
      <c r="J98" s="143">
        <v>-140.748113756858</v>
      </c>
      <c r="K98" s="143">
        <v>-119.367385302643</v>
      </c>
      <c r="L98" s="143">
        <v>-47.068029180121798</v>
      </c>
      <c r="M98" s="143">
        <v>-34.998404102320698</v>
      </c>
      <c r="N98" s="143">
        <v>-25.954719477766702</v>
      </c>
      <c r="O98" s="143">
        <v>-3.26944553022066</v>
      </c>
      <c r="P98" s="143">
        <v>1.67225761454043</v>
      </c>
      <c r="Q98" s="143">
        <v>133.39109754366001</v>
      </c>
      <c r="R98" s="143">
        <v>-10.645062731272301</v>
      </c>
    </row>
    <row r="99" spans="1:18" x14ac:dyDescent="0.25">
      <c r="A99" s="139" t="s">
        <v>176</v>
      </c>
      <c r="B99" s="142">
        <v>43936</v>
      </c>
      <c r="C99" s="143">
        <v>278.80500000000001</v>
      </c>
      <c r="D99" s="143">
        <v>278.80500000000001</v>
      </c>
      <c r="E99" s="139">
        <v>118929</v>
      </c>
      <c r="F99" s="143">
        <v>-67.043558122166203</v>
      </c>
      <c r="G99" s="143">
        <v>-55.991873819126504</v>
      </c>
      <c r="H99" s="143">
        <v>145.21131455999901</v>
      </c>
      <c r="I99" s="143">
        <v>199.32835857941001</v>
      </c>
      <c r="J99" s="143">
        <v>-140.311660600594</v>
      </c>
      <c r="K99" s="143">
        <v>-119.017428187794</v>
      </c>
      <c r="L99" s="143">
        <v>-46.6867390750539</v>
      </c>
      <c r="M99" s="143">
        <v>-34.630548519952903</v>
      </c>
      <c r="N99" s="143">
        <v>-25.5807262315104</v>
      </c>
      <c r="O99" s="143">
        <v>-2.7348905452304102</v>
      </c>
      <c r="P99" s="143">
        <v>2.3323088006764801</v>
      </c>
      <c r="Q99" s="143">
        <v>12.3313783486521</v>
      </c>
      <c r="R99" s="143">
        <v>-10.224397390718099</v>
      </c>
    </row>
    <row r="100" spans="1:18" x14ac:dyDescent="0.25">
      <c r="A100" s="139" t="s">
        <v>280</v>
      </c>
      <c r="B100" s="142">
        <v>43936</v>
      </c>
      <c r="C100" s="143">
        <v>377.97300000000001</v>
      </c>
      <c r="D100" s="143">
        <v>1233.29473584486</v>
      </c>
      <c r="E100" s="139">
        <v>101979</v>
      </c>
      <c r="F100" s="143">
        <v>31.1963331637712</v>
      </c>
      <c r="G100" s="143">
        <v>22.745962405796298</v>
      </c>
      <c r="H100" s="143">
        <v>212.91062405215499</v>
      </c>
      <c r="I100" s="143">
        <v>264.71618043982699</v>
      </c>
      <c r="J100" s="143">
        <v>-83.236248157273906</v>
      </c>
      <c r="K100" s="143">
        <v>-113.976131498428</v>
      </c>
      <c r="L100" s="143">
        <v>-46.380421767513702</v>
      </c>
      <c r="M100" s="143">
        <v>-35.335414214989001</v>
      </c>
      <c r="N100" s="143">
        <v>-28.508007709913901</v>
      </c>
      <c r="O100" s="143">
        <v>-6.7813398364367998</v>
      </c>
      <c r="P100" s="143">
        <v>-1.7271116520363301</v>
      </c>
      <c r="Q100" s="143">
        <v>508.48716385761702</v>
      </c>
      <c r="R100" s="143">
        <v>-13.106091163497</v>
      </c>
    </row>
    <row r="101" spans="1:18" x14ac:dyDescent="0.25">
      <c r="A101" s="139" t="s">
        <v>177</v>
      </c>
      <c r="B101" s="142">
        <v>43936</v>
      </c>
      <c r="C101" s="143">
        <v>395.42399999999998</v>
      </c>
      <c r="D101" s="143">
        <v>395.42399999999998</v>
      </c>
      <c r="E101" s="139">
        <v>119060</v>
      </c>
      <c r="F101" s="143">
        <v>31.901229688853</v>
      </c>
      <c r="G101" s="143">
        <v>23.4744167783692</v>
      </c>
      <c r="H101" s="143">
        <v>213.65916601385501</v>
      </c>
      <c r="I101" s="143">
        <v>265.39185992404401</v>
      </c>
      <c r="J101" s="143">
        <v>-82.800379981613503</v>
      </c>
      <c r="K101" s="143">
        <v>-113.587672196016</v>
      </c>
      <c r="L101" s="143">
        <v>-45.948250450915303</v>
      </c>
      <c r="M101" s="143">
        <v>-34.918595979286202</v>
      </c>
      <c r="N101" s="143">
        <v>-28.1007365023152</v>
      </c>
      <c r="O101" s="143">
        <v>-6.2451999615587299</v>
      </c>
      <c r="P101" s="143">
        <v>-1.1298720892169101</v>
      </c>
      <c r="Q101" s="143">
        <v>8.5110405214207194</v>
      </c>
      <c r="R101" s="143">
        <v>-12.6303542010823</v>
      </c>
    </row>
    <row r="102" spans="1:18" x14ac:dyDescent="0.25">
      <c r="A102" s="139" t="s">
        <v>281</v>
      </c>
      <c r="B102" s="142">
        <v>43936</v>
      </c>
      <c r="C102" s="143">
        <v>28.867799999999999</v>
      </c>
      <c r="D102" s="143">
        <v>28.867799999999999</v>
      </c>
      <c r="E102" s="139">
        <v>104707</v>
      </c>
      <c r="F102" s="143">
        <v>-98.529690433945206</v>
      </c>
      <c r="G102" s="143">
        <v>-139.33529647368101</v>
      </c>
      <c r="H102" s="143">
        <v>60.7211067917913</v>
      </c>
      <c r="I102" s="143">
        <v>200.917591827141</v>
      </c>
      <c r="J102" s="143">
        <v>-139.781414090059</v>
      </c>
      <c r="K102" s="143">
        <v>-103.80605488648099</v>
      </c>
      <c r="L102" s="143">
        <v>-38.367784225439998</v>
      </c>
      <c r="M102" s="143">
        <v>-27.317665236678401</v>
      </c>
      <c r="N102" s="143">
        <v>-22.374409945552198</v>
      </c>
      <c r="O102" s="143">
        <v>-4.4081493733467196</v>
      </c>
      <c r="P102" s="143">
        <v>0.93815152099305599</v>
      </c>
      <c r="Q102" s="143">
        <v>14.2024066817901</v>
      </c>
      <c r="R102" s="143">
        <v>-11.980208515686</v>
      </c>
    </row>
    <row r="103" spans="1:18" x14ac:dyDescent="0.25">
      <c r="A103" s="139" t="s">
        <v>178</v>
      </c>
      <c r="B103" s="142">
        <v>43936</v>
      </c>
      <c r="C103" s="143">
        <v>30.590599999999998</v>
      </c>
      <c r="D103" s="143">
        <v>30.590599999999998</v>
      </c>
      <c r="E103" s="139">
        <v>120079</v>
      </c>
      <c r="F103" s="143">
        <v>-97.318775077550399</v>
      </c>
      <c r="G103" s="143">
        <v>-138.103863962617</v>
      </c>
      <c r="H103" s="143">
        <v>61.989411128710898</v>
      </c>
      <c r="I103" s="143">
        <v>202.28592564262499</v>
      </c>
      <c r="J103" s="143">
        <v>-138.67579782869799</v>
      </c>
      <c r="K103" s="143">
        <v>-102.843822099124</v>
      </c>
      <c r="L103" s="143">
        <v>-37.320590288406699</v>
      </c>
      <c r="M103" s="143">
        <v>-26.286438517702202</v>
      </c>
      <c r="N103" s="143">
        <v>-21.403838454690899</v>
      </c>
      <c r="O103" s="143">
        <v>-3.6273875192874798</v>
      </c>
      <c r="P103" s="143">
        <v>1.8092634710417499</v>
      </c>
      <c r="Q103" s="143">
        <v>11.0245304846704</v>
      </c>
      <c r="R103" s="143">
        <v>-11.230880983820001</v>
      </c>
    </row>
    <row r="104" spans="1:18" x14ac:dyDescent="0.25">
      <c r="A104" s="139" t="s">
        <v>282</v>
      </c>
      <c r="B104" s="142">
        <v>43936</v>
      </c>
      <c r="C104" s="143">
        <v>295.31</v>
      </c>
      <c r="D104" s="143">
        <v>295.31</v>
      </c>
      <c r="E104" s="139">
        <v>100354</v>
      </c>
      <c r="F104" s="143">
        <v>0.61801557737967105</v>
      </c>
      <c r="G104" s="143">
        <v>-34.615600448933399</v>
      </c>
      <c r="H104" s="143">
        <v>187.68135916004701</v>
      </c>
      <c r="I104" s="143">
        <v>282.82132266592299</v>
      </c>
      <c r="J104" s="143">
        <v>-87.154415288676205</v>
      </c>
      <c r="K104" s="143">
        <v>-106.135341860122</v>
      </c>
      <c r="L104" s="143">
        <v>-36.803044041636497</v>
      </c>
      <c r="M104" s="143">
        <v>-28.8480961421701</v>
      </c>
      <c r="N104" s="143">
        <v>-22.859096036543399</v>
      </c>
      <c r="O104" s="143">
        <v>-3.00983155545436</v>
      </c>
      <c r="P104" s="143">
        <v>1.23175338320677</v>
      </c>
      <c r="Q104" s="143">
        <v>138.02273028495699</v>
      </c>
      <c r="R104" s="143">
        <v>-8.3153801090396904</v>
      </c>
    </row>
    <row r="105" spans="1:18" x14ac:dyDescent="0.25">
      <c r="A105" s="139" t="s">
        <v>179</v>
      </c>
      <c r="B105" s="142">
        <v>43936</v>
      </c>
      <c r="C105" s="143">
        <v>316.36</v>
      </c>
      <c r="D105" s="143">
        <v>316.36</v>
      </c>
      <c r="E105" s="139">
        <v>120592</v>
      </c>
      <c r="F105" s="143">
        <v>1.15382183726492</v>
      </c>
      <c r="G105" s="143">
        <v>-34.036378114456198</v>
      </c>
      <c r="H105" s="143">
        <v>188.18834273736999</v>
      </c>
      <c r="I105" s="143">
        <v>283.32749255300502</v>
      </c>
      <c r="J105" s="143">
        <v>-87.716165173165805</v>
      </c>
      <c r="K105" s="143">
        <v>-106.02949278421301</v>
      </c>
      <c r="L105" s="143">
        <v>-36.385647317504002</v>
      </c>
      <c r="M105" s="143">
        <v>-28.345638501503998</v>
      </c>
      <c r="N105" s="143">
        <v>-22.321631469103298</v>
      </c>
      <c r="O105" s="143">
        <v>-2.1494491816849801</v>
      </c>
      <c r="P105" s="143">
        <v>2.3526491154511602</v>
      </c>
      <c r="Q105" s="143">
        <v>13.5665883526543</v>
      </c>
      <c r="R105" s="143">
        <v>-7.6405299170822598</v>
      </c>
    </row>
    <row r="106" spans="1:18" x14ac:dyDescent="0.25">
      <c r="A106" s="139" t="s">
        <v>283</v>
      </c>
      <c r="B106" s="142">
        <v>43936</v>
      </c>
      <c r="C106" s="143">
        <v>7.88</v>
      </c>
      <c r="D106" s="143">
        <v>7.88</v>
      </c>
      <c r="E106" s="139">
        <v>142136</v>
      </c>
      <c r="F106" s="143">
        <v>23.189326556544501</v>
      </c>
      <c r="G106" s="143">
        <v>-135.85607940446701</v>
      </c>
      <c r="H106" s="143">
        <v>135.78869047619099</v>
      </c>
      <c r="I106" s="143">
        <v>128.44778390717201</v>
      </c>
      <c r="J106" s="143">
        <v>-194.370483073412</v>
      </c>
      <c r="K106" s="143">
        <v>-133.69963369963401</v>
      </c>
      <c r="L106" s="143">
        <v>-54.060953478614699</v>
      </c>
      <c r="M106" s="143">
        <v>-35.071725659960997</v>
      </c>
      <c r="N106" s="143">
        <v>-26.828167928870499</v>
      </c>
      <c r="O106" s="143"/>
      <c r="P106" s="143"/>
      <c r="Q106" s="143">
        <v>-10.262599469495999</v>
      </c>
      <c r="R106" s="143">
        <v>-12.4251283050737</v>
      </c>
    </row>
    <row r="107" spans="1:18" x14ac:dyDescent="0.25">
      <c r="A107" s="139" t="s">
        <v>180</v>
      </c>
      <c r="B107" s="142">
        <v>43936</v>
      </c>
      <c r="C107" s="143">
        <v>8.0500000000000007</v>
      </c>
      <c r="D107" s="143">
        <v>8.0500000000000007</v>
      </c>
      <c r="E107" s="139">
        <v>142134</v>
      </c>
      <c r="F107" s="143">
        <v>22.699004975128801</v>
      </c>
      <c r="G107" s="143">
        <v>-140.271035598705</v>
      </c>
      <c r="H107" s="143">
        <v>132.84804367607001</v>
      </c>
      <c r="I107" s="143">
        <v>129.16744272676499</v>
      </c>
      <c r="J107" s="143">
        <v>-193.78725782414301</v>
      </c>
      <c r="K107" s="143">
        <v>-133.36704754615201</v>
      </c>
      <c r="L107" s="143">
        <v>-53.754723156109598</v>
      </c>
      <c r="M107" s="143">
        <v>-34.703919933277703</v>
      </c>
      <c r="N107" s="143">
        <v>-26.478550915400302</v>
      </c>
      <c r="O107" s="143"/>
      <c r="P107" s="143"/>
      <c r="Q107" s="143">
        <v>-9.43965517241379</v>
      </c>
      <c r="R107" s="143">
        <v>-11.655241613587</v>
      </c>
    </row>
    <row r="108" spans="1:18" x14ac:dyDescent="0.25">
      <c r="A108" s="139" t="s">
        <v>181</v>
      </c>
      <c r="B108" s="142">
        <v>43936</v>
      </c>
      <c r="C108" s="143">
        <v>24.51</v>
      </c>
      <c r="D108" s="143">
        <v>24.51</v>
      </c>
      <c r="E108" s="139">
        <v>123637</v>
      </c>
      <c r="F108" s="143">
        <v>349.06444906445103</v>
      </c>
      <c r="G108" s="143">
        <v>22.420147420147401</v>
      </c>
      <c r="H108" s="143">
        <v>155.552220888356</v>
      </c>
      <c r="I108" s="143">
        <v>167.54543762793901</v>
      </c>
      <c r="J108" s="143">
        <v>-107.550644567219</v>
      </c>
      <c r="K108" s="143">
        <v>-82.945695081617401</v>
      </c>
      <c r="L108" s="143">
        <v>-32.035519125683102</v>
      </c>
      <c r="M108" s="143">
        <v>-12.240404040404</v>
      </c>
      <c r="N108" s="143">
        <v>-12.9262333892201</v>
      </c>
      <c r="O108" s="143">
        <v>0.649911046858764</v>
      </c>
      <c r="P108" s="143">
        <v>2.8819957101614602</v>
      </c>
      <c r="Q108" s="143">
        <v>21.984848484848499</v>
      </c>
      <c r="R108" s="143">
        <v>-7.1509062152322</v>
      </c>
    </row>
    <row r="109" spans="1:18" x14ac:dyDescent="0.25">
      <c r="A109" s="139" t="s">
        <v>284</v>
      </c>
      <c r="B109" s="142">
        <v>43936</v>
      </c>
      <c r="C109" s="143">
        <v>22.67</v>
      </c>
      <c r="D109" s="143">
        <v>22.67</v>
      </c>
      <c r="E109" s="139">
        <v>123638</v>
      </c>
      <c r="F109" s="143">
        <v>344.49438202247302</v>
      </c>
      <c r="G109" s="143">
        <v>18.8421828908557</v>
      </c>
      <c r="H109" s="143">
        <v>151.481745671487</v>
      </c>
      <c r="I109" s="143">
        <v>165.08643795229199</v>
      </c>
      <c r="J109" s="143">
        <v>-108.670234565223</v>
      </c>
      <c r="K109" s="143">
        <v>-84.051757168912005</v>
      </c>
      <c r="L109" s="143">
        <v>-33.095493713233402</v>
      </c>
      <c r="M109" s="143">
        <v>-13.372759727380901</v>
      </c>
      <c r="N109" s="143">
        <v>-14.0577342386274</v>
      </c>
      <c r="O109" s="143">
        <v>-0.92656381320160996</v>
      </c>
      <c r="P109" s="143">
        <v>1.3953561658236899</v>
      </c>
      <c r="Q109" s="143">
        <v>19.196969696969699</v>
      </c>
      <c r="R109" s="143">
        <v>-8.4148319884138196</v>
      </c>
    </row>
    <row r="110" spans="1:18" x14ac:dyDescent="0.25">
      <c r="A110" s="139" t="s">
        <v>182</v>
      </c>
      <c r="B110" s="142">
        <v>43936</v>
      </c>
      <c r="C110" s="143">
        <v>43.19</v>
      </c>
      <c r="D110" s="143">
        <v>43.19</v>
      </c>
      <c r="E110" s="139">
        <v>118473</v>
      </c>
      <c r="F110" s="143">
        <v>46.599350046425897</v>
      </c>
      <c r="G110" s="143">
        <v>-8.4393063583815007</v>
      </c>
      <c r="H110" s="143">
        <v>204.50639351024299</v>
      </c>
      <c r="I110" s="143">
        <v>246.4430526392</v>
      </c>
      <c r="J110" s="143">
        <v>-145.65132629065101</v>
      </c>
      <c r="K110" s="143">
        <v>-118.12827812501099</v>
      </c>
      <c r="L110" s="143">
        <v>-44.962897194063601</v>
      </c>
      <c r="M110" s="143">
        <v>-36.025334314807999</v>
      </c>
      <c r="N110" s="143">
        <v>-28.486295414572101</v>
      </c>
      <c r="O110" s="143">
        <v>-3.8928261012046499</v>
      </c>
      <c r="P110" s="143">
        <v>0.40800543846552001</v>
      </c>
      <c r="Q110" s="143">
        <v>12.8356691703595</v>
      </c>
      <c r="R110" s="143">
        <v>-15.2929709367958</v>
      </c>
    </row>
    <row r="111" spans="1:18" x14ac:dyDescent="0.25">
      <c r="A111" s="139" t="s">
        <v>285</v>
      </c>
      <c r="B111" s="142">
        <v>43936</v>
      </c>
      <c r="C111" s="143">
        <v>39.909999999999997</v>
      </c>
      <c r="D111" s="143">
        <v>39.909999999999997</v>
      </c>
      <c r="E111" s="139">
        <v>111569</v>
      </c>
      <c r="F111" s="143">
        <v>45.8427530771134</v>
      </c>
      <c r="G111" s="143">
        <v>-9.1318488866652796</v>
      </c>
      <c r="H111" s="143">
        <v>203.630007066612</v>
      </c>
      <c r="I111" s="143">
        <v>245.134320175439</v>
      </c>
      <c r="J111" s="143">
        <v>-146.432806324111</v>
      </c>
      <c r="K111" s="143">
        <v>-118.773378297188</v>
      </c>
      <c r="L111" s="143">
        <v>-45.722550428779201</v>
      </c>
      <c r="M111" s="143">
        <v>-36.781874166405998</v>
      </c>
      <c r="N111" s="143">
        <v>-29.295071330283399</v>
      </c>
      <c r="O111" s="143">
        <v>-4.9233467807413103</v>
      </c>
      <c r="P111" s="143">
        <v>-0.73960492322586602</v>
      </c>
      <c r="Q111" s="143">
        <v>26.446584302325601</v>
      </c>
      <c r="R111" s="143">
        <v>-16.119002395421699</v>
      </c>
    </row>
    <row r="112" spans="1:18" x14ac:dyDescent="0.25">
      <c r="A112" s="139" t="s">
        <v>183</v>
      </c>
      <c r="B112" s="142">
        <v>43936</v>
      </c>
      <c r="C112" s="143">
        <v>7.92</v>
      </c>
      <c r="D112" s="143">
        <v>7.92</v>
      </c>
      <c r="E112" s="139">
        <v>141808</v>
      </c>
      <c r="F112" s="143">
        <v>92.639593908627702</v>
      </c>
      <c r="G112" s="143">
        <v>-7.6712904581752497</v>
      </c>
      <c r="H112" s="143">
        <v>121.26245847176099</v>
      </c>
      <c r="I112" s="143">
        <v>183.20463320463301</v>
      </c>
      <c r="J112" s="143">
        <v>-98.0053701572688</v>
      </c>
      <c r="K112" s="143">
        <v>-96.232941722385107</v>
      </c>
      <c r="L112" s="143">
        <v>-37.269554874833098</v>
      </c>
      <c r="M112" s="143">
        <v>-25.132595142830599</v>
      </c>
      <c r="N112" s="143">
        <v>-18.9664420530356</v>
      </c>
      <c r="O112" s="143"/>
      <c r="P112" s="143"/>
      <c r="Q112" s="143">
        <v>-9.0488676996424307</v>
      </c>
      <c r="R112" s="143">
        <v>-10.0794236325493</v>
      </c>
    </row>
    <row r="113" spans="1:18" x14ac:dyDescent="0.25">
      <c r="A113" s="139" t="s">
        <v>286</v>
      </c>
      <c r="B113" s="142">
        <v>43936</v>
      </c>
      <c r="C113" s="143">
        <v>7.74</v>
      </c>
      <c r="D113" s="143">
        <v>7.74</v>
      </c>
      <c r="E113" s="139">
        <v>141862</v>
      </c>
      <c r="F113" s="143">
        <v>94.805194805194802</v>
      </c>
      <c r="G113" s="143">
        <v>-15.678694158075499</v>
      </c>
      <c r="H113" s="143">
        <v>117.09756557841099</v>
      </c>
      <c r="I113" s="143">
        <v>183.90634262003499</v>
      </c>
      <c r="J113" s="143">
        <v>-100.078339208774</v>
      </c>
      <c r="K113" s="143">
        <v>-97.6281782733396</v>
      </c>
      <c r="L113" s="143">
        <v>-38.308406630388902</v>
      </c>
      <c r="M113" s="143">
        <v>-26.049277824978802</v>
      </c>
      <c r="N113" s="143">
        <v>-19.821470997522301</v>
      </c>
      <c r="O113" s="143"/>
      <c r="P113" s="143"/>
      <c r="Q113" s="143">
        <v>-9.8319427890345601</v>
      </c>
      <c r="R113" s="143">
        <v>-10.8644425151929</v>
      </c>
    </row>
    <row r="114" spans="1:18" x14ac:dyDescent="0.25">
      <c r="A114" s="139" t="s">
        <v>287</v>
      </c>
      <c r="B114" s="142">
        <v>43936</v>
      </c>
      <c r="C114" s="143">
        <v>42.29</v>
      </c>
      <c r="D114" s="143">
        <v>42.29</v>
      </c>
      <c r="E114" s="139">
        <v>104636</v>
      </c>
      <c r="F114" s="143">
        <v>-162.526365127725</v>
      </c>
      <c r="G114" s="143">
        <v>-147.38117212736501</v>
      </c>
      <c r="H114" s="143">
        <v>85.213032581453604</v>
      </c>
      <c r="I114" s="143">
        <v>189.81481481481501</v>
      </c>
      <c r="J114" s="143">
        <v>-127.497781158869</v>
      </c>
      <c r="K114" s="143">
        <v>-89.975046963308202</v>
      </c>
      <c r="L114" s="143">
        <v>-32.525178463478397</v>
      </c>
      <c r="M114" s="143">
        <v>-20.779997824273899</v>
      </c>
      <c r="N114" s="143">
        <v>-17.047980520266599</v>
      </c>
      <c r="O114" s="143">
        <v>0.82159204810119901</v>
      </c>
      <c r="P114" s="143">
        <v>3.17547316725173</v>
      </c>
      <c r="Q114" s="143">
        <v>24.270696046128499</v>
      </c>
      <c r="R114" s="143">
        <v>-7.0544271050377798</v>
      </c>
    </row>
    <row r="115" spans="1:18" x14ac:dyDescent="0.25">
      <c r="A115" s="139" t="s">
        <v>184</v>
      </c>
      <c r="B115" s="142">
        <v>43936</v>
      </c>
      <c r="C115" s="143">
        <v>46.94</v>
      </c>
      <c r="D115" s="143">
        <v>46.94</v>
      </c>
      <c r="E115" s="139">
        <v>120416</v>
      </c>
      <c r="F115" s="143">
        <v>-165.6639223137</v>
      </c>
      <c r="G115" s="143">
        <v>-146.708246708247</v>
      </c>
      <c r="H115" s="143">
        <v>85.813277238135996</v>
      </c>
      <c r="I115" s="143">
        <v>190.73747468809199</v>
      </c>
      <c r="J115" s="143">
        <v>-126.46655231560899</v>
      </c>
      <c r="K115" s="143">
        <v>-89.125704452962097</v>
      </c>
      <c r="L115" s="143">
        <v>-31.669506629845099</v>
      </c>
      <c r="M115" s="143">
        <v>-19.861001317523101</v>
      </c>
      <c r="N115" s="143">
        <v>-16.074616138772001</v>
      </c>
      <c r="O115" s="143">
        <v>2.32627613544406</v>
      </c>
      <c r="P115" s="143">
        <v>5.0358256454594796</v>
      </c>
      <c r="Q115" s="143">
        <v>18.900345605231799</v>
      </c>
      <c r="R115" s="143">
        <v>-5.8758900863516397</v>
      </c>
    </row>
    <row r="116" spans="1:18" x14ac:dyDescent="0.25">
      <c r="A116" s="139" t="s">
        <v>185</v>
      </c>
      <c r="B116" s="142">
        <v>43936</v>
      </c>
      <c r="C116" s="143">
        <v>7.9577999999999998</v>
      </c>
      <c r="D116" s="143">
        <v>7.9577999999999998</v>
      </c>
      <c r="E116" s="139">
        <v>147541</v>
      </c>
      <c r="F116" s="143">
        <v>90.807486360878897</v>
      </c>
      <c r="G116" s="143">
        <v>-23.681816854219001</v>
      </c>
      <c r="H116" s="143">
        <v>210.79114385078901</v>
      </c>
      <c r="I116" s="143">
        <v>231.079475388563</v>
      </c>
      <c r="J116" s="143">
        <v>-102.765334154043</v>
      </c>
      <c r="K116" s="143">
        <v>-108.669690364606</v>
      </c>
      <c r="L116" s="143"/>
      <c r="M116" s="143"/>
      <c r="N116" s="143"/>
      <c r="O116" s="143"/>
      <c r="P116" s="143"/>
      <c r="Q116" s="143">
        <v>-41.411277777777798</v>
      </c>
      <c r="R116" s="143"/>
    </row>
    <row r="117" spans="1:18" x14ac:dyDescent="0.25">
      <c r="A117" s="139" t="s">
        <v>288</v>
      </c>
      <c r="B117" s="142">
        <v>43936</v>
      </c>
      <c r="C117" s="143">
        <v>7.8742000000000001</v>
      </c>
      <c r="D117" s="143">
        <v>7.8742000000000001</v>
      </c>
      <c r="E117" s="139">
        <v>147544</v>
      </c>
      <c r="F117" s="143">
        <v>88.733553681040604</v>
      </c>
      <c r="G117" s="143">
        <v>-25.847897013075801</v>
      </c>
      <c r="H117" s="143">
        <v>208.53286238816</v>
      </c>
      <c r="I117" s="143">
        <v>229.003844574965</v>
      </c>
      <c r="J117" s="143">
        <v>-104.59538698160701</v>
      </c>
      <c r="K117" s="143">
        <v>-110.204022350689</v>
      </c>
      <c r="L117" s="143"/>
      <c r="M117" s="143"/>
      <c r="N117" s="143"/>
      <c r="O117" s="143"/>
      <c r="P117" s="143"/>
      <c r="Q117" s="143">
        <v>-43.106499999999997</v>
      </c>
      <c r="R117" s="143"/>
    </row>
    <row r="118" spans="1:18" x14ac:dyDescent="0.25">
      <c r="A118" s="139" t="s">
        <v>289</v>
      </c>
      <c r="B118" s="142">
        <v>43936</v>
      </c>
      <c r="C118" s="143">
        <v>13.708500000000001</v>
      </c>
      <c r="D118" s="143">
        <v>13.708500000000001</v>
      </c>
      <c r="E118" s="139">
        <v>107288</v>
      </c>
      <c r="F118" s="143">
        <v>18.2569296375287</v>
      </c>
      <c r="G118" s="143">
        <v>-84.888808967211602</v>
      </c>
      <c r="H118" s="143">
        <v>122.753657506368</v>
      </c>
      <c r="I118" s="143">
        <v>137.42352286826701</v>
      </c>
      <c r="J118" s="143">
        <v>-181.01443327177</v>
      </c>
      <c r="K118" s="143">
        <v>-110.43630736235301</v>
      </c>
      <c r="L118" s="143">
        <v>-45.759959085505699</v>
      </c>
      <c r="M118" s="143">
        <v>-24.885724461705799</v>
      </c>
      <c r="N118" s="143">
        <v>-19.639576732096899</v>
      </c>
      <c r="O118" s="143">
        <v>-1.2434451579902499</v>
      </c>
      <c r="P118" s="143">
        <v>2.8213933727024099</v>
      </c>
      <c r="Q118" s="143">
        <v>3.0777683037744401</v>
      </c>
      <c r="R118" s="143">
        <v>-8.4703030470013498</v>
      </c>
    </row>
    <row r="119" spans="1:18" x14ac:dyDescent="0.25">
      <c r="A119" s="139" t="s">
        <v>186</v>
      </c>
      <c r="B119" s="142">
        <v>43936</v>
      </c>
      <c r="C119" s="143">
        <v>14.875400000000001</v>
      </c>
      <c r="D119" s="143">
        <v>14.875400000000001</v>
      </c>
      <c r="E119" s="139">
        <v>120494</v>
      </c>
      <c r="F119" s="143">
        <v>19.036130794958499</v>
      </c>
      <c r="G119" s="143">
        <v>-84.127773358083303</v>
      </c>
      <c r="H119" s="143">
        <v>123.510593953504</v>
      </c>
      <c r="I119" s="143">
        <v>138.214652299882</v>
      </c>
      <c r="J119" s="143">
        <v>-180.38257232646799</v>
      </c>
      <c r="K119" s="143">
        <v>-109.89212116407801</v>
      </c>
      <c r="L119" s="143">
        <v>-45.185162833710798</v>
      </c>
      <c r="M119" s="143">
        <v>-24.277512066849301</v>
      </c>
      <c r="N119" s="143">
        <v>-19.037756964812299</v>
      </c>
      <c r="O119" s="143">
        <v>-0.51460784409104898</v>
      </c>
      <c r="P119" s="143">
        <v>4.3785050567821298</v>
      </c>
      <c r="Q119" s="143">
        <v>14.8352774308518</v>
      </c>
      <c r="R119" s="143">
        <v>-7.84500015282714</v>
      </c>
    </row>
    <row r="120" spans="1:18" x14ac:dyDescent="0.25">
      <c r="A120" s="139" t="s">
        <v>290</v>
      </c>
      <c r="B120" s="142">
        <v>43936</v>
      </c>
      <c r="C120" s="143">
        <v>36.177999999999997</v>
      </c>
      <c r="D120" s="143">
        <v>36.177999999999997</v>
      </c>
      <c r="E120" s="139">
        <v>103339</v>
      </c>
      <c r="F120" s="143">
        <v>75.982569112911506</v>
      </c>
      <c r="G120" s="143">
        <v>3.70155253162195</v>
      </c>
      <c r="H120" s="143">
        <v>159.68313656545399</v>
      </c>
      <c r="I120" s="143">
        <v>217.60675460025601</v>
      </c>
      <c r="J120" s="143">
        <v>-114.16480005047799</v>
      </c>
      <c r="K120" s="143">
        <v>-99.916749916749893</v>
      </c>
      <c r="L120" s="143">
        <v>-33.736201222608997</v>
      </c>
      <c r="M120" s="143">
        <v>-24.6466192491222</v>
      </c>
      <c r="N120" s="143">
        <v>-17.7789870870347</v>
      </c>
      <c r="O120" s="143">
        <v>-1.70922334662047</v>
      </c>
      <c r="P120" s="143">
        <v>2.4346923005166401</v>
      </c>
      <c r="Q120" s="143">
        <v>18.175708579037501</v>
      </c>
      <c r="R120" s="143">
        <v>-5.8317578146939697</v>
      </c>
    </row>
    <row r="121" spans="1:18" x14ac:dyDescent="0.25">
      <c r="A121" s="139" t="s">
        <v>187</v>
      </c>
      <c r="B121" s="142">
        <v>43936</v>
      </c>
      <c r="C121" s="143">
        <v>39.634</v>
      </c>
      <c r="D121" s="143">
        <v>39.634</v>
      </c>
      <c r="E121" s="139">
        <v>119773</v>
      </c>
      <c r="F121" s="143">
        <v>77.222743051157494</v>
      </c>
      <c r="G121" s="143">
        <v>4.9155766543780803</v>
      </c>
      <c r="H121" s="143">
        <v>160.98413771834399</v>
      </c>
      <c r="I121" s="143">
        <v>218.901886320659</v>
      </c>
      <c r="J121" s="143">
        <v>-113.001389392292</v>
      </c>
      <c r="K121" s="143">
        <v>-98.975030063250799</v>
      </c>
      <c r="L121" s="143">
        <v>-32.724130097818502</v>
      </c>
      <c r="M121" s="143">
        <v>-23.6604140593194</v>
      </c>
      <c r="N121" s="143">
        <v>-16.794106248953799</v>
      </c>
      <c r="O121" s="143">
        <v>-0.55666289389872903</v>
      </c>
      <c r="P121" s="143">
        <v>3.96686359050224</v>
      </c>
      <c r="Q121" s="143">
        <v>13.0349327721467</v>
      </c>
      <c r="R121" s="143">
        <v>-4.8081411313532998</v>
      </c>
    </row>
    <row r="122" spans="1:18" x14ac:dyDescent="0.25">
      <c r="A122" s="139" t="s">
        <v>188</v>
      </c>
      <c r="B122" s="142">
        <v>43936</v>
      </c>
      <c r="C122" s="143">
        <v>43.838000000000001</v>
      </c>
      <c r="D122" s="143">
        <v>43.838000000000001</v>
      </c>
      <c r="E122" s="139">
        <v>119417</v>
      </c>
      <c r="F122" s="143">
        <v>72.725815316967498</v>
      </c>
      <c r="G122" s="143">
        <v>0.55512463688706104</v>
      </c>
      <c r="H122" s="143">
        <v>194.95885817055699</v>
      </c>
      <c r="I122" s="143">
        <v>264.73011246361</v>
      </c>
      <c r="J122" s="143">
        <v>-112.525683033644</v>
      </c>
      <c r="K122" s="143">
        <v>-106.777090205834</v>
      </c>
      <c r="L122" s="143">
        <v>-37.363108134076803</v>
      </c>
      <c r="M122" s="143">
        <v>-28.017760385310101</v>
      </c>
      <c r="N122" s="143">
        <v>-21.623651268984698</v>
      </c>
      <c r="O122" s="143">
        <v>-3.4776725656868699</v>
      </c>
      <c r="P122" s="143">
        <v>2.3188010412033799</v>
      </c>
      <c r="Q122" s="143">
        <v>11.7044398724986</v>
      </c>
      <c r="R122" s="143">
        <v>-12.334975780485101</v>
      </c>
    </row>
    <row r="123" spans="1:18" x14ac:dyDescent="0.25">
      <c r="A123" s="139" t="s">
        <v>291</v>
      </c>
      <c r="B123" s="142">
        <v>43936</v>
      </c>
      <c r="C123" s="143">
        <v>41.847000000000001</v>
      </c>
      <c r="D123" s="143">
        <v>41.847000000000001</v>
      </c>
      <c r="E123" s="139">
        <v>118047</v>
      </c>
      <c r="F123" s="143">
        <v>72.243414423492894</v>
      </c>
      <c r="G123" s="143">
        <v>0</v>
      </c>
      <c r="H123" s="143">
        <v>194.39024649346101</v>
      </c>
      <c r="I123" s="143">
        <v>264.16559202042299</v>
      </c>
      <c r="J123" s="143">
        <v>-113.04783693275699</v>
      </c>
      <c r="K123" s="143">
        <v>-107.20130318806601</v>
      </c>
      <c r="L123" s="143">
        <v>-37.808683376008901</v>
      </c>
      <c r="M123" s="143">
        <v>-28.443872456564701</v>
      </c>
      <c r="N123" s="143">
        <v>-22.032573449626199</v>
      </c>
      <c r="O123" s="143">
        <v>-4.0649027401411999</v>
      </c>
      <c r="P123" s="143">
        <v>1.5894662300273099</v>
      </c>
      <c r="Q123" s="143">
        <v>22.523067235031998</v>
      </c>
      <c r="R123" s="143">
        <v>-12.7621189414021</v>
      </c>
    </row>
    <row r="124" spans="1:18" x14ac:dyDescent="0.25">
      <c r="A124" s="139" t="s">
        <v>292</v>
      </c>
      <c r="B124" s="142">
        <v>43936</v>
      </c>
      <c r="C124" s="143">
        <v>54.049500000000002</v>
      </c>
      <c r="D124" s="143">
        <v>54.049500000000002</v>
      </c>
      <c r="E124" s="139">
        <v>100865</v>
      </c>
      <c r="F124" s="143">
        <v>-67.952038192491699</v>
      </c>
      <c r="G124" s="143">
        <v>-153.97816653472299</v>
      </c>
      <c r="H124" s="143">
        <v>35.275825889073303</v>
      </c>
      <c r="I124" s="143">
        <v>120.718442204051</v>
      </c>
      <c r="J124" s="143">
        <v>-177.123553055294</v>
      </c>
      <c r="K124" s="143">
        <v>-110.10807201343501</v>
      </c>
      <c r="L124" s="143">
        <v>-41.7199699290206</v>
      </c>
      <c r="M124" s="143">
        <v>-24.6515016156116</v>
      </c>
      <c r="N124" s="143">
        <v>-18.516675252399001</v>
      </c>
      <c r="O124" s="143">
        <v>-0.28899154678428102</v>
      </c>
      <c r="P124" s="143">
        <v>0.68599327775514196</v>
      </c>
      <c r="Q124" s="143">
        <v>19.187478349240902</v>
      </c>
      <c r="R124" s="143">
        <v>-8.4422998919554306</v>
      </c>
    </row>
    <row r="125" spans="1:18" x14ac:dyDescent="0.25">
      <c r="A125" s="139" t="s">
        <v>189</v>
      </c>
      <c r="B125" s="142">
        <v>43936</v>
      </c>
      <c r="C125" s="143">
        <v>57.996299999999998</v>
      </c>
      <c r="D125" s="143">
        <v>57.996299999999998</v>
      </c>
      <c r="E125" s="139">
        <v>120270</v>
      </c>
      <c r="F125" s="143">
        <v>-66.686852548577605</v>
      </c>
      <c r="G125" s="143">
        <v>-152.74289796604501</v>
      </c>
      <c r="H125" s="143">
        <v>36.5408413615908</v>
      </c>
      <c r="I125" s="143">
        <v>122.079307463075</v>
      </c>
      <c r="J125" s="143">
        <v>-175.99556809136499</v>
      </c>
      <c r="K125" s="143">
        <v>-109.146369568292</v>
      </c>
      <c r="L125" s="143">
        <v>-40.854887701198599</v>
      </c>
      <c r="M125" s="143">
        <v>-23.777849946435399</v>
      </c>
      <c r="N125" s="143">
        <v>-17.6372175533796</v>
      </c>
      <c r="O125" s="143">
        <v>0.89377365554617605</v>
      </c>
      <c r="P125" s="143">
        <v>1.73388823336432</v>
      </c>
      <c r="Q125" s="143">
        <v>12.8013968998766</v>
      </c>
      <c r="R125" s="143">
        <v>-7.5020690371502896</v>
      </c>
    </row>
    <row r="126" spans="1:18" x14ac:dyDescent="0.25">
      <c r="A126" s="139" t="s">
        <v>190</v>
      </c>
      <c r="B126" s="142">
        <v>43936</v>
      </c>
      <c r="C126" s="143">
        <v>9.8041999999999998</v>
      </c>
      <c r="D126" s="143">
        <v>9.8041999999999998</v>
      </c>
      <c r="E126" s="139">
        <v>139781</v>
      </c>
      <c r="F126" s="143">
        <v>-30.291227534239201</v>
      </c>
      <c r="G126" s="143">
        <v>-83.412135539795202</v>
      </c>
      <c r="H126" s="143">
        <v>121.47255729345299</v>
      </c>
      <c r="I126" s="143">
        <v>196.51514439273501</v>
      </c>
      <c r="J126" s="143">
        <v>-111.796638010123</v>
      </c>
      <c r="K126" s="143">
        <v>-95.252254278822207</v>
      </c>
      <c r="L126" s="143">
        <v>-38.733365041424904</v>
      </c>
      <c r="M126" s="143">
        <v>-24.220870726661701</v>
      </c>
      <c r="N126" s="143">
        <v>-20.447672352865599</v>
      </c>
      <c r="O126" s="143">
        <v>-4.05002689070432</v>
      </c>
      <c r="P126" s="143"/>
      <c r="Q126" s="143">
        <v>-0.56052549019608</v>
      </c>
      <c r="R126" s="143">
        <v>-9.9156301551822708</v>
      </c>
    </row>
    <row r="127" spans="1:18" x14ac:dyDescent="0.25">
      <c r="A127" s="139" t="s">
        <v>293</v>
      </c>
      <c r="B127" s="142">
        <v>43936</v>
      </c>
      <c r="C127" s="143">
        <v>9.1141000000000005</v>
      </c>
      <c r="D127" s="143">
        <v>9.1141000000000005</v>
      </c>
      <c r="E127" s="139">
        <v>139783</v>
      </c>
      <c r="F127" s="143">
        <v>-32.181660861754899</v>
      </c>
      <c r="G127" s="143">
        <v>-85.225633591530396</v>
      </c>
      <c r="H127" s="143">
        <v>119.682300953066</v>
      </c>
      <c r="I127" s="143">
        <v>194.75331934061299</v>
      </c>
      <c r="J127" s="143">
        <v>-113.39212393352101</v>
      </c>
      <c r="K127" s="143">
        <v>-96.547232862776795</v>
      </c>
      <c r="L127" s="143">
        <v>-40.068036627013399</v>
      </c>
      <c r="M127" s="143">
        <v>-25.5755267364285</v>
      </c>
      <c r="N127" s="143">
        <v>-21.784178262767998</v>
      </c>
      <c r="O127" s="143">
        <v>-5.7808693656048797</v>
      </c>
      <c r="P127" s="143"/>
      <c r="Q127" s="143">
        <v>-2.5361058823529401</v>
      </c>
      <c r="R127" s="143">
        <v>-11.377653986294201</v>
      </c>
    </row>
    <row r="128" spans="1:18" x14ac:dyDescent="0.25">
      <c r="A128" s="139" t="s">
        <v>191</v>
      </c>
      <c r="B128" s="142">
        <v>43936</v>
      </c>
      <c r="C128" s="143">
        <v>15.371</v>
      </c>
      <c r="D128" s="143">
        <v>15.371</v>
      </c>
      <c r="E128" s="139">
        <v>135781</v>
      </c>
      <c r="F128" s="143">
        <v>20.206460857106801</v>
      </c>
      <c r="G128" s="143">
        <v>-57.626627142672902</v>
      </c>
      <c r="H128" s="143">
        <v>161.94085629959</v>
      </c>
      <c r="I128" s="143">
        <v>232.797108638651</v>
      </c>
      <c r="J128" s="143">
        <v>-99.5925989710029</v>
      </c>
      <c r="K128" s="143">
        <v>-103.028353390953</v>
      </c>
      <c r="L128" s="143">
        <v>-33.096150727040701</v>
      </c>
      <c r="M128" s="143">
        <v>-23.335803070923699</v>
      </c>
      <c r="N128" s="143">
        <v>-17.117362654708199</v>
      </c>
      <c r="O128" s="143">
        <v>3.7628657497989599</v>
      </c>
      <c r="P128" s="143"/>
      <c r="Q128" s="143">
        <v>12.486719745222899</v>
      </c>
      <c r="R128" s="143">
        <v>-4.2247195866488001</v>
      </c>
    </row>
    <row r="129" spans="1:18" x14ac:dyDescent="0.25">
      <c r="A129" s="139" t="s">
        <v>294</v>
      </c>
      <c r="B129" s="142">
        <v>43936</v>
      </c>
      <c r="C129" s="143">
        <v>14.452</v>
      </c>
      <c r="D129" s="143">
        <v>14.452</v>
      </c>
      <c r="E129" s="139">
        <v>135784</v>
      </c>
      <c r="F129" s="143">
        <v>18.961695643138999</v>
      </c>
      <c r="G129" s="143">
        <v>-59.190991731761599</v>
      </c>
      <c r="H129" s="143">
        <v>160.285082580211</v>
      </c>
      <c r="I129" s="143">
        <v>230.943055137089</v>
      </c>
      <c r="J129" s="143">
        <v>-100.91768467546601</v>
      </c>
      <c r="K129" s="143">
        <v>-104.076902806151</v>
      </c>
      <c r="L129" s="143">
        <v>-34.380666089613499</v>
      </c>
      <c r="M129" s="143">
        <v>-24.636742723072</v>
      </c>
      <c r="N129" s="143">
        <v>-18.456257961459599</v>
      </c>
      <c r="O129" s="143">
        <v>2.2469281721701</v>
      </c>
      <c r="P129" s="143"/>
      <c r="Q129" s="143">
        <v>10.3501910828025</v>
      </c>
      <c r="R129" s="143">
        <v>-5.5668221141523198</v>
      </c>
    </row>
    <row r="130" spans="1:18" x14ac:dyDescent="0.25">
      <c r="A130" s="139" t="s">
        <v>192</v>
      </c>
      <c r="B130" s="142">
        <v>43936</v>
      </c>
      <c r="C130" s="143">
        <v>14.9712</v>
      </c>
      <c r="D130" s="143">
        <v>14.9712</v>
      </c>
      <c r="E130" s="139">
        <v>133386</v>
      </c>
      <c r="F130" s="143">
        <v>-76.112984654679593</v>
      </c>
      <c r="G130" s="143">
        <v>-133.065464523716</v>
      </c>
      <c r="H130" s="143">
        <v>81.2123514408202</v>
      </c>
      <c r="I130" s="143">
        <v>178.41391389809499</v>
      </c>
      <c r="J130" s="143">
        <v>-170.98041691885399</v>
      </c>
      <c r="K130" s="143">
        <v>-108.66468770317501</v>
      </c>
      <c r="L130" s="143">
        <v>-39.782351707585597</v>
      </c>
      <c r="M130" s="143">
        <v>-21.549152352710799</v>
      </c>
      <c r="N130" s="143">
        <v>-17.238502087548898</v>
      </c>
      <c r="O130" s="143">
        <v>-1.88979275070874</v>
      </c>
      <c r="P130" s="143">
        <v>7.1254816936152396</v>
      </c>
      <c r="Q130" s="143">
        <v>9.4949659863945595</v>
      </c>
      <c r="R130" s="143">
        <v>-10.505361606626501</v>
      </c>
    </row>
    <row r="131" spans="1:18" x14ac:dyDescent="0.25">
      <c r="A131" s="139" t="s">
        <v>295</v>
      </c>
      <c r="B131" s="142">
        <v>43936</v>
      </c>
      <c r="C131" s="143">
        <v>13.9527</v>
      </c>
      <c r="D131" s="143">
        <v>13.9527</v>
      </c>
      <c r="E131" s="139">
        <v>133385</v>
      </c>
      <c r="F131" s="143">
        <v>-77.365277153317805</v>
      </c>
      <c r="G131" s="143">
        <v>-134.30686095166001</v>
      </c>
      <c r="H131" s="143">
        <v>79.948333575898602</v>
      </c>
      <c r="I131" s="143">
        <v>176.92894316765401</v>
      </c>
      <c r="J131" s="143">
        <v>-172.08585384819199</v>
      </c>
      <c r="K131" s="143">
        <v>-109.60085760854599</v>
      </c>
      <c r="L131" s="143">
        <v>-40.805121697734101</v>
      </c>
      <c r="M131" s="143">
        <v>-22.629248400896099</v>
      </c>
      <c r="N131" s="143">
        <v>-18.3273663971795</v>
      </c>
      <c r="O131" s="143">
        <v>-3.0796642892948798</v>
      </c>
      <c r="P131" s="143">
        <v>5.3401123264586596</v>
      </c>
      <c r="Q131" s="143">
        <v>7.5496363160648903</v>
      </c>
      <c r="R131" s="143">
        <v>-11.4899490606326</v>
      </c>
    </row>
    <row r="132" spans="1:18" x14ac:dyDescent="0.25">
      <c r="A132" s="139" t="s">
        <v>296</v>
      </c>
      <c r="B132" s="142">
        <v>43936</v>
      </c>
      <c r="C132" s="143">
        <v>37.759399999999999</v>
      </c>
      <c r="D132" s="143">
        <v>37.759399999999999</v>
      </c>
      <c r="E132" s="139">
        <v>103196</v>
      </c>
      <c r="F132" s="143">
        <v>-46.9064921136804</v>
      </c>
      <c r="G132" s="143">
        <v>-46.269965588052202</v>
      </c>
      <c r="H132" s="143">
        <v>133.1498628045</v>
      </c>
      <c r="I132" s="143">
        <v>188.00955798962599</v>
      </c>
      <c r="J132" s="143">
        <v>-141.85266533671799</v>
      </c>
      <c r="K132" s="143">
        <v>-136.62689596227801</v>
      </c>
      <c r="L132" s="143">
        <v>-48.294729991795499</v>
      </c>
      <c r="M132" s="143">
        <v>-40.140353128269197</v>
      </c>
      <c r="N132" s="143">
        <v>-33.791957031768099</v>
      </c>
      <c r="O132" s="143">
        <v>-10.656668188871601</v>
      </c>
      <c r="P132" s="143">
        <v>-4.7650989878568897</v>
      </c>
      <c r="Q132" s="143">
        <v>19.045453007518802</v>
      </c>
      <c r="R132" s="143">
        <v>-18.730366854939799</v>
      </c>
    </row>
    <row r="133" spans="1:18" x14ac:dyDescent="0.25">
      <c r="A133" s="139" t="s">
        <v>193</v>
      </c>
      <c r="B133" s="142">
        <v>43936</v>
      </c>
      <c r="C133" s="143">
        <v>39.952500000000001</v>
      </c>
      <c r="D133" s="143">
        <v>39.952500000000001</v>
      </c>
      <c r="E133" s="139">
        <v>118803</v>
      </c>
      <c r="F133" s="143">
        <v>-46.337837230553703</v>
      </c>
      <c r="G133" s="143">
        <v>-45.6837859501642</v>
      </c>
      <c r="H133" s="143">
        <v>133.76656383264299</v>
      </c>
      <c r="I133" s="143">
        <v>188.661230734426</v>
      </c>
      <c r="J133" s="143">
        <v>-141.234885089263</v>
      </c>
      <c r="K133" s="143">
        <v>-136.124599276829</v>
      </c>
      <c r="L133" s="143">
        <v>-47.770232199636801</v>
      </c>
      <c r="M133" s="143">
        <v>-39.669974926019997</v>
      </c>
      <c r="N133" s="143">
        <v>-33.3562747645231</v>
      </c>
      <c r="O133" s="143">
        <v>-10.073633130751601</v>
      </c>
      <c r="P133" s="143">
        <v>-4.1386550194052596</v>
      </c>
      <c r="Q133" s="143">
        <v>8.3840923292361396</v>
      </c>
      <c r="R133" s="143">
        <v>-18.244447702523601</v>
      </c>
    </row>
    <row r="134" spans="1:18" x14ac:dyDescent="0.25">
      <c r="A134" s="139" t="s">
        <v>194</v>
      </c>
      <c r="B134" s="142">
        <v>43936</v>
      </c>
      <c r="C134" s="143">
        <v>8.9380000000000006</v>
      </c>
      <c r="D134" s="143">
        <v>8.9380000000000006</v>
      </c>
      <c r="E134" s="139">
        <v>147481</v>
      </c>
      <c r="F134" s="143">
        <v>-246.74410904475201</v>
      </c>
      <c r="G134" s="143">
        <v>-123.752319990646</v>
      </c>
      <c r="H134" s="143">
        <v>101.52254073986001</v>
      </c>
      <c r="I134" s="143">
        <v>217.65959362785799</v>
      </c>
      <c r="J134" s="143">
        <v>-81.161717739295497</v>
      </c>
      <c r="K134" s="143">
        <v>-77.502993815376996</v>
      </c>
      <c r="L134" s="143">
        <v>-27.429867433398201</v>
      </c>
      <c r="M134" s="143"/>
      <c r="N134" s="143"/>
      <c r="O134" s="143"/>
      <c r="P134" s="143"/>
      <c r="Q134" s="143">
        <v>-14.5725563909774</v>
      </c>
      <c r="R134" s="143"/>
    </row>
    <row r="135" spans="1:18" x14ac:dyDescent="0.25">
      <c r="A135" s="139" t="s">
        <v>297</v>
      </c>
      <c r="B135" s="142">
        <v>43936</v>
      </c>
      <c r="C135" s="143">
        <v>8.8579000000000008</v>
      </c>
      <c r="D135" s="143">
        <v>8.8579000000000008</v>
      </c>
      <c r="E135" s="139">
        <v>147482</v>
      </c>
      <c r="F135" s="143">
        <v>-248.143095768373</v>
      </c>
      <c r="G135" s="143">
        <v>-123.200788998267</v>
      </c>
      <c r="H135" s="143">
        <v>101.907864122848</v>
      </c>
      <c r="I135" s="143">
        <v>217.235333582593</v>
      </c>
      <c r="J135" s="143">
        <v>-82.237352520755806</v>
      </c>
      <c r="K135" s="143">
        <v>-78.568879761722698</v>
      </c>
      <c r="L135" s="143">
        <v>-28.527822445898501</v>
      </c>
      <c r="M135" s="143"/>
      <c r="N135" s="143"/>
      <c r="O135" s="143"/>
      <c r="P135" s="143"/>
      <c r="Q135" s="143">
        <v>-15.6716729323308</v>
      </c>
      <c r="R135" s="143"/>
    </row>
    <row r="136" spans="1:18" x14ac:dyDescent="0.25">
      <c r="A136" s="139" t="s">
        <v>195</v>
      </c>
      <c r="B136" s="142">
        <v>43936</v>
      </c>
      <c r="C136" s="143">
        <v>12.04</v>
      </c>
      <c r="D136" s="143">
        <v>12.04</v>
      </c>
      <c r="E136" s="139">
        <v>135601</v>
      </c>
      <c r="F136" s="143">
        <v>76.105087572975194</v>
      </c>
      <c r="G136" s="143">
        <v>0</v>
      </c>
      <c r="H136" s="143">
        <v>221.21212121212</v>
      </c>
      <c r="I136" s="143">
        <v>262.14416296683203</v>
      </c>
      <c r="J136" s="143">
        <v>-83.251873574454294</v>
      </c>
      <c r="K136" s="143">
        <v>-97.945682691445398</v>
      </c>
      <c r="L136" s="143">
        <v>-38.608222707791199</v>
      </c>
      <c r="M136" s="143">
        <v>-26.897049969897701</v>
      </c>
      <c r="N136" s="143">
        <v>-19.8923090338333</v>
      </c>
      <c r="O136" s="143">
        <v>-1.1205255725425201</v>
      </c>
      <c r="P136" s="143"/>
      <c r="Q136" s="143">
        <v>4.6918714555765604</v>
      </c>
      <c r="R136" s="143">
        <v>-8.2186519026742104</v>
      </c>
    </row>
    <row r="137" spans="1:18" x14ac:dyDescent="0.25">
      <c r="A137" s="139" t="s">
        <v>298</v>
      </c>
      <c r="B137" s="142">
        <v>43936</v>
      </c>
      <c r="C137" s="143">
        <v>11.31</v>
      </c>
      <c r="D137" s="143">
        <v>11.31</v>
      </c>
      <c r="E137" s="139">
        <v>135598</v>
      </c>
      <c r="F137" s="143">
        <v>64.773735581188504</v>
      </c>
      <c r="G137" s="143">
        <v>0</v>
      </c>
      <c r="H137" s="143">
        <v>216.06156274664701</v>
      </c>
      <c r="I137" s="143">
        <v>258.43398583923403</v>
      </c>
      <c r="J137" s="143">
        <v>-85.706164417420496</v>
      </c>
      <c r="K137" s="143">
        <v>-99.073030830687202</v>
      </c>
      <c r="L137" s="143">
        <v>-40.031666956303503</v>
      </c>
      <c r="M137" s="143">
        <v>-28.190681185110101</v>
      </c>
      <c r="N137" s="143">
        <v>-21.181522748375102</v>
      </c>
      <c r="O137" s="143">
        <v>-2.7746779912202202</v>
      </c>
      <c r="P137" s="143"/>
      <c r="Q137" s="143">
        <v>3.01291745431632</v>
      </c>
      <c r="R137" s="143">
        <v>-9.6538405813307904</v>
      </c>
    </row>
    <row r="138" spans="1:18" x14ac:dyDescent="0.25">
      <c r="A138" s="139" t="s">
        <v>299</v>
      </c>
      <c r="B138" s="142">
        <v>43936</v>
      </c>
      <c r="C138" s="143">
        <v>148.37</v>
      </c>
      <c r="D138" s="143">
        <v>439.52017150584197</v>
      </c>
      <c r="E138" s="139">
        <v>101815</v>
      </c>
      <c r="F138" s="143">
        <v>-40.50100874244</v>
      </c>
      <c r="G138" s="143">
        <v>-73.717735313044798</v>
      </c>
      <c r="H138" s="143">
        <v>132.98807219874899</v>
      </c>
      <c r="I138" s="143">
        <v>226.30122221756801</v>
      </c>
      <c r="J138" s="143">
        <v>-105.168851234964</v>
      </c>
      <c r="K138" s="143">
        <v>-101.295153209511</v>
      </c>
      <c r="L138" s="143">
        <v>-37.238326909730198</v>
      </c>
      <c r="M138" s="143">
        <v>-29.839365441246301</v>
      </c>
      <c r="N138" s="143">
        <v>-24.944294663279599</v>
      </c>
      <c r="O138" s="143">
        <v>-5.0987270332000199</v>
      </c>
      <c r="P138" s="143">
        <v>-1.24965723909476</v>
      </c>
      <c r="Q138" s="143">
        <v>178.53873431230201</v>
      </c>
      <c r="R138" s="143">
        <v>-12.9523066738083</v>
      </c>
    </row>
    <row r="139" spans="1:18" x14ac:dyDescent="0.25">
      <c r="A139" s="139" t="s">
        <v>196</v>
      </c>
      <c r="B139" s="142">
        <v>43936</v>
      </c>
      <c r="C139" s="143">
        <v>154.32</v>
      </c>
      <c r="D139" s="143">
        <v>154.32</v>
      </c>
      <c r="E139" s="139">
        <v>119486</v>
      </c>
      <c r="F139" s="143">
        <v>-41.297601344797101</v>
      </c>
      <c r="G139" s="143">
        <v>-73.602842327636594</v>
      </c>
      <c r="H139" s="143">
        <v>133.415298730643</v>
      </c>
      <c r="I139" s="143">
        <v>226.59630128992001</v>
      </c>
      <c r="J139" s="143">
        <v>-104.844787622826</v>
      </c>
      <c r="K139" s="143">
        <v>-101.00396064712901</v>
      </c>
      <c r="L139" s="143">
        <v>-36.9249209528707</v>
      </c>
      <c r="M139" s="143">
        <v>-29.608545811536299</v>
      </c>
      <c r="N139" s="143">
        <v>-24.698323998533699</v>
      </c>
      <c r="O139" s="143">
        <v>-4.7203785498415396</v>
      </c>
      <c r="P139" s="143">
        <v>-0.74888304229942604</v>
      </c>
      <c r="Q139" s="143">
        <v>7.0663968001221997</v>
      </c>
      <c r="R139" s="143">
        <v>-12.6653837979909</v>
      </c>
    </row>
    <row r="140" spans="1:18" x14ac:dyDescent="0.25">
      <c r="A140" s="139" t="s">
        <v>300</v>
      </c>
      <c r="B140" s="142">
        <v>43936</v>
      </c>
      <c r="C140" s="143">
        <v>159.74</v>
      </c>
      <c r="D140" s="143">
        <v>240.967352231712</v>
      </c>
      <c r="E140" s="139">
        <v>100156</v>
      </c>
      <c r="F140" s="143">
        <v>-39.899431569727703</v>
      </c>
      <c r="G140" s="143">
        <v>-72.9939798779467</v>
      </c>
      <c r="H140" s="143">
        <v>128.09129809323599</v>
      </c>
      <c r="I140" s="143">
        <v>219.22293858161399</v>
      </c>
      <c r="J140" s="143">
        <v>-102.24195250614299</v>
      </c>
      <c r="K140" s="143">
        <v>-99.059875682701502</v>
      </c>
      <c r="L140" s="143">
        <v>-36.241060838782602</v>
      </c>
      <c r="M140" s="143">
        <v>-28.933986657587798</v>
      </c>
      <c r="N140" s="143">
        <v>-24.2703758461249</v>
      </c>
      <c r="O140" s="143">
        <v>-3.3849721911129</v>
      </c>
      <c r="P140" s="143">
        <v>2.0232911400047802</v>
      </c>
      <c r="Q140" s="143">
        <v>96.006244806485398</v>
      </c>
      <c r="R140" s="143">
        <v>-12.8123270734503</v>
      </c>
    </row>
    <row r="141" spans="1:18" x14ac:dyDescent="0.25">
      <c r="A141" s="139" t="s">
        <v>197</v>
      </c>
      <c r="B141" s="142">
        <v>43936</v>
      </c>
      <c r="C141" s="143">
        <v>165.9</v>
      </c>
      <c r="D141" s="143">
        <v>165.9</v>
      </c>
      <c r="E141" s="139">
        <v>119489</v>
      </c>
      <c r="F141" s="143">
        <v>-39.5164200649577</v>
      </c>
      <c r="G141" s="143">
        <v>-72.463768115942202</v>
      </c>
      <c r="H141" s="143">
        <v>128.497313322217</v>
      </c>
      <c r="I141" s="143">
        <v>219.81792717086901</v>
      </c>
      <c r="J141" s="143">
        <v>-101.871613856509</v>
      </c>
      <c r="K141" s="143">
        <v>-98.688849779560599</v>
      </c>
      <c r="L141" s="143">
        <v>-35.839310109289599</v>
      </c>
      <c r="M141" s="143">
        <v>-28.576981622105102</v>
      </c>
      <c r="N141" s="143">
        <v>-23.9276641628744</v>
      </c>
      <c r="O141" s="143">
        <v>-2.8705728365725598</v>
      </c>
      <c r="P141" s="143">
        <v>2.6147214638858398</v>
      </c>
      <c r="Q141" s="143">
        <v>12.8394483159431</v>
      </c>
      <c r="R141" s="143">
        <v>-12.320082642602699</v>
      </c>
    </row>
    <row r="142" spans="1:18" x14ac:dyDescent="0.25">
      <c r="A142" s="139" t="s">
        <v>301</v>
      </c>
      <c r="B142" s="142">
        <v>43936</v>
      </c>
      <c r="C142" s="143">
        <v>77.527500000000003</v>
      </c>
      <c r="D142" s="143">
        <v>77.527500000000003</v>
      </c>
      <c r="E142" s="139">
        <v>100175</v>
      </c>
      <c r="F142" s="143">
        <v>16.917412146557499</v>
      </c>
      <c r="G142" s="143">
        <v>33.072099026088999</v>
      </c>
      <c r="H142" s="143">
        <v>180.29603389388501</v>
      </c>
      <c r="I142" s="143">
        <v>379.83148198697802</v>
      </c>
      <c r="J142" s="143">
        <v>-5.4259785833646204</v>
      </c>
      <c r="K142" s="143">
        <v>-75.8245540028785</v>
      </c>
      <c r="L142" s="143">
        <v>-25.978468520038302</v>
      </c>
      <c r="M142" s="143">
        <v>-23.803775913321701</v>
      </c>
      <c r="N142" s="143">
        <v>-17.866287254544002</v>
      </c>
      <c r="O142" s="143">
        <v>-0.82621146360272502</v>
      </c>
      <c r="P142" s="143">
        <v>5.7414135707265803</v>
      </c>
      <c r="Q142" s="143">
        <v>33.671499316939901</v>
      </c>
      <c r="R142" s="143">
        <v>-7.2712863775886998</v>
      </c>
    </row>
    <row r="143" spans="1:18" x14ac:dyDescent="0.25">
      <c r="A143" s="139" t="s">
        <v>198</v>
      </c>
      <c r="B143" s="142">
        <v>43936</v>
      </c>
      <c r="C143" s="143">
        <v>80.034700000000001</v>
      </c>
      <c r="D143" s="143">
        <v>80.034700000000001</v>
      </c>
      <c r="E143" s="139">
        <v>120847</v>
      </c>
      <c r="F143" s="143">
        <v>18.785865089729199</v>
      </c>
      <c r="G143" s="143">
        <v>34.873950459818097</v>
      </c>
      <c r="H143" s="143">
        <v>182.18683687495701</v>
      </c>
      <c r="I143" s="143">
        <v>381.88005995099297</v>
      </c>
      <c r="J143" s="143">
        <v>-3.7036907058924302</v>
      </c>
      <c r="K143" s="143">
        <v>-74.443174369197706</v>
      </c>
      <c r="L143" s="143">
        <v>-24.476924674343898</v>
      </c>
      <c r="M143" s="143">
        <v>-22.377388610520999</v>
      </c>
      <c r="N143" s="143">
        <v>-16.612700366522699</v>
      </c>
      <c r="O143" s="143">
        <v>-6.5909405921952893E-2</v>
      </c>
      <c r="P143" s="143">
        <v>6.3880142606955603</v>
      </c>
      <c r="Q143" s="143">
        <v>14.3554274476336</v>
      </c>
      <c r="R143" s="143">
        <v>-6.3587033849235697</v>
      </c>
    </row>
    <row r="144" spans="1:18" x14ac:dyDescent="0.25">
      <c r="A144" s="139" t="s">
        <v>199</v>
      </c>
      <c r="B144" s="142">
        <v>43936</v>
      </c>
      <c r="C144" s="143">
        <v>39.340000000000003</v>
      </c>
      <c r="D144" s="143">
        <v>39.340000000000003</v>
      </c>
      <c r="E144" s="139">
        <v>111549</v>
      </c>
      <c r="F144" s="143">
        <v>-37.037037037037003</v>
      </c>
      <c r="G144" s="143">
        <v>-85.380116959063898</v>
      </c>
      <c r="H144" s="143">
        <v>223.94334191789201</v>
      </c>
      <c r="I144" s="143">
        <v>245.847407113054</v>
      </c>
      <c r="J144" s="143">
        <v>-87.987975213057098</v>
      </c>
      <c r="K144" s="143">
        <v>-108.674313084988</v>
      </c>
      <c r="L144" s="143">
        <v>-44.200233110818402</v>
      </c>
      <c r="M144" s="143">
        <v>-36.602624179943803</v>
      </c>
      <c r="N144" s="143">
        <v>-29.942866918215501</v>
      </c>
      <c r="O144" s="143">
        <v>-5.8777377194015497</v>
      </c>
      <c r="P144" s="143">
        <v>0.31989736143341302</v>
      </c>
      <c r="Q144" s="143">
        <v>25.923747276688498</v>
      </c>
      <c r="R144" s="143">
        <v>-12.108760479290201</v>
      </c>
    </row>
    <row r="145" spans="1:18" x14ac:dyDescent="0.25">
      <c r="A145" s="139" t="s">
        <v>302</v>
      </c>
      <c r="B145" s="142">
        <v>43936</v>
      </c>
      <c r="C145" s="143">
        <v>38.979999999999997</v>
      </c>
      <c r="D145" s="143">
        <v>38.979999999999997</v>
      </c>
      <c r="E145" s="139">
        <v>141070</v>
      </c>
      <c r="F145" s="143">
        <v>-37.378392217104</v>
      </c>
      <c r="G145" s="143">
        <v>-84.640357534362593</v>
      </c>
      <c r="H145" s="143">
        <v>224.645437516725</v>
      </c>
      <c r="I145" s="143">
        <v>245.92925322852301</v>
      </c>
      <c r="J145" s="143">
        <v>-88.255071966120198</v>
      </c>
      <c r="K145" s="143">
        <v>-109.077325364214</v>
      </c>
      <c r="L145" s="143">
        <v>-44.579060805956502</v>
      </c>
      <c r="M145" s="143">
        <v>-36.971043023236298</v>
      </c>
      <c r="N145" s="143">
        <v>-30.297418450016</v>
      </c>
      <c r="O145" s="143">
        <v>-6.1338226215789797</v>
      </c>
      <c r="P145" s="143">
        <v>3.59410802608622E-2</v>
      </c>
      <c r="Q145" s="143">
        <v>24.897273452131198</v>
      </c>
      <c r="R145" s="143">
        <v>-12.3816531170158</v>
      </c>
    </row>
    <row r="146" spans="1:18" x14ac:dyDescent="0.25">
      <c r="A146" s="139" t="s">
        <v>372</v>
      </c>
      <c r="B146" s="142">
        <v>43936</v>
      </c>
      <c r="C146" s="143">
        <v>117.01</v>
      </c>
      <c r="D146" s="143">
        <v>117.01</v>
      </c>
      <c r="E146" s="139">
        <v>119723</v>
      </c>
      <c r="F146" s="143">
        <v>-1.29445565351588</v>
      </c>
      <c r="G146" s="143">
        <v>-13.482217801271601</v>
      </c>
      <c r="H146" s="143">
        <v>213.328766757701</v>
      </c>
      <c r="I146" s="143">
        <v>266.19304798925401</v>
      </c>
      <c r="J146" s="143">
        <v>-84.276049696712207</v>
      </c>
      <c r="K146" s="143">
        <v>-96.537068860326599</v>
      </c>
      <c r="L146" s="143">
        <v>-34.190673512751701</v>
      </c>
      <c r="M146" s="143">
        <v>-26.7400919730289</v>
      </c>
      <c r="N146" s="143">
        <v>-22.641298068213299</v>
      </c>
      <c r="O146" s="143">
        <v>-3.3567038341919901</v>
      </c>
      <c r="P146" s="143">
        <v>-0.13820615769811101</v>
      </c>
      <c r="Q146" s="143">
        <v>10.039790371591099</v>
      </c>
      <c r="R146" s="143">
        <v>-9.9454495684053299</v>
      </c>
    </row>
    <row r="147" spans="1:18" x14ac:dyDescent="0.25">
      <c r="A147" s="139" t="s">
        <v>375</v>
      </c>
      <c r="B147" s="142">
        <v>43936</v>
      </c>
      <c r="C147" s="143">
        <v>112.0236</v>
      </c>
      <c r="D147" s="143">
        <v>347.85420014444202</v>
      </c>
      <c r="E147" s="139">
        <v>105628</v>
      </c>
      <c r="F147" s="143">
        <v>-1.9710235219850301</v>
      </c>
      <c r="G147" s="143">
        <v>-14.1944588917333</v>
      </c>
      <c r="H147" s="143">
        <v>212.59189771164301</v>
      </c>
      <c r="I147" s="143">
        <v>265.44844714632598</v>
      </c>
      <c r="J147" s="143">
        <v>-84.819877150242903</v>
      </c>
      <c r="K147" s="143">
        <v>-97.011427554348103</v>
      </c>
      <c r="L147" s="143">
        <v>-34.7277624510591</v>
      </c>
      <c r="M147" s="143">
        <v>-27.251167009237001</v>
      </c>
      <c r="N147" s="143">
        <v>-23.101382710768899</v>
      </c>
      <c r="O147" s="143">
        <v>-3.9580509565723201</v>
      </c>
      <c r="P147" s="143">
        <v>-0.76932123719322998</v>
      </c>
      <c r="Q147" s="143">
        <v>124.85246841421601</v>
      </c>
      <c r="R147" s="143">
        <v>-10.4698036835943</v>
      </c>
    </row>
    <row r="148" spans="1:18" x14ac:dyDescent="0.25">
      <c r="A148" s="139" t="s">
        <v>201</v>
      </c>
      <c r="B148" s="142">
        <v>43936</v>
      </c>
      <c r="C148" s="143">
        <v>10.5138</v>
      </c>
      <c r="D148" s="143">
        <v>10.5138</v>
      </c>
      <c r="E148" s="139">
        <v>132933</v>
      </c>
      <c r="F148" s="143">
        <v>71.971830985914593</v>
      </c>
      <c r="G148" s="143">
        <v>32.049075570258204</v>
      </c>
      <c r="H148" s="143">
        <v>107.45938524902699</v>
      </c>
      <c r="I148" s="143">
        <v>198.714180427115</v>
      </c>
      <c r="J148" s="143">
        <v>-130.13788161071599</v>
      </c>
      <c r="K148" s="143">
        <v>-111.45477689315</v>
      </c>
      <c r="L148" s="143">
        <v>-43.278091909562399</v>
      </c>
      <c r="M148" s="143">
        <v>-31.2409051571106</v>
      </c>
      <c r="N148" s="143">
        <v>-23.435629083276499</v>
      </c>
      <c r="O148" s="143">
        <v>-4.9777092629610502</v>
      </c>
      <c r="P148" s="143">
        <v>-0.63455559350635504</v>
      </c>
      <c r="Q148" s="143">
        <v>1.0684828985272601</v>
      </c>
      <c r="R148" s="143">
        <v>-13.021239052605001</v>
      </c>
    </row>
    <row r="149" spans="1:18" x14ac:dyDescent="0.25">
      <c r="A149" s="139" t="s">
        <v>202</v>
      </c>
      <c r="B149" s="142">
        <v>43936</v>
      </c>
      <c r="C149" s="143">
        <v>11.308199999999999</v>
      </c>
      <c r="D149" s="143">
        <v>11.308199999999999</v>
      </c>
      <c r="E149" s="139">
        <v>133364</v>
      </c>
      <c r="F149" s="143">
        <v>50.167594793033103</v>
      </c>
      <c r="G149" s="143">
        <v>25.932043835811601</v>
      </c>
      <c r="H149" s="143">
        <v>91.923235642357398</v>
      </c>
      <c r="I149" s="143">
        <v>192.78238760935201</v>
      </c>
      <c r="J149" s="143">
        <v>-115.724051818623</v>
      </c>
      <c r="K149" s="143">
        <v>-100.69710801557</v>
      </c>
      <c r="L149" s="143">
        <v>-37.180855948937001</v>
      </c>
      <c r="M149" s="143">
        <v>-27.589376915219599</v>
      </c>
      <c r="N149" s="143">
        <v>-20.3029946866892</v>
      </c>
      <c r="O149" s="143">
        <v>-3.4631906358376798</v>
      </c>
      <c r="P149" s="143">
        <v>1.7709763920856501</v>
      </c>
      <c r="Q149" s="143">
        <v>2.53931290256366</v>
      </c>
      <c r="R149" s="143">
        <v>-10.9790968205866</v>
      </c>
    </row>
    <row r="150" spans="1:18" x14ac:dyDescent="0.25">
      <c r="A150" s="139" t="s">
        <v>203</v>
      </c>
      <c r="B150" s="142">
        <v>43936</v>
      </c>
      <c r="C150" s="143">
        <v>11.1753</v>
      </c>
      <c r="D150" s="143">
        <v>11.1753</v>
      </c>
      <c r="E150" s="139">
        <v>136007</v>
      </c>
      <c r="F150" s="143">
        <v>79.548926915196802</v>
      </c>
      <c r="G150" s="143">
        <v>37.6285271820351</v>
      </c>
      <c r="H150" s="143">
        <v>110.592487963824</v>
      </c>
      <c r="I150" s="143">
        <v>199.782409134137</v>
      </c>
      <c r="J150" s="143">
        <v>-119.858899361832</v>
      </c>
      <c r="K150" s="143">
        <v>-101.24068554067701</v>
      </c>
      <c r="L150" s="143">
        <v>-37.260569602923503</v>
      </c>
      <c r="M150" s="143">
        <v>-28.240203339423498</v>
      </c>
      <c r="N150" s="143">
        <v>-20.592152725630701</v>
      </c>
      <c r="O150" s="143">
        <v>-2.3136986198955301</v>
      </c>
      <c r="P150" s="143"/>
      <c r="Q150" s="143">
        <v>2.90639905149051</v>
      </c>
      <c r="R150" s="143">
        <v>-9.7834183246214703</v>
      </c>
    </row>
    <row r="151" spans="1:18" x14ac:dyDescent="0.25">
      <c r="A151" s="139" t="s">
        <v>304</v>
      </c>
      <c r="B151" s="142">
        <v>43936</v>
      </c>
      <c r="C151" s="143">
        <v>10.7226</v>
      </c>
      <c r="D151" s="143">
        <v>10.7226</v>
      </c>
      <c r="E151" s="139">
        <v>136004</v>
      </c>
      <c r="F151" s="143">
        <v>78.973249409914601</v>
      </c>
      <c r="G151" s="143">
        <v>37.159277504103997</v>
      </c>
      <c r="H151" s="143">
        <v>110.08648238314299</v>
      </c>
      <c r="I151" s="143">
        <v>199.252894415675</v>
      </c>
      <c r="J151" s="143">
        <v>-120.180205506523</v>
      </c>
      <c r="K151" s="143">
        <v>-101.573656863793</v>
      </c>
      <c r="L151" s="143">
        <v>-37.645871392514699</v>
      </c>
      <c r="M151" s="143">
        <v>-28.618960153539</v>
      </c>
      <c r="N151" s="143">
        <v>-20.976208680414398</v>
      </c>
      <c r="O151" s="143">
        <v>-3.0985401432868902</v>
      </c>
      <c r="P151" s="143"/>
      <c r="Q151" s="143">
        <v>1.7869173441734401</v>
      </c>
      <c r="R151" s="143">
        <v>-10.4163747724206</v>
      </c>
    </row>
    <row r="152" spans="1:18" x14ac:dyDescent="0.25">
      <c r="A152" s="139" t="s">
        <v>305</v>
      </c>
      <c r="B152" s="142">
        <v>43936</v>
      </c>
      <c r="C152" s="143">
        <v>11.080299999999999</v>
      </c>
      <c r="D152" s="143">
        <v>11.080299999999999</v>
      </c>
      <c r="E152" s="139">
        <v>133361</v>
      </c>
      <c r="F152" s="143">
        <v>49.711769922714403</v>
      </c>
      <c r="G152" s="143">
        <v>25.5264032384747</v>
      </c>
      <c r="H152" s="143">
        <v>91.508099768576997</v>
      </c>
      <c r="I152" s="143">
        <v>192.40020988044</v>
      </c>
      <c r="J152" s="143">
        <v>-115.96654208202</v>
      </c>
      <c r="K152" s="143">
        <v>-100.93639231236099</v>
      </c>
      <c r="L152" s="143">
        <v>-37.4522770713196</v>
      </c>
      <c r="M152" s="143">
        <v>-27.857801760266899</v>
      </c>
      <c r="N152" s="143">
        <v>-20.575264156761499</v>
      </c>
      <c r="O152" s="143">
        <v>-3.9410161861181501</v>
      </c>
      <c r="P152" s="143">
        <v>1.33450248603041</v>
      </c>
      <c r="Q152" s="143">
        <v>2.0890067755828499</v>
      </c>
      <c r="R152" s="143">
        <v>-11.5390696252094</v>
      </c>
    </row>
    <row r="153" spans="1:18" x14ac:dyDescent="0.25">
      <c r="A153" s="139" t="s">
        <v>306</v>
      </c>
      <c r="B153" s="142">
        <v>43936</v>
      </c>
      <c r="C153" s="143">
        <v>10.2995</v>
      </c>
      <c r="D153" s="143">
        <v>10.2995</v>
      </c>
      <c r="E153" s="139">
        <v>132924</v>
      </c>
      <c r="F153" s="143">
        <v>71.510726852710405</v>
      </c>
      <c r="G153" s="143">
        <v>31.645065162368901</v>
      </c>
      <c r="H153" s="143">
        <v>107.104638093917</v>
      </c>
      <c r="I153" s="143">
        <v>198.355649553501</v>
      </c>
      <c r="J153" s="143">
        <v>-130.403390712912</v>
      </c>
      <c r="K153" s="143">
        <v>-111.695476003408</v>
      </c>
      <c r="L153" s="143">
        <v>-43.544606327494002</v>
      </c>
      <c r="M153" s="143">
        <v>-31.505934033978601</v>
      </c>
      <c r="N153" s="143">
        <v>-23.700638197555701</v>
      </c>
      <c r="O153" s="143">
        <v>-5.4452412545539399</v>
      </c>
      <c r="P153" s="143">
        <v>-1.0258629638149599</v>
      </c>
      <c r="Q153" s="143">
        <v>0.65326986782444796</v>
      </c>
      <c r="R153" s="143">
        <v>-13.553906544199</v>
      </c>
    </row>
    <row r="154" spans="1:18" x14ac:dyDescent="0.25">
      <c r="A154" s="139" t="s">
        <v>204</v>
      </c>
      <c r="B154" s="142">
        <v>43936</v>
      </c>
      <c r="C154" s="143">
        <v>11.7994</v>
      </c>
      <c r="D154" s="143">
        <v>11.7994</v>
      </c>
      <c r="E154" s="139">
        <v>140487</v>
      </c>
      <c r="F154" s="143">
        <v>21.679365995215701</v>
      </c>
      <c r="G154" s="143">
        <v>-64.880183790854005</v>
      </c>
      <c r="H154" s="143">
        <v>115.084108587564</v>
      </c>
      <c r="I154" s="143">
        <v>226.407373000229</v>
      </c>
      <c r="J154" s="143">
        <v>-129.412459688822</v>
      </c>
      <c r="K154" s="143">
        <v>-83.996181909735697</v>
      </c>
      <c r="L154" s="143">
        <v>-26.8196079964004</v>
      </c>
      <c r="M154" s="143">
        <v>-11.8543445039594</v>
      </c>
      <c r="N154" s="143">
        <v>-9.0776641606921906</v>
      </c>
      <c r="O154" s="143">
        <v>5.8374080517208498</v>
      </c>
      <c r="P154" s="143"/>
      <c r="Q154" s="143">
        <v>5.9116201620161997</v>
      </c>
      <c r="R154" s="143">
        <v>-5.5304003408667803</v>
      </c>
    </row>
    <row r="155" spans="1:18" x14ac:dyDescent="0.25">
      <c r="A155" s="139" t="s">
        <v>307</v>
      </c>
      <c r="B155" s="142">
        <v>43936</v>
      </c>
      <c r="C155" s="143">
        <v>11.512</v>
      </c>
      <c r="D155" s="143">
        <v>11.512</v>
      </c>
      <c r="E155" s="139">
        <v>140488</v>
      </c>
      <c r="F155" s="143">
        <v>21.267806515578599</v>
      </c>
      <c r="G155" s="143">
        <v>-65.293019045736699</v>
      </c>
      <c r="H155" s="143">
        <v>114.61392909139801</v>
      </c>
      <c r="I155" s="143">
        <v>225.88954498932699</v>
      </c>
      <c r="J155" s="143">
        <v>-129.815497880637</v>
      </c>
      <c r="K155" s="143">
        <v>-84.379609689987603</v>
      </c>
      <c r="L155" s="143">
        <v>-27.2449246696887</v>
      </c>
      <c r="M155" s="143">
        <v>-12.3029094548865</v>
      </c>
      <c r="N155" s="143">
        <v>-9.5269279995321998</v>
      </c>
      <c r="O155" s="143">
        <v>4.8973177399914798</v>
      </c>
      <c r="P155" s="143"/>
      <c r="Q155" s="143">
        <v>4.9674167416741701</v>
      </c>
      <c r="R155" s="143">
        <v>-6.1890506698320902</v>
      </c>
    </row>
    <row r="156" spans="1:18" x14ac:dyDescent="0.25">
      <c r="A156" s="139" t="s">
        <v>205</v>
      </c>
      <c r="B156" s="142">
        <v>43936</v>
      </c>
      <c r="C156" s="143">
        <v>8.6409000000000002</v>
      </c>
      <c r="D156" s="143">
        <v>8.6409000000000002</v>
      </c>
      <c r="E156" s="139">
        <v>142138</v>
      </c>
      <c r="F156" s="143">
        <v>-14.772372483492299</v>
      </c>
      <c r="G156" s="143">
        <v>-60.638870747831199</v>
      </c>
      <c r="H156" s="143">
        <v>127.661718675899</v>
      </c>
      <c r="I156" s="143">
        <v>221.80717855617999</v>
      </c>
      <c r="J156" s="143">
        <v>-115.342438472149</v>
      </c>
      <c r="K156" s="143">
        <v>-89.592129228659502</v>
      </c>
      <c r="L156" s="143">
        <v>-32.6005336031821</v>
      </c>
      <c r="M156" s="143">
        <v>-20.888612694011101</v>
      </c>
      <c r="N156" s="143">
        <v>-14.5941863650238</v>
      </c>
      <c r="O156" s="143"/>
      <c r="P156" s="143"/>
      <c r="Q156" s="143">
        <v>-6.6142866666666604</v>
      </c>
      <c r="R156" s="143">
        <v>-7.3889416366734801</v>
      </c>
    </row>
    <row r="157" spans="1:18" x14ac:dyDescent="0.25">
      <c r="A157" s="139" t="s">
        <v>206</v>
      </c>
      <c r="B157" s="142">
        <v>43936</v>
      </c>
      <c r="C157" s="143">
        <v>8.7594999999999992</v>
      </c>
      <c r="D157" s="143">
        <v>8.7594999999999992</v>
      </c>
      <c r="E157" s="139">
        <v>143178</v>
      </c>
      <c r="F157" s="143">
        <v>-19.5634572181261</v>
      </c>
      <c r="G157" s="143">
        <v>-24.072410538644998</v>
      </c>
      <c r="H157" s="143">
        <v>170.846302584418</v>
      </c>
      <c r="I157" s="143">
        <v>204.393683310792</v>
      </c>
      <c r="J157" s="143">
        <v>-137.37149533064201</v>
      </c>
      <c r="K157" s="143">
        <v>-98.206919980946694</v>
      </c>
      <c r="L157" s="143">
        <v>-34.234072222924198</v>
      </c>
      <c r="M157" s="143">
        <v>-23.269789889822501</v>
      </c>
      <c r="N157" s="143">
        <v>-16.9526541967664</v>
      </c>
      <c r="O157" s="143"/>
      <c r="P157" s="143"/>
      <c r="Q157" s="143">
        <v>-7.0969043887147398</v>
      </c>
      <c r="R157" s="143"/>
    </row>
    <row r="158" spans="1:18" x14ac:dyDescent="0.25">
      <c r="A158" s="139" t="s">
        <v>308</v>
      </c>
      <c r="B158" s="142">
        <v>43936</v>
      </c>
      <c r="C158" s="143">
        <v>8.6160999999999994</v>
      </c>
      <c r="D158" s="143">
        <v>8.6160999999999994</v>
      </c>
      <c r="E158" s="139">
        <v>143176</v>
      </c>
      <c r="F158" s="143">
        <v>-20.311395017218398</v>
      </c>
      <c r="G158" s="143">
        <v>-24.751578760804001</v>
      </c>
      <c r="H158" s="143">
        <v>170.16826865457</v>
      </c>
      <c r="I158" s="143">
        <v>203.69883754395201</v>
      </c>
      <c r="J158" s="143">
        <v>-137.827741992292</v>
      </c>
      <c r="K158" s="143">
        <v>-98.660051923432803</v>
      </c>
      <c r="L158" s="143">
        <v>-34.748911400978201</v>
      </c>
      <c r="M158" s="143">
        <v>-23.7961644006432</v>
      </c>
      <c r="N158" s="143">
        <v>-17.545373232677701</v>
      </c>
      <c r="O158" s="143"/>
      <c r="P158" s="143"/>
      <c r="Q158" s="143">
        <v>-7.9172962382445196</v>
      </c>
      <c r="R158" s="143"/>
    </row>
    <row r="159" spans="1:18" x14ac:dyDescent="0.25">
      <c r="A159" s="139" t="s">
        <v>309</v>
      </c>
      <c r="B159" s="142">
        <v>43936</v>
      </c>
      <c r="C159" s="143">
        <v>8.4934999999999992</v>
      </c>
      <c r="D159" s="143">
        <v>8.4934999999999992</v>
      </c>
      <c r="E159" s="139">
        <v>142139</v>
      </c>
      <c r="F159" s="143">
        <v>-15.457550554663101</v>
      </c>
      <c r="G159" s="143">
        <v>-61.1892662610637</v>
      </c>
      <c r="H159" s="143">
        <v>127.096406259153</v>
      </c>
      <c r="I159" s="143">
        <v>221.141284316623</v>
      </c>
      <c r="J159" s="143">
        <v>-115.850032068727</v>
      </c>
      <c r="K159" s="143">
        <v>-90.047020079981195</v>
      </c>
      <c r="L159" s="143">
        <v>-33.095359677377097</v>
      </c>
      <c r="M159" s="143">
        <v>-21.388215245461101</v>
      </c>
      <c r="N159" s="143">
        <v>-15.0873183909882</v>
      </c>
      <c r="O159" s="143"/>
      <c r="P159" s="143"/>
      <c r="Q159" s="143">
        <v>-7.3316333333333397</v>
      </c>
      <c r="R159" s="143">
        <v>-8.0884869396459607</v>
      </c>
    </row>
    <row r="160" spans="1:18" x14ac:dyDescent="0.25">
      <c r="A160" s="139" t="s">
        <v>310</v>
      </c>
      <c r="B160" s="142">
        <v>43936</v>
      </c>
      <c r="C160" s="143">
        <v>33.6736</v>
      </c>
      <c r="D160" s="143">
        <v>33.6736</v>
      </c>
      <c r="E160" s="139">
        <v>116352</v>
      </c>
      <c r="F160" s="143">
        <v>-30.515861251109101</v>
      </c>
      <c r="G160" s="143">
        <v>-68.183464345735899</v>
      </c>
      <c r="H160" s="143">
        <v>120.661157024793</v>
      </c>
      <c r="I160" s="143">
        <v>216.028768140876</v>
      </c>
      <c r="J160" s="143">
        <v>-117.76143861799</v>
      </c>
      <c r="K160" s="143">
        <v>-73.742173588025693</v>
      </c>
      <c r="L160" s="143">
        <v>-23.0661924318552</v>
      </c>
      <c r="M160" s="143">
        <v>-11.8135876178924</v>
      </c>
      <c r="N160" s="143">
        <v>-5.5665215045907201</v>
      </c>
      <c r="O160" s="143">
        <v>4.1753948091693802</v>
      </c>
      <c r="P160" s="143">
        <v>8.0047046977104692</v>
      </c>
      <c r="Q160" s="143">
        <v>29.4006941136441</v>
      </c>
      <c r="R160" s="143">
        <v>-1.81499429183072</v>
      </c>
    </row>
    <row r="161" spans="1:18" x14ac:dyDescent="0.25">
      <c r="A161" s="139" t="s">
        <v>207</v>
      </c>
      <c r="B161" s="142">
        <v>43936</v>
      </c>
      <c r="C161" s="143">
        <v>25.211099999999998</v>
      </c>
      <c r="D161" s="143">
        <v>25.211099999999998</v>
      </c>
      <c r="E161" s="139">
        <v>126279</v>
      </c>
      <c r="F161" s="143">
        <v>-33.310303596600697</v>
      </c>
      <c r="G161" s="143">
        <v>-34.620830276785597</v>
      </c>
      <c r="H161" s="143">
        <v>152.086703577522</v>
      </c>
      <c r="I161" s="143">
        <v>251.084486515902</v>
      </c>
      <c r="J161" s="143">
        <v>-79.121001757126095</v>
      </c>
      <c r="K161" s="143">
        <v>-58.453722680139101</v>
      </c>
      <c r="L161" s="143">
        <v>-12.9309770811416</v>
      </c>
      <c r="M161" s="143">
        <v>-3.3550135863309301</v>
      </c>
      <c r="N161" s="143">
        <v>1.04282594315855</v>
      </c>
      <c r="O161" s="143">
        <v>9.5421538341253704</v>
      </c>
      <c r="P161" s="143">
        <v>9.4351719140706294</v>
      </c>
      <c r="Q161" s="143">
        <v>25.122404977375599</v>
      </c>
      <c r="R161" s="143">
        <v>2.9745350259518299</v>
      </c>
    </row>
    <row r="162" spans="1:18" x14ac:dyDescent="0.25">
      <c r="A162" s="139" t="s">
        <v>311</v>
      </c>
      <c r="B162" s="142">
        <v>43936</v>
      </c>
      <c r="C162" s="143">
        <v>24.6127</v>
      </c>
      <c r="D162" s="143">
        <v>24.6127</v>
      </c>
      <c r="E162" s="139">
        <v>126379</v>
      </c>
      <c r="F162" s="143">
        <v>-33.749285230531903</v>
      </c>
      <c r="G162" s="143">
        <v>-35.115623670334699</v>
      </c>
      <c r="H162" s="143">
        <v>151.58390364934499</v>
      </c>
      <c r="I162" s="143">
        <v>250.532973076828</v>
      </c>
      <c r="J162" s="143">
        <v>-79.539369897894403</v>
      </c>
      <c r="K162" s="143">
        <v>-58.864528928073</v>
      </c>
      <c r="L162" s="143">
        <v>-13.3889805787017</v>
      </c>
      <c r="M162" s="143">
        <v>-3.8349253035384399</v>
      </c>
      <c r="N162" s="143">
        <v>0.54387090224206203</v>
      </c>
      <c r="O162" s="143">
        <v>8.7493725773201803</v>
      </c>
      <c r="P162" s="143">
        <v>8.7746426440249401</v>
      </c>
      <c r="Q162" s="143">
        <v>24.134097285067899</v>
      </c>
      <c r="R162" s="143">
        <v>2.1235698741931901</v>
      </c>
    </row>
    <row r="163" spans="1:18" x14ac:dyDescent="0.25">
      <c r="A163" s="139" t="s">
        <v>208</v>
      </c>
      <c r="B163" s="142">
        <v>43936</v>
      </c>
      <c r="C163" s="143">
        <v>9.4198000000000004</v>
      </c>
      <c r="D163" s="143">
        <v>9.4198000000000004</v>
      </c>
      <c r="E163" s="139">
        <v>145819</v>
      </c>
      <c r="F163" s="143">
        <v>-28.821796135540101</v>
      </c>
      <c r="G163" s="143">
        <v>-101.477793088089</v>
      </c>
      <c r="H163" s="143">
        <v>64.898354010564006</v>
      </c>
      <c r="I163" s="143">
        <v>154.75146198830399</v>
      </c>
      <c r="J163" s="143">
        <v>-82.555782986055306</v>
      </c>
      <c r="K163" s="143">
        <v>-73.851167886991007</v>
      </c>
      <c r="L163" s="143">
        <v>-23.730568316948201</v>
      </c>
      <c r="M163" s="143">
        <v>-13.4067440452125</v>
      </c>
      <c r="N163" s="143">
        <v>-11.200419501743299</v>
      </c>
      <c r="O163" s="143"/>
      <c r="P163" s="143"/>
      <c r="Q163" s="143">
        <v>-4.7482735426008897</v>
      </c>
      <c r="R163" s="143"/>
    </row>
    <row r="164" spans="1:18" x14ac:dyDescent="0.25">
      <c r="A164" s="139" t="s">
        <v>312</v>
      </c>
      <c r="B164" s="142">
        <v>43936</v>
      </c>
      <c r="C164" s="143">
        <v>9.1926000000000005</v>
      </c>
      <c r="D164" s="143">
        <v>9.1926000000000005</v>
      </c>
      <c r="E164" s="139">
        <v>145820</v>
      </c>
      <c r="F164" s="143">
        <v>-30.522371850564198</v>
      </c>
      <c r="G164" s="143">
        <v>-103.17570650469099</v>
      </c>
      <c r="H164" s="143">
        <v>63.0924725026698</v>
      </c>
      <c r="I164" s="143">
        <v>152.88448566887899</v>
      </c>
      <c r="J164" s="143">
        <v>-84.327493073084</v>
      </c>
      <c r="K164" s="143">
        <v>-75.457335196619994</v>
      </c>
      <c r="L164" s="143">
        <v>-25.428160265851801</v>
      </c>
      <c r="M164" s="143">
        <v>-15.1388987454561</v>
      </c>
      <c r="N164" s="143">
        <v>-12.9562121566649</v>
      </c>
      <c r="O164" s="143"/>
      <c r="P164" s="143"/>
      <c r="Q164" s="143">
        <v>-6.6076457399103097</v>
      </c>
      <c r="R164" s="143"/>
    </row>
    <row r="165" spans="1:18" x14ac:dyDescent="0.25">
      <c r="A165" s="139" t="s">
        <v>313</v>
      </c>
      <c r="B165" s="142">
        <v>43936</v>
      </c>
      <c r="C165" s="143">
        <v>74.7637</v>
      </c>
      <c r="D165" s="143">
        <v>74.7637</v>
      </c>
      <c r="E165" s="139">
        <v>101853</v>
      </c>
      <c r="F165" s="143">
        <v>49.540445244384102</v>
      </c>
      <c r="G165" s="143">
        <v>-69.283636363636305</v>
      </c>
      <c r="H165" s="143">
        <v>118.023934158495</v>
      </c>
      <c r="I165" s="143">
        <v>196.91573341049499</v>
      </c>
      <c r="J165" s="143">
        <v>-152.78550377009799</v>
      </c>
      <c r="K165" s="143">
        <v>-114.263493772133</v>
      </c>
      <c r="L165" s="143">
        <v>-47.129338294138897</v>
      </c>
      <c r="M165" s="143">
        <v>-32.753648435024203</v>
      </c>
      <c r="N165" s="143">
        <v>-26.529979915746399</v>
      </c>
      <c r="O165" s="143">
        <v>-6.36339019927156</v>
      </c>
      <c r="P165" s="143">
        <v>-0.24519749785471501</v>
      </c>
      <c r="Q165" s="143">
        <v>31.153595775709501</v>
      </c>
      <c r="R165" s="143">
        <v>-13.877473805273</v>
      </c>
    </row>
    <row r="166" spans="1:18" x14ac:dyDescent="0.25">
      <c r="A166" s="139" t="s">
        <v>209</v>
      </c>
      <c r="B166" s="142">
        <v>43936</v>
      </c>
      <c r="C166" s="143">
        <v>77.000600000000006</v>
      </c>
      <c r="D166" s="143">
        <v>77.000600000000006</v>
      </c>
      <c r="E166" s="139">
        <v>119549</v>
      </c>
      <c r="F166" s="143">
        <v>49.693976546883498</v>
      </c>
      <c r="G166" s="143">
        <v>-69.123817496430306</v>
      </c>
      <c r="H166" s="143">
        <v>118.17896184998099</v>
      </c>
      <c r="I166" s="143">
        <v>197.08467374132101</v>
      </c>
      <c r="J166" s="143">
        <v>-152.547316095589</v>
      </c>
      <c r="K166" s="143">
        <v>-113.96458609704101</v>
      </c>
      <c r="L166" s="143">
        <v>-46.8200584122552</v>
      </c>
      <c r="M166" s="143">
        <v>-32.462292339973899</v>
      </c>
      <c r="N166" s="143">
        <v>-26.2530185701834</v>
      </c>
      <c r="O166" s="143">
        <v>-5.9443411133317001</v>
      </c>
      <c r="P166" s="143">
        <v>0.185345190604423</v>
      </c>
      <c r="Q166" s="143">
        <v>7.9757684042351196</v>
      </c>
      <c r="R166" s="143">
        <v>-13.5617220651169</v>
      </c>
    </row>
    <row r="167" spans="1:18" x14ac:dyDescent="0.25">
      <c r="A167" s="139" t="s">
        <v>210</v>
      </c>
      <c r="B167" s="142">
        <v>43936</v>
      </c>
      <c r="C167" s="143">
        <v>6.7927999999999997</v>
      </c>
      <c r="D167" s="143">
        <v>6.7927999999999997</v>
      </c>
      <c r="E167" s="139">
        <v>139711</v>
      </c>
      <c r="F167" s="143">
        <v>112.45408223723101</v>
      </c>
      <c r="G167" s="143">
        <v>-34.992901157769801</v>
      </c>
      <c r="H167" s="143">
        <v>106.049551734053</v>
      </c>
      <c r="I167" s="143">
        <v>168.42683849705099</v>
      </c>
      <c r="J167" s="143">
        <v>-154.00418089353201</v>
      </c>
      <c r="K167" s="143">
        <v>-126.127198195906</v>
      </c>
      <c r="L167" s="143">
        <v>-49.645605403684499</v>
      </c>
      <c r="M167" s="143">
        <v>-41.291852441907203</v>
      </c>
      <c r="N167" s="143">
        <v>-38.3158391676116</v>
      </c>
      <c r="O167" s="143">
        <v>-13.9955623886213</v>
      </c>
      <c r="P167" s="143"/>
      <c r="Q167" s="143">
        <v>-9.4101929260450206</v>
      </c>
      <c r="R167" s="143">
        <v>-25.068947075371401</v>
      </c>
    </row>
    <row r="168" spans="1:18" x14ac:dyDescent="0.25">
      <c r="A168" s="139" t="s">
        <v>314</v>
      </c>
      <c r="B168" s="142">
        <v>43936</v>
      </c>
      <c r="C168" s="143">
        <v>6.6562000000000001</v>
      </c>
      <c r="D168" s="143">
        <v>6.6562000000000001</v>
      </c>
      <c r="E168" s="139">
        <v>139709</v>
      </c>
      <c r="F168" s="143">
        <v>112.27798352354399</v>
      </c>
      <c r="G168" s="143">
        <v>-35.164826957833</v>
      </c>
      <c r="H168" s="143">
        <v>105.90506263973801</v>
      </c>
      <c r="I168" s="143">
        <v>168.24446124988299</v>
      </c>
      <c r="J168" s="143">
        <v>-154.15144971913</v>
      </c>
      <c r="K168" s="143">
        <v>-126.23073415825399</v>
      </c>
      <c r="L168" s="143">
        <v>-49.756561154113001</v>
      </c>
      <c r="M168" s="143">
        <v>-41.392884264028098</v>
      </c>
      <c r="N168" s="143">
        <v>-38.406200061353097</v>
      </c>
      <c r="O168" s="143">
        <v>-14.2257039668579</v>
      </c>
      <c r="P168" s="143"/>
      <c r="Q168" s="143">
        <v>-9.8109887459807101</v>
      </c>
      <c r="R168" s="143">
        <v>-25.232749596556602</v>
      </c>
    </row>
    <row r="169" spans="1:18" x14ac:dyDescent="0.25">
      <c r="A169" s="139" t="s">
        <v>211</v>
      </c>
      <c r="B169" s="142">
        <v>43936</v>
      </c>
      <c r="C169" s="143">
        <v>5.7779999999999996</v>
      </c>
      <c r="D169" s="143">
        <v>5.7779999999999996</v>
      </c>
      <c r="E169" s="139">
        <v>139990</v>
      </c>
      <c r="F169" s="143">
        <v>151.916130045545</v>
      </c>
      <c r="G169" s="143">
        <v>-6.4155760331481799</v>
      </c>
      <c r="H169" s="143">
        <v>141.06692127595801</v>
      </c>
      <c r="I169" s="143">
        <v>182.39668372070801</v>
      </c>
      <c r="J169" s="143">
        <v>-159.60924331281501</v>
      </c>
      <c r="K169" s="143">
        <v>-126.263508208364</v>
      </c>
      <c r="L169" s="143">
        <v>-49.278594530392198</v>
      </c>
      <c r="M169" s="143">
        <v>-40.473284129048103</v>
      </c>
      <c r="N169" s="143">
        <v>-37.879219770103298</v>
      </c>
      <c r="O169" s="143">
        <v>-14.2331466411881</v>
      </c>
      <c r="P169" s="143"/>
      <c r="Q169" s="143">
        <v>-13.7838103756708</v>
      </c>
      <c r="R169" s="143">
        <v>-24.9690060497121</v>
      </c>
    </row>
    <row r="170" spans="1:18" x14ac:dyDescent="0.25">
      <c r="A170" s="139" t="s">
        <v>315</v>
      </c>
      <c r="B170" s="142">
        <v>43936</v>
      </c>
      <c r="C170" s="143">
        <v>5.6826999999999996</v>
      </c>
      <c r="D170" s="143">
        <v>5.6826999999999996</v>
      </c>
      <c r="E170" s="139">
        <v>139992</v>
      </c>
      <c r="F170" s="143">
        <v>151.87284857517901</v>
      </c>
      <c r="G170" s="143">
        <v>-6.5230511414238999</v>
      </c>
      <c r="H170" s="143">
        <v>140.98012738919201</v>
      </c>
      <c r="I170" s="143">
        <v>182.25555274638299</v>
      </c>
      <c r="J170" s="143">
        <v>-159.74765724088201</v>
      </c>
      <c r="K170" s="143">
        <v>-126.365612932237</v>
      </c>
      <c r="L170" s="143">
        <v>-49.389378808695398</v>
      </c>
      <c r="M170" s="143">
        <v>-40.575960832530903</v>
      </c>
      <c r="N170" s="143">
        <v>-37.970659953061201</v>
      </c>
      <c r="O170" s="143">
        <v>-14.5305641275238</v>
      </c>
      <c r="P170" s="143"/>
      <c r="Q170" s="143">
        <v>-14.0949418604651</v>
      </c>
      <c r="R170" s="143">
        <v>-25.191231369287198</v>
      </c>
    </row>
    <row r="171" spans="1:18" x14ac:dyDescent="0.25">
      <c r="A171" s="139" t="s">
        <v>212</v>
      </c>
      <c r="B171" s="142">
        <v>43936</v>
      </c>
      <c r="C171" s="143">
        <v>5.5938999999999997</v>
      </c>
      <c r="D171" s="143">
        <v>5.5938999999999997</v>
      </c>
      <c r="E171" s="139">
        <v>141141</v>
      </c>
      <c r="F171" s="143">
        <v>180.22006787983599</v>
      </c>
      <c r="G171" s="143">
        <v>-10.6388041234661</v>
      </c>
      <c r="H171" s="143">
        <v>143.181197980625</v>
      </c>
      <c r="I171" s="143">
        <v>195.01224191786301</v>
      </c>
      <c r="J171" s="143">
        <v>-167.07067947734501</v>
      </c>
      <c r="K171" s="143">
        <v>-129.769146118777</v>
      </c>
      <c r="L171" s="143">
        <v>-49.629702519704701</v>
      </c>
      <c r="M171" s="143">
        <v>-41.060635991002897</v>
      </c>
      <c r="N171" s="143">
        <v>-38.217143449325903</v>
      </c>
      <c r="O171" s="143"/>
      <c r="P171" s="143"/>
      <c r="Q171" s="143">
        <v>-15.8445960591133</v>
      </c>
      <c r="R171" s="143">
        <v>-24.742497126177799</v>
      </c>
    </row>
    <row r="172" spans="1:18" x14ac:dyDescent="0.25">
      <c r="A172" s="139" t="s">
        <v>213</v>
      </c>
      <c r="B172" s="142">
        <v>43936</v>
      </c>
      <c r="C172" s="143">
        <v>5.2426000000000004</v>
      </c>
      <c r="D172" s="143">
        <v>5.2426000000000004</v>
      </c>
      <c r="E172" s="139">
        <v>141564</v>
      </c>
      <c r="F172" s="143">
        <v>204.51827562928099</v>
      </c>
      <c r="G172" s="143">
        <v>5.1098978020444203</v>
      </c>
      <c r="H172" s="143">
        <v>166.68635093106599</v>
      </c>
      <c r="I172" s="143">
        <v>216.80853701369901</v>
      </c>
      <c r="J172" s="143">
        <v>-170.510464350512</v>
      </c>
      <c r="K172" s="143">
        <v>-134.96197267016899</v>
      </c>
      <c r="L172" s="143">
        <v>-52.927314050254402</v>
      </c>
      <c r="M172" s="143">
        <v>-43.005655810246097</v>
      </c>
      <c r="N172" s="143">
        <v>-39.428576776469903</v>
      </c>
      <c r="O172" s="143"/>
      <c r="P172" s="143"/>
      <c r="Q172" s="143">
        <v>-18.671516129032302</v>
      </c>
      <c r="R172" s="143">
        <v>-25.352035871229901</v>
      </c>
    </row>
    <row r="173" spans="1:18" x14ac:dyDescent="0.25">
      <c r="A173" s="139" t="s">
        <v>316</v>
      </c>
      <c r="B173" s="142">
        <v>43936</v>
      </c>
      <c r="C173" s="143">
        <v>5.0651000000000002</v>
      </c>
      <c r="D173" s="143">
        <v>5.0651000000000002</v>
      </c>
      <c r="E173" s="139">
        <v>141565</v>
      </c>
      <c r="F173" s="143">
        <v>204.02866782455999</v>
      </c>
      <c r="G173" s="143">
        <v>4.6876234885005497</v>
      </c>
      <c r="H173" s="143">
        <v>166.35573858758099</v>
      </c>
      <c r="I173" s="143">
        <v>216.52325052158201</v>
      </c>
      <c r="J173" s="143">
        <v>-170.75265324789501</v>
      </c>
      <c r="K173" s="143">
        <v>-135.15055064452201</v>
      </c>
      <c r="L173" s="143">
        <v>-53.133497194946202</v>
      </c>
      <c r="M173" s="143">
        <v>-43.195402243186201</v>
      </c>
      <c r="N173" s="143">
        <v>-39.599159522786003</v>
      </c>
      <c r="O173" s="143"/>
      <c r="P173" s="143"/>
      <c r="Q173" s="143">
        <v>-19.368155913978502</v>
      </c>
      <c r="R173" s="143">
        <v>-25.8870363459373</v>
      </c>
    </row>
    <row r="174" spans="1:18" x14ac:dyDescent="0.25">
      <c r="A174" s="139" t="s">
        <v>317</v>
      </c>
      <c r="B174" s="142">
        <v>43936</v>
      </c>
      <c r="C174" s="143">
        <v>5.5072999999999999</v>
      </c>
      <c r="D174" s="143">
        <v>5.5072999999999999</v>
      </c>
      <c r="E174" s="139">
        <v>141139</v>
      </c>
      <c r="F174" s="143">
        <v>180.040341065371</v>
      </c>
      <c r="G174" s="143">
        <v>-11.0259245162183</v>
      </c>
      <c r="H174" s="143">
        <v>142.89578602876099</v>
      </c>
      <c r="I174" s="143">
        <v>194.64414641693301</v>
      </c>
      <c r="J174" s="143">
        <v>-167.3468282243</v>
      </c>
      <c r="K174" s="143">
        <v>-129.98621079943601</v>
      </c>
      <c r="L174" s="143">
        <v>-49.872215159237101</v>
      </c>
      <c r="M174" s="143">
        <v>-41.2830036756678</v>
      </c>
      <c r="N174" s="143">
        <v>-38.415626902472603</v>
      </c>
      <c r="O174" s="143"/>
      <c r="P174" s="143"/>
      <c r="Q174" s="143">
        <v>-16.156014778325101</v>
      </c>
      <c r="R174" s="143">
        <v>-24.973400073343502</v>
      </c>
    </row>
    <row r="175" spans="1:18" x14ac:dyDescent="0.25">
      <c r="A175" s="139" t="s">
        <v>214</v>
      </c>
      <c r="B175" s="142">
        <v>43936</v>
      </c>
      <c r="C175" s="143">
        <v>10.662000000000001</v>
      </c>
      <c r="D175" s="143">
        <v>10.662000000000001</v>
      </c>
      <c r="E175" s="139">
        <v>133324</v>
      </c>
      <c r="F175" s="143">
        <v>32.064773143670003</v>
      </c>
      <c r="G175" s="143">
        <v>-67.538050585714899</v>
      </c>
      <c r="H175" s="143">
        <v>115.575301716346</v>
      </c>
      <c r="I175" s="143">
        <v>219.86035077931601</v>
      </c>
      <c r="J175" s="143">
        <v>-125.60531612485801</v>
      </c>
      <c r="K175" s="143">
        <v>-109.62620915183901</v>
      </c>
      <c r="L175" s="143">
        <v>-39.424822955499302</v>
      </c>
      <c r="M175" s="143">
        <v>-28.623239048074399</v>
      </c>
      <c r="N175" s="143">
        <v>-23.892547413370401</v>
      </c>
      <c r="O175" s="143">
        <v>-4.3764393949677096</v>
      </c>
      <c r="P175" s="143">
        <v>0.43185971746355101</v>
      </c>
      <c r="Q175" s="143">
        <v>1.308229561451</v>
      </c>
      <c r="R175" s="143">
        <v>-10.515518330406801</v>
      </c>
    </row>
    <row r="176" spans="1:18" x14ac:dyDescent="0.25">
      <c r="A176" s="139" t="s">
        <v>215</v>
      </c>
      <c r="B176" s="142">
        <v>43936</v>
      </c>
      <c r="C176" s="143">
        <v>11.6898</v>
      </c>
      <c r="D176" s="143">
        <v>11.6898</v>
      </c>
      <c r="E176" s="139">
        <v>135682</v>
      </c>
      <c r="F176" s="143">
        <v>23.4479391509932</v>
      </c>
      <c r="G176" s="143">
        <v>-72.247392993696806</v>
      </c>
      <c r="H176" s="143">
        <v>110.320067088299</v>
      </c>
      <c r="I176" s="143">
        <v>217.022325772268</v>
      </c>
      <c r="J176" s="143">
        <v>-124.811334791831</v>
      </c>
      <c r="K176" s="143">
        <v>-108.067513235348</v>
      </c>
      <c r="L176" s="143">
        <v>-37.580412986629803</v>
      </c>
      <c r="M176" s="143">
        <v>-27.603366259671098</v>
      </c>
      <c r="N176" s="143">
        <v>-22.3214544877187</v>
      </c>
      <c r="O176" s="143">
        <v>-3.6067692190150802</v>
      </c>
      <c r="P176" s="143"/>
      <c r="Q176" s="143">
        <v>4.1505854643337798</v>
      </c>
      <c r="R176" s="143">
        <v>-9.7594716570212992</v>
      </c>
    </row>
    <row r="177" spans="1:18" x14ac:dyDescent="0.25">
      <c r="A177" s="139" t="s">
        <v>216</v>
      </c>
      <c r="B177" s="142">
        <v>43936</v>
      </c>
      <c r="C177" s="143">
        <v>5.5758000000000001</v>
      </c>
      <c r="D177" s="143">
        <v>5.5758000000000001</v>
      </c>
      <c r="E177" s="139">
        <v>142153</v>
      </c>
      <c r="F177" s="143">
        <v>-415.49240233450701</v>
      </c>
      <c r="G177" s="143">
        <v>-184.81146566965199</v>
      </c>
      <c r="H177" s="143">
        <v>-26.7017575162814</v>
      </c>
      <c r="I177" s="143">
        <v>88.771082039135706</v>
      </c>
      <c r="J177" s="143">
        <v>-215.12104620554399</v>
      </c>
      <c r="K177" s="143">
        <v>-134.67121856247701</v>
      </c>
      <c r="L177" s="143">
        <v>-52.9030531704949</v>
      </c>
      <c r="M177" s="143">
        <v>-42.1789217621888</v>
      </c>
      <c r="N177" s="143">
        <v>-37.718796321263298</v>
      </c>
      <c r="O177" s="143"/>
      <c r="P177" s="143"/>
      <c r="Q177" s="143">
        <v>-21.559853137516701</v>
      </c>
      <c r="R177" s="143">
        <v>-22.236603358312301</v>
      </c>
    </row>
    <row r="178" spans="1:18" x14ac:dyDescent="0.25">
      <c r="A178" s="139" t="s">
        <v>318</v>
      </c>
      <c r="B178" s="142">
        <v>43936</v>
      </c>
      <c r="C178" s="143">
        <v>5.4654999999999996</v>
      </c>
      <c r="D178" s="143">
        <v>5.4654999999999996</v>
      </c>
      <c r="E178" s="139">
        <v>142151</v>
      </c>
      <c r="F178" s="143">
        <v>-415.71456668276102</v>
      </c>
      <c r="G178" s="143">
        <v>-185.183871139416</v>
      </c>
      <c r="H178" s="143">
        <v>-26.954570393657601</v>
      </c>
      <c r="I178" s="143">
        <v>88.532376628290507</v>
      </c>
      <c r="J178" s="143">
        <v>-215.29596413557201</v>
      </c>
      <c r="K178" s="143">
        <v>-134.81534013929601</v>
      </c>
      <c r="L178" s="143">
        <v>-53.058866161313702</v>
      </c>
      <c r="M178" s="143">
        <v>-42.323131617765398</v>
      </c>
      <c r="N178" s="143">
        <v>-37.850391660004199</v>
      </c>
      <c r="O178" s="143"/>
      <c r="P178" s="143"/>
      <c r="Q178" s="143">
        <v>-22.0973631508678</v>
      </c>
      <c r="R178" s="143">
        <v>-22.7594951959646</v>
      </c>
    </row>
    <row r="179" spans="1:18" x14ac:dyDescent="0.25">
      <c r="A179" s="139" t="s">
        <v>319</v>
      </c>
      <c r="B179" s="142">
        <v>43936</v>
      </c>
      <c r="C179" s="143">
        <v>11.4567</v>
      </c>
      <c r="D179" s="143">
        <v>11.4567</v>
      </c>
      <c r="E179" s="139">
        <v>135684</v>
      </c>
      <c r="F179" s="143">
        <v>23.127108423206799</v>
      </c>
      <c r="G179" s="143">
        <v>-72.507452989389606</v>
      </c>
      <c r="H179" s="143">
        <v>110.049363821678</v>
      </c>
      <c r="I179" s="143">
        <v>216.73196761829101</v>
      </c>
      <c r="J179" s="143">
        <v>-125.050584813225</v>
      </c>
      <c r="K179" s="143">
        <v>-108.26480432468</v>
      </c>
      <c r="L179" s="143">
        <v>-37.798180104233197</v>
      </c>
      <c r="M179" s="143">
        <v>-27.8166489377716</v>
      </c>
      <c r="N179" s="143">
        <v>-22.512492378642701</v>
      </c>
      <c r="O179" s="143">
        <v>-4.0930106612598802</v>
      </c>
      <c r="P179" s="143"/>
      <c r="Q179" s="143">
        <v>3.5780316285329699</v>
      </c>
      <c r="R179" s="143">
        <v>-10.1608995778594</v>
      </c>
    </row>
    <row r="180" spans="1:18" x14ac:dyDescent="0.25">
      <c r="A180" s="139" t="s">
        <v>320</v>
      </c>
      <c r="B180" s="142">
        <v>43936</v>
      </c>
      <c r="C180" s="143">
        <v>10.4384</v>
      </c>
      <c r="D180" s="143">
        <v>10.4384</v>
      </c>
      <c r="E180" s="139">
        <v>133322</v>
      </c>
      <c r="F180" s="143">
        <v>31.524701546962898</v>
      </c>
      <c r="G180" s="143">
        <v>-67.942839820771098</v>
      </c>
      <c r="H180" s="143">
        <v>115.131003786527</v>
      </c>
      <c r="I180" s="143">
        <v>219.416900233988</v>
      </c>
      <c r="J180" s="143">
        <v>-125.983609888807</v>
      </c>
      <c r="K180" s="143">
        <v>-109.93225627600999</v>
      </c>
      <c r="L180" s="143">
        <v>-39.762203396046502</v>
      </c>
      <c r="M180" s="143">
        <v>-28.951356946113702</v>
      </c>
      <c r="N180" s="143">
        <v>-24.211329703295299</v>
      </c>
      <c r="O180" s="143">
        <v>-4.6993621550950104</v>
      </c>
      <c r="P180" s="143">
        <v>2.5295534056136802E-2</v>
      </c>
      <c r="Q180" s="143">
        <v>0.86635625338386302</v>
      </c>
      <c r="R180" s="143">
        <v>-10.8187795626158</v>
      </c>
    </row>
    <row r="181" spans="1:18" x14ac:dyDescent="0.25">
      <c r="A181" s="139" t="s">
        <v>217</v>
      </c>
      <c r="B181" s="142">
        <v>43936</v>
      </c>
      <c r="C181" s="143">
        <v>6.7207999999999997</v>
      </c>
      <c r="D181" s="143">
        <v>6.7207999999999997</v>
      </c>
      <c r="E181" s="139">
        <v>143079</v>
      </c>
      <c r="F181" s="143">
        <v>131.55469300282999</v>
      </c>
      <c r="G181" s="143">
        <v>7.6127763542096298</v>
      </c>
      <c r="H181" s="143">
        <v>128.30224018747299</v>
      </c>
      <c r="I181" s="143">
        <v>177.98672089120799</v>
      </c>
      <c r="J181" s="143">
        <v>-176.80101218447399</v>
      </c>
      <c r="K181" s="143">
        <v>-121.362739537199</v>
      </c>
      <c r="L181" s="143">
        <v>-44.718245648760998</v>
      </c>
      <c r="M181" s="143">
        <v>-37.684499271611401</v>
      </c>
      <c r="N181" s="143">
        <v>-34.1836783768793</v>
      </c>
      <c r="O181" s="143"/>
      <c r="P181" s="143"/>
      <c r="Q181" s="143">
        <v>-18.245548780487798</v>
      </c>
      <c r="R181" s="143"/>
    </row>
    <row r="182" spans="1:18" x14ac:dyDescent="0.25">
      <c r="A182" s="139" t="s">
        <v>321</v>
      </c>
      <c r="B182" s="142">
        <v>43936</v>
      </c>
      <c r="C182" s="143">
        <v>6.6712999999999996</v>
      </c>
      <c r="D182" s="143">
        <v>6.6712999999999996</v>
      </c>
      <c r="E182" s="139">
        <v>143077</v>
      </c>
      <c r="F182" s="143">
        <v>131.15026344792099</v>
      </c>
      <c r="G182" s="143">
        <v>7.3950954496336498</v>
      </c>
      <c r="H182" s="143">
        <v>127.96480951284001</v>
      </c>
      <c r="I182" s="143">
        <v>177.658228861456</v>
      </c>
      <c r="J182" s="143">
        <v>-177.048793803802</v>
      </c>
      <c r="K182" s="143">
        <v>-121.566579796319</v>
      </c>
      <c r="L182" s="143">
        <v>-44.942940788956903</v>
      </c>
      <c r="M182" s="143">
        <v>-37.890397327457499</v>
      </c>
      <c r="N182" s="143">
        <v>-34.373072118683503</v>
      </c>
      <c r="O182" s="143"/>
      <c r="P182" s="143"/>
      <c r="Q182" s="143">
        <v>-18.520967987804902</v>
      </c>
      <c r="R182" s="143"/>
    </row>
    <row r="183" spans="1:18" x14ac:dyDescent="0.25">
      <c r="A183" s="139" t="s">
        <v>218</v>
      </c>
      <c r="B183" s="142">
        <v>43936</v>
      </c>
      <c r="C183" s="143">
        <v>15.46</v>
      </c>
      <c r="D183" s="143">
        <v>15.46</v>
      </c>
      <c r="E183" s="139">
        <v>132756</v>
      </c>
      <c r="F183" s="143">
        <v>-21.4592136036478</v>
      </c>
      <c r="G183" s="143">
        <v>-72.241964829751694</v>
      </c>
      <c r="H183" s="143">
        <v>144.86341667719299</v>
      </c>
      <c r="I183" s="143">
        <v>197.777745744329</v>
      </c>
      <c r="J183" s="143">
        <v>-128.549646328085</v>
      </c>
      <c r="K183" s="143">
        <v>-104.52999038591</v>
      </c>
      <c r="L183" s="143">
        <v>-38.550196007313403</v>
      </c>
      <c r="M183" s="143">
        <v>-27.0039082552994</v>
      </c>
      <c r="N183" s="143">
        <v>-19.022845580911699</v>
      </c>
      <c r="O183" s="143">
        <v>-0.57287642444475195</v>
      </c>
      <c r="P183" s="143">
        <v>5.1229951518963599</v>
      </c>
      <c r="Q183" s="143">
        <v>9.9099950273495807</v>
      </c>
      <c r="R183" s="143">
        <v>-7.9534765457471099</v>
      </c>
    </row>
    <row r="184" spans="1:18" x14ac:dyDescent="0.25">
      <c r="A184" s="139" t="s">
        <v>322</v>
      </c>
      <c r="B184" s="142">
        <v>43936</v>
      </c>
      <c r="C184" s="143">
        <v>14.3924</v>
      </c>
      <c r="D184" s="143">
        <v>14.3924</v>
      </c>
      <c r="E184" s="139">
        <v>132757</v>
      </c>
      <c r="F184" s="143">
        <v>-23.0490055931044</v>
      </c>
      <c r="G184" s="143">
        <v>-73.616154266795704</v>
      </c>
      <c r="H184" s="143">
        <v>143.43185139781201</v>
      </c>
      <c r="I184" s="143">
        <v>196.22231709269499</v>
      </c>
      <c r="J184" s="143">
        <v>-130.13754108435199</v>
      </c>
      <c r="K184" s="143">
        <v>-105.75884399440901</v>
      </c>
      <c r="L184" s="143">
        <v>-39.839251949463701</v>
      </c>
      <c r="M184" s="143">
        <v>-28.245343962067501</v>
      </c>
      <c r="N184" s="143">
        <v>-20.247975896855401</v>
      </c>
      <c r="O184" s="143">
        <v>-1.88935633917847</v>
      </c>
      <c r="P184" s="143">
        <v>3.6321592426048399</v>
      </c>
      <c r="Q184" s="143">
        <v>7.9722824465440096</v>
      </c>
      <c r="R184" s="143">
        <v>-9.1223483582823501</v>
      </c>
    </row>
    <row r="185" spans="1:18" x14ac:dyDescent="0.25">
      <c r="A185" s="139" t="s">
        <v>219</v>
      </c>
      <c r="B185" s="142">
        <v>43936</v>
      </c>
      <c r="C185" s="143">
        <v>66.540000000000006</v>
      </c>
      <c r="D185" s="143">
        <v>66.540000000000006</v>
      </c>
      <c r="E185" s="139">
        <v>118866</v>
      </c>
      <c r="F185" s="143">
        <v>-16.441441441437199</v>
      </c>
      <c r="G185" s="143">
        <v>-81.183274021351906</v>
      </c>
      <c r="H185" s="143">
        <v>77.943868212324901</v>
      </c>
      <c r="I185" s="143">
        <v>190.45891215702599</v>
      </c>
      <c r="J185" s="143">
        <v>-113.51478371033301</v>
      </c>
      <c r="K185" s="143">
        <v>-93.903679193734405</v>
      </c>
      <c r="L185" s="143">
        <v>-33.744482812027698</v>
      </c>
      <c r="M185" s="143">
        <v>-24.043138746559901</v>
      </c>
      <c r="N185" s="143">
        <v>-19.978913053614399</v>
      </c>
      <c r="O185" s="143">
        <v>0.445525245413397</v>
      </c>
      <c r="P185" s="143">
        <v>3.27028810583466</v>
      </c>
      <c r="Q185" s="143">
        <v>9.8735756879595602</v>
      </c>
      <c r="R185" s="143">
        <v>-8.4194454931153402</v>
      </c>
    </row>
    <row r="186" spans="1:18" x14ac:dyDescent="0.25">
      <c r="A186" s="139" t="s">
        <v>323</v>
      </c>
      <c r="B186" s="142">
        <v>43936</v>
      </c>
      <c r="C186" s="143">
        <v>63.26</v>
      </c>
      <c r="D186" s="143">
        <v>96.066866521498994</v>
      </c>
      <c r="E186" s="139">
        <v>100480</v>
      </c>
      <c r="F186" s="143">
        <v>-17.293114339869401</v>
      </c>
      <c r="G186" s="143">
        <v>-81.591807028488901</v>
      </c>
      <c r="H186" s="143">
        <v>76.951280993626398</v>
      </c>
      <c r="I186" s="143">
        <v>189.19246233590101</v>
      </c>
      <c r="J186" s="143">
        <v>-114.571390538516</v>
      </c>
      <c r="K186" s="143">
        <v>-94.618450760497694</v>
      </c>
      <c r="L186" s="143">
        <v>-34.347143982849602</v>
      </c>
      <c r="M186" s="143">
        <v>-24.568992774583698</v>
      </c>
      <c r="N186" s="143">
        <v>-20.511358490255201</v>
      </c>
      <c r="O186" s="143">
        <v>-0.172510541833475</v>
      </c>
      <c r="P186" s="143">
        <v>2.2330536966013601</v>
      </c>
      <c r="Q186" s="143">
        <v>35.775431363565801</v>
      </c>
      <c r="R186" s="143">
        <v>-8.9703930176093003</v>
      </c>
    </row>
    <row r="187" spans="1:18" x14ac:dyDescent="0.25">
      <c r="A187" s="139" t="s">
        <v>324</v>
      </c>
      <c r="B187" s="142">
        <v>43936</v>
      </c>
      <c r="C187" s="143">
        <v>20.239999999999998</v>
      </c>
      <c r="D187" s="143">
        <v>20.239999999999998</v>
      </c>
      <c r="E187" s="139">
        <v>116051</v>
      </c>
      <c r="F187" s="143">
        <v>-98.648648648651701</v>
      </c>
      <c r="G187" s="143">
        <v>-100.502105604146</v>
      </c>
      <c r="H187" s="143">
        <v>123.961268877809</v>
      </c>
      <c r="I187" s="143">
        <v>219.24018670135399</v>
      </c>
      <c r="J187" s="143">
        <v>-103.522913867741</v>
      </c>
      <c r="K187" s="143">
        <v>-91.478696741854606</v>
      </c>
      <c r="L187" s="143">
        <v>-34.8148940532542</v>
      </c>
      <c r="M187" s="143">
        <v>-21.350821649329099</v>
      </c>
      <c r="N187" s="143">
        <v>-16.832733025886199</v>
      </c>
      <c r="O187" s="143">
        <v>-1.9190130693015599</v>
      </c>
      <c r="P187" s="143">
        <v>-1.31835218479714</v>
      </c>
      <c r="Q187" s="143">
        <v>12.3109354413702</v>
      </c>
      <c r="R187" s="143">
        <v>-7.4839376267893796</v>
      </c>
    </row>
    <row r="188" spans="1:18" x14ac:dyDescent="0.25">
      <c r="A188" s="139" t="s">
        <v>220</v>
      </c>
      <c r="B188" s="142">
        <v>43936</v>
      </c>
      <c r="C188" s="143">
        <v>21.09</v>
      </c>
      <c r="D188" s="143">
        <v>21.09</v>
      </c>
      <c r="E188" s="139">
        <v>119307</v>
      </c>
      <c r="F188" s="143">
        <v>-103.253182461105</v>
      </c>
      <c r="G188" s="143">
        <v>-99.3081467661696</v>
      </c>
      <c r="H188" s="143">
        <v>124.02912621359199</v>
      </c>
      <c r="I188" s="143">
        <v>219.83106867425599</v>
      </c>
      <c r="J188" s="143">
        <v>-103.18794132207699</v>
      </c>
      <c r="K188" s="143">
        <v>-91.238980799420403</v>
      </c>
      <c r="L188" s="143">
        <v>-34.493731918997099</v>
      </c>
      <c r="M188" s="143">
        <v>-21.071182507161801</v>
      </c>
      <c r="N188" s="143">
        <v>-16.5290819326278</v>
      </c>
      <c r="O188" s="143">
        <v>-1.38949922580314</v>
      </c>
      <c r="P188" s="143">
        <v>-0.64179322301523201</v>
      </c>
      <c r="Q188" s="143">
        <v>8.3156524827749507</v>
      </c>
      <c r="R188" s="143">
        <v>-7.1049479253319197</v>
      </c>
    </row>
    <row r="189" spans="1:18" x14ac:dyDescent="0.25">
      <c r="A189" s="139" t="s">
        <v>325</v>
      </c>
      <c r="B189" s="142">
        <v>43936</v>
      </c>
      <c r="C189" s="143">
        <v>9.7362000000000002</v>
      </c>
      <c r="D189" s="143">
        <v>9.7362000000000002</v>
      </c>
      <c r="E189" s="139">
        <v>135964</v>
      </c>
      <c r="F189" s="143">
        <v>29.100270556646699</v>
      </c>
      <c r="G189" s="143">
        <v>-30.957490292253699</v>
      </c>
      <c r="H189" s="143">
        <v>234.31407873049901</v>
      </c>
      <c r="I189" s="143">
        <v>236.073196724197</v>
      </c>
      <c r="J189" s="143">
        <v>-131.10906265131999</v>
      </c>
      <c r="K189" s="143">
        <v>-120.19320189668601</v>
      </c>
      <c r="L189" s="143">
        <v>-47.536939579499801</v>
      </c>
      <c r="M189" s="143">
        <v>-34.059684274311898</v>
      </c>
      <c r="N189" s="143">
        <v>-29.711861220414001</v>
      </c>
      <c r="O189" s="143">
        <v>-7.8243953575422802</v>
      </c>
      <c r="P189" s="143"/>
      <c r="Q189" s="143">
        <v>-0.65190927555856404</v>
      </c>
      <c r="R189" s="143">
        <v>-17.136715592730202</v>
      </c>
    </row>
    <row r="190" spans="1:18" x14ac:dyDescent="0.25">
      <c r="A190" s="139" t="s">
        <v>221</v>
      </c>
      <c r="B190" s="142">
        <v>43936</v>
      </c>
      <c r="C190" s="143">
        <v>10.2483</v>
      </c>
      <c r="D190" s="143">
        <v>10.2483</v>
      </c>
      <c r="E190" s="139">
        <v>135962</v>
      </c>
      <c r="F190" s="143">
        <v>29.073006254888799</v>
      </c>
      <c r="G190" s="143">
        <v>-30.8286005533704</v>
      </c>
      <c r="H190" s="143">
        <v>234.412644679382</v>
      </c>
      <c r="I190" s="143">
        <v>236.24873817226501</v>
      </c>
      <c r="J190" s="143">
        <v>-130.97773144741299</v>
      </c>
      <c r="K190" s="143">
        <v>-120.08919580067899</v>
      </c>
      <c r="L190" s="143">
        <v>-47.418933359117901</v>
      </c>
      <c r="M190" s="143">
        <v>-33.9437821107853</v>
      </c>
      <c r="N190" s="143">
        <v>-29.6157184879747</v>
      </c>
      <c r="O190" s="143">
        <v>-7.1163487957884604</v>
      </c>
      <c r="P190" s="143"/>
      <c r="Q190" s="143">
        <v>0.61360528097495204</v>
      </c>
      <c r="R190" s="143">
        <v>-16.760806663449699</v>
      </c>
    </row>
    <row r="191" spans="1:18" x14ac:dyDescent="0.25">
      <c r="A191" s="139" t="s">
        <v>326</v>
      </c>
      <c r="B191" s="142">
        <v>43936</v>
      </c>
      <c r="C191" s="143">
        <v>7.319</v>
      </c>
      <c r="D191" s="143">
        <v>7.319</v>
      </c>
      <c r="E191" s="139">
        <v>140045</v>
      </c>
      <c r="F191" s="143">
        <v>107.349990379594</v>
      </c>
      <c r="G191" s="143">
        <v>41.254568047282497</v>
      </c>
      <c r="H191" s="143">
        <v>292.61276378201097</v>
      </c>
      <c r="I191" s="143">
        <v>258.27521554174501</v>
      </c>
      <c r="J191" s="143">
        <v>-143.118990254642</v>
      </c>
      <c r="K191" s="143">
        <v>-125.914201472653</v>
      </c>
      <c r="L191" s="143">
        <v>-49.251312312604597</v>
      </c>
      <c r="M191" s="143">
        <v>-38.171235010122999</v>
      </c>
      <c r="N191" s="143">
        <v>-31.216627257306001</v>
      </c>
      <c r="O191" s="143">
        <v>-10.2538529040807</v>
      </c>
      <c r="P191" s="143"/>
      <c r="Q191" s="143">
        <v>-8.3211309523809494</v>
      </c>
      <c r="R191" s="143">
        <v>-18.132495682888699</v>
      </c>
    </row>
    <row r="192" spans="1:18" x14ac:dyDescent="0.25">
      <c r="A192" s="139" t="s">
        <v>222</v>
      </c>
      <c r="B192" s="142">
        <v>43936</v>
      </c>
      <c r="C192" s="143">
        <v>7.6626000000000003</v>
      </c>
      <c r="D192" s="143">
        <v>7.6626000000000003</v>
      </c>
      <c r="E192" s="139">
        <v>140046</v>
      </c>
      <c r="F192" s="143">
        <v>107.568557438599</v>
      </c>
      <c r="G192" s="143">
        <v>41.645314587302501</v>
      </c>
      <c r="H192" s="143">
        <v>292.948705326376</v>
      </c>
      <c r="I192" s="143">
        <v>258.65729450581</v>
      </c>
      <c r="J192" s="143">
        <v>-142.81603584000499</v>
      </c>
      <c r="K192" s="143">
        <v>-125.66713578928299</v>
      </c>
      <c r="L192" s="143">
        <v>-48.979703172291302</v>
      </c>
      <c r="M192" s="143">
        <v>-37.912002135747102</v>
      </c>
      <c r="N192" s="143">
        <v>-30.972770518106699</v>
      </c>
      <c r="O192" s="143">
        <v>-9.2950065511300508</v>
      </c>
      <c r="P192" s="143"/>
      <c r="Q192" s="143">
        <v>-7.25468537414966</v>
      </c>
      <c r="R192" s="143">
        <v>-17.543786212333298</v>
      </c>
    </row>
    <row r="193" spans="1:18" x14ac:dyDescent="0.25">
      <c r="A193" s="139" t="s">
        <v>327</v>
      </c>
      <c r="B193" s="142">
        <v>43936</v>
      </c>
      <c r="C193" s="143">
        <v>6.9237000000000002</v>
      </c>
      <c r="D193" s="143">
        <v>6.9237000000000002</v>
      </c>
      <c r="E193" s="139">
        <v>140455</v>
      </c>
      <c r="F193" s="143">
        <v>87.666531216438898</v>
      </c>
      <c r="G193" s="143">
        <v>29.754475084663898</v>
      </c>
      <c r="H193" s="143">
        <v>257.56096187906797</v>
      </c>
      <c r="I193" s="143">
        <v>233.30954254242999</v>
      </c>
      <c r="J193" s="143">
        <v>-116.90640583045599</v>
      </c>
      <c r="K193" s="143">
        <v>-116.380282556542</v>
      </c>
      <c r="L193" s="143">
        <v>-45.529930148905997</v>
      </c>
      <c r="M193" s="143">
        <v>-35.5667328590295</v>
      </c>
      <c r="N193" s="143">
        <v>-29.3279954902893</v>
      </c>
      <c r="O193" s="143">
        <v>-10.307733593103301</v>
      </c>
      <c r="P193" s="143"/>
      <c r="Q193" s="143">
        <v>-10.088495058400699</v>
      </c>
      <c r="R193" s="143">
        <v>-16.172566071444201</v>
      </c>
    </row>
    <row r="194" spans="1:18" x14ac:dyDescent="0.25">
      <c r="A194" s="139" t="s">
        <v>223</v>
      </c>
      <c r="B194" s="142">
        <v>43936</v>
      </c>
      <c r="C194" s="143">
        <v>7.2530000000000001</v>
      </c>
      <c r="D194" s="143">
        <v>7.2530000000000001</v>
      </c>
      <c r="E194" s="139">
        <v>140454</v>
      </c>
      <c r="F194" s="143">
        <v>87.985924468701597</v>
      </c>
      <c r="G194" s="143">
        <v>30.090892716113402</v>
      </c>
      <c r="H194" s="143">
        <v>257.87748251285802</v>
      </c>
      <c r="I194" s="143">
        <v>233.63039349293399</v>
      </c>
      <c r="J194" s="143">
        <v>-116.63564605103799</v>
      </c>
      <c r="K194" s="143">
        <v>-116.17105152981</v>
      </c>
      <c r="L194" s="143">
        <v>-45.305138854947103</v>
      </c>
      <c r="M194" s="143">
        <v>-35.352051804075799</v>
      </c>
      <c r="N194" s="143">
        <v>-28.997666964935199</v>
      </c>
      <c r="O194" s="143">
        <v>-9.24061590978053</v>
      </c>
      <c r="P194" s="143"/>
      <c r="Q194" s="143">
        <v>-9.0085804132973895</v>
      </c>
      <c r="R194" s="143">
        <v>-15.3979675621444</v>
      </c>
    </row>
    <row r="195" spans="1:18" x14ac:dyDescent="0.25">
      <c r="A195" s="139" t="s">
        <v>328</v>
      </c>
      <c r="B195" s="142">
        <v>43936</v>
      </c>
      <c r="C195" s="143">
        <v>6.4408000000000003</v>
      </c>
      <c r="D195" s="143">
        <v>6.4408000000000003</v>
      </c>
      <c r="E195" s="139">
        <v>141893</v>
      </c>
      <c r="F195" s="143">
        <v>281.68109224487301</v>
      </c>
      <c r="G195" s="143">
        <v>11.3551518168242</v>
      </c>
      <c r="H195" s="143">
        <v>279.96737418260199</v>
      </c>
      <c r="I195" s="143">
        <v>333.52325747208698</v>
      </c>
      <c r="J195" s="143">
        <v>-92.485141663486999</v>
      </c>
      <c r="K195" s="143">
        <v>-94.707805329625302</v>
      </c>
      <c r="L195" s="143">
        <v>-31.675833132076399</v>
      </c>
      <c r="M195" s="143">
        <v>-29.109200658496398</v>
      </c>
      <c r="N195" s="143">
        <v>-28.519266468984799</v>
      </c>
      <c r="O195" s="143"/>
      <c r="P195" s="143"/>
      <c r="Q195" s="143">
        <v>-15.8815158924205</v>
      </c>
      <c r="R195" s="143">
        <v>-18.1350655260194</v>
      </c>
    </row>
    <row r="196" spans="1:18" x14ac:dyDescent="0.25">
      <c r="A196" s="139" t="s">
        <v>224</v>
      </c>
      <c r="B196" s="142">
        <v>43936</v>
      </c>
      <c r="C196" s="143">
        <v>6.6566000000000001</v>
      </c>
      <c r="D196" s="143">
        <v>6.6566000000000001</v>
      </c>
      <c r="E196" s="139">
        <v>141892</v>
      </c>
      <c r="F196" s="143">
        <v>282.30259946302101</v>
      </c>
      <c r="G196" s="143">
        <v>11.8119421406742</v>
      </c>
      <c r="H196" s="143">
        <v>280.40539776517801</v>
      </c>
      <c r="I196" s="143">
        <v>334.03382706843399</v>
      </c>
      <c r="J196" s="143">
        <v>-92.067625713129104</v>
      </c>
      <c r="K196" s="143">
        <v>-94.3732304778637</v>
      </c>
      <c r="L196" s="143">
        <v>-31.300948133143802</v>
      </c>
      <c r="M196" s="143">
        <v>-28.7026458288512</v>
      </c>
      <c r="N196" s="143">
        <v>-28.059325851499299</v>
      </c>
      <c r="O196" s="143"/>
      <c r="P196" s="143"/>
      <c r="Q196" s="143">
        <v>-14.9185941320293</v>
      </c>
      <c r="R196" s="143">
        <v>-17.238511299402202</v>
      </c>
    </row>
    <row r="197" spans="1:18" x14ac:dyDescent="0.25">
      <c r="A197" s="139" t="s">
        <v>329</v>
      </c>
      <c r="B197" s="142">
        <v>43936</v>
      </c>
      <c r="C197" s="143">
        <v>6.7746000000000004</v>
      </c>
      <c r="D197" s="143">
        <v>6.7746000000000004</v>
      </c>
      <c r="E197" s="139">
        <v>142169</v>
      </c>
      <c r="F197" s="143">
        <v>286.47730850537698</v>
      </c>
      <c r="G197" s="143">
        <v>15.574514475703801</v>
      </c>
      <c r="H197" s="143">
        <v>278.59253171024301</v>
      </c>
      <c r="I197" s="143">
        <v>328.36272722092502</v>
      </c>
      <c r="J197" s="143">
        <v>-89.644906081199494</v>
      </c>
      <c r="K197" s="143">
        <v>-93.358678740001096</v>
      </c>
      <c r="L197" s="143">
        <v>-30.1131294711404</v>
      </c>
      <c r="M197" s="143">
        <v>-26.839924718819599</v>
      </c>
      <c r="N197" s="143">
        <v>-26.6721677822527</v>
      </c>
      <c r="O197" s="143"/>
      <c r="P197" s="143"/>
      <c r="Q197" s="143">
        <v>-15.696946666666699</v>
      </c>
      <c r="R197" s="143">
        <v>-16.312120217062301</v>
      </c>
    </row>
    <row r="198" spans="1:18" x14ac:dyDescent="0.25">
      <c r="A198" s="139" t="s">
        <v>225</v>
      </c>
      <c r="B198" s="142">
        <v>43936</v>
      </c>
      <c r="C198" s="143">
        <v>6.9772999999999996</v>
      </c>
      <c r="D198" s="143">
        <v>6.9772999999999996</v>
      </c>
      <c r="E198" s="139">
        <v>142172</v>
      </c>
      <c r="F198" s="143">
        <v>286.92879914984002</v>
      </c>
      <c r="G198" s="143">
        <v>15.997269722661001</v>
      </c>
      <c r="H198" s="143">
        <v>279.023215984366</v>
      </c>
      <c r="I198" s="143">
        <v>328.75415014294998</v>
      </c>
      <c r="J198" s="143">
        <v>-89.313133442405501</v>
      </c>
      <c r="K198" s="143">
        <v>-93.081185252485596</v>
      </c>
      <c r="L198" s="143">
        <v>-29.8066741380946</v>
      </c>
      <c r="M198" s="143">
        <v>-26.552454447480901</v>
      </c>
      <c r="N198" s="143">
        <v>-26.283499526386301</v>
      </c>
      <c r="O198" s="143"/>
      <c r="P198" s="143"/>
      <c r="Q198" s="143">
        <v>-14.710473333333301</v>
      </c>
      <c r="R198" s="143">
        <v>-15.3461843935579</v>
      </c>
    </row>
    <row r="199" spans="1:18" x14ac:dyDescent="0.25">
      <c r="A199" s="139" t="s">
        <v>226</v>
      </c>
      <c r="B199" s="142">
        <v>43936</v>
      </c>
      <c r="C199" s="143">
        <v>75.832099999999997</v>
      </c>
      <c r="D199" s="143">
        <v>75.832099999999997</v>
      </c>
      <c r="E199" s="139">
        <v>120715</v>
      </c>
      <c r="F199" s="143">
        <v>41.149726082617697</v>
      </c>
      <c r="G199" s="143">
        <v>-79.786456428669794</v>
      </c>
      <c r="H199" s="143">
        <v>141.29789532057401</v>
      </c>
      <c r="I199" s="143">
        <v>213.66980489833199</v>
      </c>
      <c r="J199" s="143">
        <v>-129.936843486214</v>
      </c>
      <c r="K199" s="143">
        <v>-97.235271539279296</v>
      </c>
      <c r="L199" s="143">
        <v>-30.082942883238701</v>
      </c>
      <c r="M199" s="143">
        <v>-20.7993090715796</v>
      </c>
      <c r="N199" s="143">
        <v>-18.365402488628199</v>
      </c>
      <c r="O199" s="143">
        <v>-1.6250138354706301</v>
      </c>
      <c r="P199" s="143">
        <v>1.9910777990769699</v>
      </c>
      <c r="Q199" s="143">
        <v>10.773328536737299</v>
      </c>
      <c r="R199" s="143">
        <v>-7.9433780940891499</v>
      </c>
    </row>
    <row r="200" spans="1:18" x14ac:dyDescent="0.25">
      <c r="A200" s="139" t="s">
        <v>330</v>
      </c>
      <c r="B200" s="142">
        <v>43936</v>
      </c>
      <c r="C200" s="143">
        <v>71.357500000000002</v>
      </c>
      <c r="D200" s="143">
        <v>71.357500000000002</v>
      </c>
      <c r="E200" s="139">
        <v>100821</v>
      </c>
      <c r="F200" s="143">
        <v>40.5502582188331</v>
      </c>
      <c r="G200" s="143">
        <v>-80.655398575424698</v>
      </c>
      <c r="H200" s="143">
        <v>140.377226836093</v>
      </c>
      <c r="I200" s="143">
        <v>212.74371072586999</v>
      </c>
      <c r="J200" s="143">
        <v>-130.780416246063</v>
      </c>
      <c r="K200" s="143">
        <v>-97.969206393613604</v>
      </c>
      <c r="L200" s="143">
        <v>-30.869293812045701</v>
      </c>
      <c r="M200" s="143">
        <v>-21.6022419146</v>
      </c>
      <c r="N200" s="143">
        <v>-19.114098202930801</v>
      </c>
      <c r="O200" s="143">
        <v>-2.4619901289000601</v>
      </c>
      <c r="P200" s="143">
        <v>0.99267938916621101</v>
      </c>
      <c r="Q200" s="143">
        <v>15.9494648139913</v>
      </c>
      <c r="R200" s="143">
        <v>-8.6975867418614303</v>
      </c>
    </row>
    <row r="201" spans="1:18" x14ac:dyDescent="0.25">
      <c r="A201" s="139" t="s">
        <v>331</v>
      </c>
      <c r="B201" s="142">
        <v>43936</v>
      </c>
      <c r="C201" s="143">
        <v>82.777299999999997</v>
      </c>
      <c r="D201" s="143">
        <v>118.94258332678601</v>
      </c>
      <c r="E201" s="139">
        <v>101834</v>
      </c>
      <c r="F201" s="143">
        <v>-5.04739119000019</v>
      </c>
      <c r="G201" s="143">
        <v>-49.515656440992203</v>
      </c>
      <c r="H201" s="143">
        <v>141.70745655460399</v>
      </c>
      <c r="I201" s="143">
        <v>225.92372308261</v>
      </c>
      <c r="J201" s="143">
        <v>-125.944447389777</v>
      </c>
      <c r="K201" s="143">
        <v>-107.14898074296499</v>
      </c>
      <c r="L201" s="143">
        <v>-40.722035474591003</v>
      </c>
      <c r="M201" s="143">
        <v>-29.3448336137103</v>
      </c>
      <c r="N201" s="143">
        <v>-23.996717649165699</v>
      </c>
      <c r="O201" s="143">
        <v>-3.0804936912332801</v>
      </c>
      <c r="P201" s="143">
        <v>1.34957389775446</v>
      </c>
      <c r="Q201" s="143">
        <v>63.8472108450175</v>
      </c>
      <c r="R201" s="143">
        <v>-9.5892671863550607</v>
      </c>
    </row>
    <row r="202" spans="1:18" x14ac:dyDescent="0.25">
      <c r="A202" s="141" t="s">
        <v>388</v>
      </c>
      <c r="B202" s="141"/>
      <c r="C202" s="141"/>
      <c r="D202" s="141"/>
      <c r="E202" s="141"/>
      <c r="F202" s="141"/>
      <c r="G202" s="141"/>
      <c r="H202" s="141"/>
      <c r="I202" s="141"/>
      <c r="J202" s="141"/>
      <c r="K202" s="141"/>
      <c r="L202" s="141"/>
      <c r="M202" s="141"/>
      <c r="N202" s="141"/>
      <c r="O202" s="141"/>
      <c r="P202" s="141"/>
      <c r="Q202" s="141"/>
      <c r="R202" s="141"/>
    </row>
    <row r="203" spans="1:18" x14ac:dyDescent="0.25">
      <c r="A203" s="139" t="s">
        <v>227</v>
      </c>
      <c r="B203" s="142">
        <v>43936</v>
      </c>
      <c r="C203" s="143">
        <v>318.36989999999997</v>
      </c>
      <c r="D203" s="143">
        <v>318.36989999999997</v>
      </c>
      <c r="E203" s="139">
        <v>100047</v>
      </c>
      <c r="F203" s="143">
        <v>3.6346564754055102</v>
      </c>
      <c r="G203" s="143">
        <v>4.61436090543625</v>
      </c>
      <c r="H203" s="143">
        <v>4.4652077698542101</v>
      </c>
      <c r="I203" s="143">
        <v>4.7788575452822997</v>
      </c>
      <c r="J203" s="143">
        <v>6.19597931810035</v>
      </c>
      <c r="K203" s="143">
        <v>5.5837285838556499</v>
      </c>
      <c r="L203" s="143">
        <v>5.4100956247263099</v>
      </c>
      <c r="M203" s="143">
        <v>5.7034139114276403</v>
      </c>
      <c r="N203" s="143">
        <v>6.1506146666302701</v>
      </c>
      <c r="O203" s="143">
        <v>7.2843079944102502</v>
      </c>
      <c r="P203" s="143">
        <v>8.2735730036986901</v>
      </c>
      <c r="Q203" s="143">
        <v>13.5991588006026</v>
      </c>
      <c r="R203" s="143">
        <v>7.0351457689133001</v>
      </c>
    </row>
    <row r="204" spans="1:18" x14ac:dyDescent="0.25">
      <c r="A204" s="139" t="s">
        <v>118</v>
      </c>
      <c r="B204" s="142">
        <v>43936</v>
      </c>
      <c r="C204" s="143">
        <v>320.19880000000001</v>
      </c>
      <c r="D204" s="143">
        <v>320.19880000000001</v>
      </c>
      <c r="E204" s="139">
        <v>119568</v>
      </c>
      <c r="F204" s="143">
        <v>3.7279087323762701</v>
      </c>
      <c r="G204" s="143">
        <v>4.7020735654423103</v>
      </c>
      <c r="H204" s="143">
        <v>4.5489763301772603</v>
      </c>
      <c r="I204" s="143">
        <v>4.8667419328512196</v>
      </c>
      <c r="J204" s="143">
        <v>6.2852658915824797</v>
      </c>
      <c r="K204" s="143">
        <v>5.6807074149894596</v>
      </c>
      <c r="L204" s="143">
        <v>5.5052972528857902</v>
      </c>
      <c r="M204" s="143">
        <v>5.7990936423398196</v>
      </c>
      <c r="N204" s="143">
        <v>6.2477900271728304</v>
      </c>
      <c r="O204" s="143">
        <v>7.39198244940774</v>
      </c>
      <c r="P204" s="143">
        <v>8.3951598483315006</v>
      </c>
      <c r="Q204" s="143">
        <v>10.153197916156101</v>
      </c>
      <c r="R204" s="143">
        <v>7.1386568726387898</v>
      </c>
    </row>
    <row r="205" spans="1:18" x14ac:dyDescent="0.25">
      <c r="A205" s="139" t="s">
        <v>119</v>
      </c>
      <c r="B205" s="142">
        <v>43936</v>
      </c>
      <c r="C205" s="143">
        <v>2208.9699000000001</v>
      </c>
      <c r="D205" s="143">
        <v>2208.9699000000001</v>
      </c>
      <c r="E205" s="139">
        <v>120389</v>
      </c>
      <c r="F205" s="143">
        <v>4.6899828816775502</v>
      </c>
      <c r="G205" s="143">
        <v>5.5103408188062701</v>
      </c>
      <c r="H205" s="143">
        <v>5.0672598065904797</v>
      </c>
      <c r="I205" s="143">
        <v>5.1674543583124803</v>
      </c>
      <c r="J205" s="143">
        <v>6.6985858933504696</v>
      </c>
      <c r="K205" s="143">
        <v>5.8756204194795201</v>
      </c>
      <c r="L205" s="143">
        <v>5.6106096309260503</v>
      </c>
      <c r="M205" s="143">
        <v>5.8142446241875501</v>
      </c>
      <c r="N205" s="143">
        <v>6.20086514359165</v>
      </c>
      <c r="O205" s="143">
        <v>7.3814429483041799</v>
      </c>
      <c r="P205" s="143">
        <v>8.3715928139576494</v>
      </c>
      <c r="Q205" s="143">
        <v>10.081974321768801</v>
      </c>
      <c r="R205" s="143">
        <v>7.1238393865102196</v>
      </c>
    </row>
    <row r="206" spans="1:18" x14ac:dyDescent="0.25">
      <c r="A206" s="139" t="s">
        <v>228</v>
      </c>
      <c r="B206" s="142">
        <v>43936</v>
      </c>
      <c r="C206" s="143">
        <v>2198.7597999999998</v>
      </c>
      <c r="D206" s="143">
        <v>2198.7597999999998</v>
      </c>
      <c r="E206" s="139">
        <v>112210</v>
      </c>
      <c r="F206" s="143">
        <v>4.6370436308130802</v>
      </c>
      <c r="G206" s="143">
        <v>5.4572945170892098</v>
      </c>
      <c r="H206" s="143">
        <v>5.0138284746782897</v>
      </c>
      <c r="I206" s="143">
        <v>5.1136438056504199</v>
      </c>
      <c r="J206" s="143">
        <v>6.6443516155537097</v>
      </c>
      <c r="K206" s="143">
        <v>5.8211469406715199</v>
      </c>
      <c r="L206" s="143">
        <v>5.5551876131779796</v>
      </c>
      <c r="M206" s="143">
        <v>5.7580212282847798</v>
      </c>
      <c r="N206" s="143">
        <v>6.1437416763999702</v>
      </c>
      <c r="O206" s="143">
        <v>7.3121211033730198</v>
      </c>
      <c r="P206" s="143">
        <v>8.2824944439618502</v>
      </c>
      <c r="Q206" s="143">
        <v>11.391495105441299</v>
      </c>
      <c r="R206" s="143">
        <v>7.0623297610957696</v>
      </c>
    </row>
    <row r="207" spans="1:18" x14ac:dyDescent="0.25">
      <c r="A207" s="139" t="s">
        <v>229</v>
      </c>
      <c r="B207" s="142">
        <v>43936</v>
      </c>
      <c r="C207" s="143">
        <v>2277.9555</v>
      </c>
      <c r="D207" s="143">
        <v>2277.9555</v>
      </c>
      <c r="E207" s="139">
        <v>111704</v>
      </c>
      <c r="F207" s="143">
        <v>2.7385600903632201</v>
      </c>
      <c r="G207" s="143">
        <v>5.1012352154952101</v>
      </c>
      <c r="H207" s="143">
        <v>5.0164017922835002</v>
      </c>
      <c r="I207" s="143">
        <v>4.7846906861593901</v>
      </c>
      <c r="J207" s="143">
        <v>7.4908804400477704</v>
      </c>
      <c r="K207" s="143">
        <v>6.0028305088247702</v>
      </c>
      <c r="L207" s="143">
        <v>5.6551685872204498</v>
      </c>
      <c r="M207" s="143">
        <v>5.8215483668528503</v>
      </c>
      <c r="N207" s="143">
        <v>6.1780148236542498</v>
      </c>
      <c r="O207" s="143">
        <v>7.3169362275455301</v>
      </c>
      <c r="P207" s="143">
        <v>8.3234204276227199</v>
      </c>
      <c r="Q207" s="143">
        <v>11.4131088206508</v>
      </c>
      <c r="R207" s="143">
        <v>7.0843102415820098</v>
      </c>
    </row>
    <row r="208" spans="1:18" x14ac:dyDescent="0.25">
      <c r="A208" s="139" t="s">
        <v>120</v>
      </c>
      <c r="B208" s="142">
        <v>43936</v>
      </c>
      <c r="C208" s="143">
        <v>2293.8217</v>
      </c>
      <c r="D208" s="143">
        <v>2293.8217</v>
      </c>
      <c r="E208" s="139">
        <v>119415</v>
      </c>
      <c r="F208" s="143">
        <v>2.8389767493488498</v>
      </c>
      <c r="G208" s="143">
        <v>5.2013044367285399</v>
      </c>
      <c r="H208" s="143">
        <v>5.1165039671403001</v>
      </c>
      <c r="I208" s="143">
        <v>4.8847802582732101</v>
      </c>
      <c r="J208" s="143">
        <v>7.5913741061709699</v>
      </c>
      <c r="K208" s="143">
        <v>6.1040995016969299</v>
      </c>
      <c r="L208" s="143">
        <v>5.75777013591751</v>
      </c>
      <c r="M208" s="143">
        <v>5.9256992263357198</v>
      </c>
      <c r="N208" s="143">
        <v>6.2820716488662898</v>
      </c>
      <c r="O208" s="143">
        <v>7.4382849087619798</v>
      </c>
      <c r="P208" s="143">
        <v>8.4677334345323505</v>
      </c>
      <c r="Q208" s="143">
        <v>10.1847670882561</v>
      </c>
      <c r="R208" s="143">
        <v>7.1974244506342098</v>
      </c>
    </row>
    <row r="209" spans="1:18" x14ac:dyDescent="0.25">
      <c r="A209" s="139" t="s">
        <v>230</v>
      </c>
      <c r="B209" s="142">
        <v>43936</v>
      </c>
      <c r="C209" s="143">
        <v>3041.9962999999998</v>
      </c>
      <c r="D209" s="143">
        <v>3041.9962999999998</v>
      </c>
      <c r="E209" s="139">
        <v>130472</v>
      </c>
      <c r="F209" s="143">
        <v>3.5903640766828899</v>
      </c>
      <c r="G209" s="143">
        <v>5.7372827122172598</v>
      </c>
      <c r="H209" s="143">
        <v>5.2658853856560297</v>
      </c>
      <c r="I209" s="143">
        <v>4.8633346208027</v>
      </c>
      <c r="J209" s="143">
        <v>6.6498293735598804</v>
      </c>
      <c r="K209" s="143">
        <v>5.8196784838912601</v>
      </c>
      <c r="L209" s="143">
        <v>5.5792582455077904</v>
      </c>
      <c r="M209" s="143">
        <v>5.8089464083632096</v>
      </c>
      <c r="N209" s="143">
        <v>6.1899376498885896</v>
      </c>
      <c r="O209" s="143">
        <v>7.25926362638989</v>
      </c>
      <c r="P209" s="143">
        <v>8.1964677278009805</v>
      </c>
      <c r="Q209" s="143">
        <v>13.066771555049099</v>
      </c>
      <c r="R209" s="143">
        <v>7.0669351291088898</v>
      </c>
    </row>
    <row r="210" spans="1:18" x14ac:dyDescent="0.25">
      <c r="A210" s="139" t="s">
        <v>121</v>
      </c>
      <c r="B210" s="142">
        <v>43936</v>
      </c>
      <c r="C210" s="143">
        <v>3063.8090000000002</v>
      </c>
      <c r="D210" s="143">
        <v>3063.8090000000002</v>
      </c>
      <c r="E210" s="139">
        <v>130479</v>
      </c>
      <c r="F210" s="143">
        <v>3.6958721837952999</v>
      </c>
      <c r="G210" s="143">
        <v>5.8391145618643296</v>
      </c>
      <c r="H210" s="143">
        <v>5.36683241436182</v>
      </c>
      <c r="I210" s="143">
        <v>4.9642025791296902</v>
      </c>
      <c r="J210" s="143">
        <v>6.7507313804224003</v>
      </c>
      <c r="K210" s="143">
        <v>5.9238926125040301</v>
      </c>
      <c r="L210" s="143">
        <v>5.6968956211597099</v>
      </c>
      <c r="M210" s="143">
        <v>5.93253412716341</v>
      </c>
      <c r="N210" s="143">
        <v>6.3178023054743901</v>
      </c>
      <c r="O210" s="143">
        <v>7.4216059925841904</v>
      </c>
      <c r="P210" s="143">
        <v>8.3395647000612492</v>
      </c>
      <c r="Q210" s="143">
        <v>10.0580965364801</v>
      </c>
      <c r="R210" s="143">
        <v>7.2127064593561201</v>
      </c>
    </row>
    <row r="211" spans="1:18" x14ac:dyDescent="0.25">
      <c r="A211" s="139" t="s">
        <v>122</v>
      </c>
      <c r="B211" s="142">
        <v>43936</v>
      </c>
      <c r="C211" s="143">
        <v>2289.0623000000001</v>
      </c>
      <c r="D211" s="143">
        <v>2289.0623000000001</v>
      </c>
      <c r="E211" s="139">
        <v>119369</v>
      </c>
      <c r="F211" s="143">
        <v>3.4684527321446899</v>
      </c>
      <c r="G211" s="143">
        <v>5.8308345343286803</v>
      </c>
      <c r="H211" s="143">
        <v>4.5919857994864497</v>
      </c>
      <c r="I211" s="143">
        <v>4.8846666257171902</v>
      </c>
      <c r="J211" s="143">
        <v>6.2227163555863996</v>
      </c>
      <c r="K211" s="143">
        <v>5.42190583262839</v>
      </c>
      <c r="L211" s="143">
        <v>5.26380263526897</v>
      </c>
      <c r="M211" s="143">
        <v>5.5143373339362203</v>
      </c>
      <c r="N211" s="143">
        <v>5.9268159510145102</v>
      </c>
      <c r="O211" s="143">
        <v>7.2723037524635803</v>
      </c>
      <c r="P211" s="143">
        <v>8.2913574555027605</v>
      </c>
      <c r="Q211" s="143">
        <v>10.0284421072299</v>
      </c>
      <c r="R211" s="143">
        <v>6.9588922917994003</v>
      </c>
    </row>
    <row r="212" spans="1:18" x14ac:dyDescent="0.25">
      <c r="A212" s="139" t="s">
        <v>231</v>
      </c>
      <c r="B212" s="142">
        <v>43936</v>
      </c>
      <c r="C212" s="143">
        <v>2273.2172999999998</v>
      </c>
      <c r="D212" s="143">
        <v>2273.2172999999998</v>
      </c>
      <c r="E212" s="139">
        <v>109254</v>
      </c>
      <c r="F212" s="143">
        <v>3.3866380666496299</v>
      </c>
      <c r="G212" s="143">
        <v>5.7477433537536102</v>
      </c>
      <c r="H212" s="143">
        <v>4.5091311578232203</v>
      </c>
      <c r="I212" s="143">
        <v>4.8014736512523299</v>
      </c>
      <c r="J212" s="143">
        <v>6.1393385882701903</v>
      </c>
      <c r="K212" s="143">
        <v>5.3378839843692303</v>
      </c>
      <c r="L212" s="143">
        <v>5.1787456599182402</v>
      </c>
      <c r="M212" s="143">
        <v>5.4280491992034001</v>
      </c>
      <c r="N212" s="143">
        <v>5.8386741734227598</v>
      </c>
      <c r="O212" s="143">
        <v>7.1649390089291902</v>
      </c>
      <c r="P212" s="143">
        <v>8.1590513928416808</v>
      </c>
      <c r="Q212" s="143">
        <v>10.8302100792356</v>
      </c>
      <c r="R212" s="143">
        <v>6.8611387828672097</v>
      </c>
    </row>
    <row r="213" spans="1:18" x14ac:dyDescent="0.25">
      <c r="A213" s="139" t="s">
        <v>123</v>
      </c>
      <c r="B213" s="142">
        <v>43936</v>
      </c>
      <c r="C213" s="143">
        <v>2393.6514000000002</v>
      </c>
      <c r="D213" s="143">
        <v>2393.6514000000002</v>
      </c>
      <c r="E213" s="139">
        <v>118305</v>
      </c>
      <c r="F213" s="143">
        <v>3.9833872470996798</v>
      </c>
      <c r="G213" s="143">
        <v>4.0274899015880399</v>
      </c>
      <c r="H213" s="143">
        <v>3.90614781187745</v>
      </c>
      <c r="I213" s="143">
        <v>3.80125490958816</v>
      </c>
      <c r="J213" s="143">
        <v>3.9706209329744202</v>
      </c>
      <c r="K213" s="143">
        <v>4.7966065005381999</v>
      </c>
      <c r="L213" s="143">
        <v>4.9497218853412903</v>
      </c>
      <c r="M213" s="143">
        <v>5.2240087934980002</v>
      </c>
      <c r="N213" s="143">
        <v>5.65302784302391</v>
      </c>
      <c r="O213" s="143">
        <v>7.0535799639227603</v>
      </c>
      <c r="P213" s="143">
        <v>8.0395972574274097</v>
      </c>
      <c r="Q213" s="143">
        <v>9.7841519204563294</v>
      </c>
      <c r="R213" s="143">
        <v>6.7740257822873602</v>
      </c>
    </row>
    <row r="214" spans="1:18" x14ac:dyDescent="0.25">
      <c r="A214" s="139" t="s">
        <v>232</v>
      </c>
      <c r="B214" s="142">
        <v>43936</v>
      </c>
      <c r="C214" s="143">
        <v>2386.8056999999999</v>
      </c>
      <c r="D214" s="143">
        <v>2386.8056999999999</v>
      </c>
      <c r="E214" s="139">
        <v>109353</v>
      </c>
      <c r="F214" s="143">
        <v>3.9688106603566999</v>
      </c>
      <c r="G214" s="143">
        <v>4.0140510226542503</v>
      </c>
      <c r="H214" s="143">
        <v>3.9315810927877299</v>
      </c>
      <c r="I214" s="143">
        <v>3.8075722542486501</v>
      </c>
      <c r="J214" s="143">
        <v>3.9676948689881302</v>
      </c>
      <c r="K214" s="143">
        <v>4.7821165492407598</v>
      </c>
      <c r="L214" s="143">
        <v>4.9320013823960496</v>
      </c>
      <c r="M214" s="143">
        <v>5.2034573035733098</v>
      </c>
      <c r="N214" s="143">
        <v>5.6300154783830703</v>
      </c>
      <c r="O214" s="143">
        <v>7.0125039132960598</v>
      </c>
      <c r="P214" s="143">
        <v>7.9933690416955798</v>
      </c>
      <c r="Q214" s="143">
        <v>11.705751242579399</v>
      </c>
      <c r="R214" s="143">
        <v>6.7363928100399999</v>
      </c>
    </row>
    <row r="215" spans="1:18" x14ac:dyDescent="0.25">
      <c r="A215" s="139" t="s">
        <v>124</v>
      </c>
      <c r="B215" s="142">
        <v>43936</v>
      </c>
      <c r="C215" s="143">
        <v>2846.4587999999999</v>
      </c>
      <c r="D215" s="143">
        <v>2846.4587999999999</v>
      </c>
      <c r="E215" s="139">
        <v>119125</v>
      </c>
      <c r="F215" s="143">
        <v>4.1653695855487003</v>
      </c>
      <c r="G215" s="143">
        <v>5.20449633505556</v>
      </c>
      <c r="H215" s="143">
        <v>4.8506675375431696</v>
      </c>
      <c r="I215" s="143">
        <v>4.9395822468064701</v>
      </c>
      <c r="J215" s="143">
        <v>7.0295239276477597</v>
      </c>
      <c r="K215" s="143">
        <v>5.9649263811128099</v>
      </c>
      <c r="L215" s="143">
        <v>5.5643891813106103</v>
      </c>
      <c r="M215" s="143">
        <v>5.7682149859766003</v>
      </c>
      <c r="N215" s="143">
        <v>6.1415370670212797</v>
      </c>
      <c r="O215" s="143">
        <v>7.3461541876009102</v>
      </c>
      <c r="P215" s="143">
        <v>8.3307431405878702</v>
      </c>
      <c r="Q215" s="143">
        <v>10.034006537634999</v>
      </c>
      <c r="R215" s="143">
        <v>7.0909630925048601</v>
      </c>
    </row>
    <row r="216" spans="1:18" x14ac:dyDescent="0.25">
      <c r="A216" s="139" t="s">
        <v>233</v>
      </c>
      <c r="B216" s="142">
        <v>43936</v>
      </c>
      <c r="C216" s="143">
        <v>2827.7689</v>
      </c>
      <c r="D216" s="143">
        <v>2827.7689</v>
      </c>
      <c r="E216" s="139">
        <v>103347</v>
      </c>
      <c r="F216" s="143">
        <v>4.0844541154987404</v>
      </c>
      <c r="G216" s="143">
        <v>5.1243640249533096</v>
      </c>
      <c r="H216" s="143">
        <v>4.77062210363039</v>
      </c>
      <c r="I216" s="143">
        <v>4.8593862823128902</v>
      </c>
      <c r="J216" s="143">
        <v>6.9410110890833501</v>
      </c>
      <c r="K216" s="143">
        <v>5.8677645493391504</v>
      </c>
      <c r="L216" s="143">
        <v>5.4639321170613799</v>
      </c>
      <c r="M216" s="143">
        <v>5.6655598818117001</v>
      </c>
      <c r="N216" s="143">
        <v>6.0367720443362103</v>
      </c>
      <c r="O216" s="143">
        <v>7.2153065384294903</v>
      </c>
      <c r="P216" s="143">
        <v>8.1798272237270204</v>
      </c>
      <c r="Q216" s="143">
        <v>12.6880115728414</v>
      </c>
      <c r="R216" s="143">
        <v>6.9783500101738598</v>
      </c>
    </row>
    <row r="217" spans="1:18" x14ac:dyDescent="0.25">
      <c r="A217" s="139" t="s">
        <v>125</v>
      </c>
      <c r="B217" s="142">
        <v>43936</v>
      </c>
      <c r="C217" s="143">
        <v>2563.3366999999998</v>
      </c>
      <c r="D217" s="143">
        <v>2563.3366999999998</v>
      </c>
      <c r="E217" s="139">
        <v>140196</v>
      </c>
      <c r="F217" s="143">
        <v>4.32639783905298</v>
      </c>
      <c r="G217" s="143">
        <v>5.77628354661082</v>
      </c>
      <c r="H217" s="143">
        <v>5.1752006911558599</v>
      </c>
      <c r="I217" s="143">
        <v>5.2681627990125399</v>
      </c>
      <c r="J217" s="143">
        <v>6.7411597976302797</v>
      </c>
      <c r="K217" s="143">
        <v>5.8836420485402199</v>
      </c>
      <c r="L217" s="143">
        <v>5.6759224329340796</v>
      </c>
      <c r="M217" s="143">
        <v>5.9365586719969903</v>
      </c>
      <c r="N217" s="143">
        <v>6.3143916029055296</v>
      </c>
      <c r="O217" s="143">
        <v>7.4254746528291102</v>
      </c>
      <c r="P217" s="143">
        <v>8.1194537735808794</v>
      </c>
      <c r="Q217" s="143">
        <v>9.8925817952785309</v>
      </c>
      <c r="R217" s="143">
        <v>7.1937180356840296</v>
      </c>
    </row>
    <row r="218" spans="1:18" x14ac:dyDescent="0.25">
      <c r="A218" s="139" t="s">
        <v>234</v>
      </c>
      <c r="B218" s="142">
        <v>43936</v>
      </c>
      <c r="C218" s="143">
        <v>2540.2433000000001</v>
      </c>
      <c r="D218" s="143">
        <v>2540.2433000000001</v>
      </c>
      <c r="E218" s="139">
        <v>140182</v>
      </c>
      <c r="F218" s="143">
        <v>4.0481123809120696</v>
      </c>
      <c r="G218" s="143">
        <v>5.4980331122338502</v>
      </c>
      <c r="H218" s="143">
        <v>4.8967268260887202</v>
      </c>
      <c r="I218" s="143">
        <v>4.98972367535122</v>
      </c>
      <c r="J218" s="143">
        <v>6.4629588769913999</v>
      </c>
      <c r="K218" s="143">
        <v>5.6098497433837098</v>
      </c>
      <c r="L218" s="143">
        <v>5.40401203301818</v>
      </c>
      <c r="M218" s="143">
        <v>5.6623103248196598</v>
      </c>
      <c r="N218" s="143">
        <v>6.0663374275395201</v>
      </c>
      <c r="O218" s="143">
        <v>7.2403220882264101</v>
      </c>
      <c r="P218" s="143">
        <v>7.9472181294502899</v>
      </c>
      <c r="Q218" s="143">
        <v>11.603108292250999</v>
      </c>
      <c r="R218" s="143">
        <v>7.0007895753914404</v>
      </c>
    </row>
    <row r="219" spans="1:18" x14ac:dyDescent="0.25">
      <c r="A219" s="139" t="s">
        <v>126</v>
      </c>
      <c r="B219" s="142">
        <v>43936</v>
      </c>
      <c r="C219" s="143">
        <v>2183.1999000000001</v>
      </c>
      <c r="D219" s="143">
        <v>2183.1999000000001</v>
      </c>
      <c r="E219" s="139">
        <v>119164</v>
      </c>
      <c r="F219" s="143">
        <v>3.5262889551874701</v>
      </c>
      <c r="G219" s="143">
        <v>4.8519939426195604</v>
      </c>
      <c r="H219" s="143">
        <v>4.8007374003070602</v>
      </c>
      <c r="I219" s="143">
        <v>4.5952364956151399</v>
      </c>
      <c r="J219" s="143">
        <v>5.6027195393476497</v>
      </c>
      <c r="K219" s="143">
        <v>5.11435763879195</v>
      </c>
      <c r="L219" s="143">
        <v>4.9577322649654203</v>
      </c>
      <c r="M219" s="143">
        <v>5.1735355200705504</v>
      </c>
      <c r="N219" s="143">
        <v>5.5859600806335301</v>
      </c>
      <c r="O219" s="143">
        <v>7.1964492220700196</v>
      </c>
      <c r="P219" s="143">
        <v>8.3019070869403908</v>
      </c>
      <c r="Q219" s="143">
        <v>10.114471232628301</v>
      </c>
      <c r="R219" s="143">
        <v>6.8379250333200998</v>
      </c>
    </row>
    <row r="220" spans="1:18" x14ac:dyDescent="0.25">
      <c r="A220" s="139" t="s">
        <v>235</v>
      </c>
      <c r="B220" s="142">
        <v>43936</v>
      </c>
      <c r="C220" s="143">
        <v>2169.1867999999999</v>
      </c>
      <c r="D220" s="143">
        <v>2169.1867999999999</v>
      </c>
      <c r="E220" s="139">
        <v>112636</v>
      </c>
      <c r="F220" s="143">
        <v>3.47502003590572</v>
      </c>
      <c r="G220" s="143">
        <v>4.8013961828365899</v>
      </c>
      <c r="H220" s="143">
        <v>4.7501406925773804</v>
      </c>
      <c r="I220" s="143">
        <v>4.54368106126</v>
      </c>
      <c r="J220" s="143">
        <v>5.5512482201425701</v>
      </c>
      <c r="K220" s="143">
        <v>5.0629358459371199</v>
      </c>
      <c r="L220" s="143">
        <v>4.9052824987666499</v>
      </c>
      <c r="M220" s="143">
        <v>5.0987355748330598</v>
      </c>
      <c r="N220" s="143">
        <v>5.4989866787157196</v>
      </c>
      <c r="O220" s="143">
        <v>7.0741579134163599</v>
      </c>
      <c r="P220" s="143">
        <v>8.1569865721190702</v>
      </c>
      <c r="Q220" s="143">
        <v>11.5089854908306</v>
      </c>
      <c r="R220" s="143">
        <v>6.7285960076010003</v>
      </c>
    </row>
    <row r="221" spans="1:18" x14ac:dyDescent="0.25">
      <c r="A221" s="139" t="s">
        <v>127</v>
      </c>
      <c r="B221" s="142">
        <v>43936</v>
      </c>
      <c r="C221" s="143">
        <v>2989.9526999999998</v>
      </c>
      <c r="D221" s="143">
        <v>2989.9526999999998</v>
      </c>
      <c r="E221" s="139">
        <v>118577</v>
      </c>
      <c r="F221" s="143">
        <v>2.9556874166970499</v>
      </c>
      <c r="G221" s="143">
        <v>5.3443708624764099</v>
      </c>
      <c r="H221" s="143">
        <v>5.0486949102160299</v>
      </c>
      <c r="I221" s="143">
        <v>5.3937939376499697</v>
      </c>
      <c r="J221" s="143">
        <v>7.4435134711700304</v>
      </c>
      <c r="K221" s="143">
        <v>6.2336904497753904</v>
      </c>
      <c r="L221" s="143">
        <v>5.9603468782515199</v>
      </c>
      <c r="M221" s="143">
        <v>6.1515173371393201</v>
      </c>
      <c r="N221" s="143">
        <v>6.5003616524023702</v>
      </c>
      <c r="O221" s="143">
        <v>7.5229997915219</v>
      </c>
      <c r="P221" s="143">
        <v>8.5052926966133597</v>
      </c>
      <c r="Q221" s="143">
        <v>10.269951496008799</v>
      </c>
      <c r="R221" s="143">
        <v>7.3422876567015196</v>
      </c>
    </row>
    <row r="222" spans="1:18" x14ac:dyDescent="0.25">
      <c r="A222" s="139" t="s">
        <v>236</v>
      </c>
      <c r="B222" s="142">
        <v>43936</v>
      </c>
      <c r="C222" s="143">
        <v>3891.2426</v>
      </c>
      <c r="D222" s="143">
        <v>3891.2426</v>
      </c>
      <c r="E222" s="139">
        <v>100868</v>
      </c>
      <c r="F222" s="143">
        <v>3.08347866551129</v>
      </c>
      <c r="G222" s="143">
        <v>5.1565149175849898</v>
      </c>
      <c r="H222" s="143">
        <v>4.7435080636407001</v>
      </c>
      <c r="I222" s="143">
        <v>4.7933525571206896</v>
      </c>
      <c r="J222" s="143">
        <v>6.1740730629939202</v>
      </c>
      <c r="K222" s="143">
        <v>5.5385775805920101</v>
      </c>
      <c r="L222" s="143">
        <v>5.3193375122777802</v>
      </c>
      <c r="M222" s="143">
        <v>5.5636244030566697</v>
      </c>
      <c r="N222" s="143">
        <v>5.9880178848447203</v>
      </c>
      <c r="O222" s="143">
        <v>7.0924009486099502</v>
      </c>
      <c r="P222" s="143">
        <v>8.1087553109728603</v>
      </c>
      <c r="Q222" s="143">
        <v>14.821679058988799</v>
      </c>
      <c r="R222" s="143">
        <v>6.8758878160712396</v>
      </c>
    </row>
    <row r="223" spans="1:18" x14ac:dyDescent="0.25">
      <c r="A223" s="139" t="s">
        <v>128</v>
      </c>
      <c r="B223" s="142">
        <v>43936</v>
      </c>
      <c r="C223" s="143">
        <v>3914.4454999999998</v>
      </c>
      <c r="D223" s="143">
        <v>3914.4454999999998</v>
      </c>
      <c r="E223" s="139">
        <v>119091</v>
      </c>
      <c r="F223" s="143">
        <v>3.18364041467101</v>
      </c>
      <c r="G223" s="143">
        <v>5.2565903052948304</v>
      </c>
      <c r="H223" s="143">
        <v>4.8442787116486201</v>
      </c>
      <c r="I223" s="143">
        <v>4.89417610242326</v>
      </c>
      <c r="J223" s="143">
        <v>6.2766547554032304</v>
      </c>
      <c r="K223" s="143">
        <v>5.6404293006190196</v>
      </c>
      <c r="L223" s="143">
        <v>5.4221721077339904</v>
      </c>
      <c r="M223" s="143">
        <v>5.6679179185905797</v>
      </c>
      <c r="N223" s="143">
        <v>6.09409654859261</v>
      </c>
      <c r="O223" s="143">
        <v>7.2141529962942199</v>
      </c>
      <c r="P223" s="143">
        <v>8.2381062340976694</v>
      </c>
      <c r="Q223" s="143">
        <v>9.9822056728911299</v>
      </c>
      <c r="R223" s="143">
        <v>6.9900033932687204</v>
      </c>
    </row>
    <row r="224" spans="1:18" x14ac:dyDescent="0.25">
      <c r="A224" s="139" t="s">
        <v>237</v>
      </c>
      <c r="B224" s="142">
        <v>43936</v>
      </c>
      <c r="C224" s="143">
        <v>1973.5654</v>
      </c>
      <c r="D224" s="143">
        <v>1973.5654</v>
      </c>
      <c r="E224" s="139">
        <v>118902</v>
      </c>
      <c r="F224" s="143">
        <v>4.2042719390017496</v>
      </c>
      <c r="G224" s="143">
        <v>4.9764242979225903</v>
      </c>
      <c r="H224" s="143">
        <v>4.7462924946747602</v>
      </c>
      <c r="I224" s="143">
        <v>5.1304269276974397</v>
      </c>
      <c r="J224" s="143">
        <v>4.9830002429538096</v>
      </c>
      <c r="K224" s="143">
        <v>5.0541588329765901</v>
      </c>
      <c r="L224" s="143">
        <v>5.1932525699402898</v>
      </c>
      <c r="M224" s="143">
        <v>5.5302872679923301</v>
      </c>
      <c r="N224" s="143">
        <v>5.9892193095138397</v>
      </c>
      <c r="O224" s="143">
        <v>7.2374899843789997</v>
      </c>
      <c r="P224" s="143">
        <v>8.1942957371918101</v>
      </c>
      <c r="Q224" s="143">
        <v>6.12991842332241</v>
      </c>
      <c r="R224" s="143">
        <v>6.9793594069712297</v>
      </c>
    </row>
    <row r="225" spans="1:18" x14ac:dyDescent="0.25">
      <c r="A225" s="139" t="s">
        <v>129</v>
      </c>
      <c r="B225" s="142">
        <v>43936</v>
      </c>
      <c r="C225" s="143">
        <v>1981.7397000000001</v>
      </c>
      <c r="D225" s="143">
        <v>1981.7397000000001</v>
      </c>
      <c r="E225" s="139">
        <v>120038</v>
      </c>
      <c r="F225" s="143">
        <v>4.30298952902253</v>
      </c>
      <c r="G225" s="143">
        <v>5.0757059046128497</v>
      </c>
      <c r="H225" s="143">
        <v>4.8453171077709198</v>
      </c>
      <c r="I225" s="143">
        <v>5.2295710113567901</v>
      </c>
      <c r="J225" s="143">
        <v>5.0877756792992299</v>
      </c>
      <c r="K225" s="143">
        <v>5.1606662042323501</v>
      </c>
      <c r="L225" s="143">
        <v>5.29802826984176</v>
      </c>
      <c r="M225" s="143">
        <v>5.6354175629137302</v>
      </c>
      <c r="N225" s="143">
        <v>6.0875241887388496</v>
      </c>
      <c r="O225" s="143">
        <v>7.3238382276548197</v>
      </c>
      <c r="P225" s="143">
        <v>8.2859789043875303</v>
      </c>
      <c r="Q225" s="143">
        <v>10.010101261163101</v>
      </c>
      <c r="R225" s="143">
        <v>7.0663601644231298</v>
      </c>
    </row>
    <row r="226" spans="1:18" x14ac:dyDescent="0.25">
      <c r="A226" s="139" t="s">
        <v>238</v>
      </c>
      <c r="B226" s="142">
        <v>43936</v>
      </c>
      <c r="C226" s="143">
        <v>293.09519999999998</v>
      </c>
      <c r="D226" s="143">
        <v>293.09519999999998</v>
      </c>
      <c r="E226" s="139">
        <v>103340</v>
      </c>
      <c r="F226" s="143">
        <v>3.9979444699734801</v>
      </c>
      <c r="G226" s="143">
        <v>5.0124385114293002</v>
      </c>
      <c r="H226" s="143">
        <v>4.7312026769354798</v>
      </c>
      <c r="I226" s="143">
        <v>4.96942224569709</v>
      </c>
      <c r="J226" s="143">
        <v>6.5960148636003098</v>
      </c>
      <c r="K226" s="143">
        <v>5.6928178752717598</v>
      </c>
      <c r="L226" s="143">
        <v>5.4536551287356598</v>
      </c>
      <c r="M226" s="143">
        <v>5.6862884438409598</v>
      </c>
      <c r="N226" s="143">
        <v>6.09329224434663</v>
      </c>
      <c r="O226" s="143">
        <v>7.2326421274702701</v>
      </c>
      <c r="P226" s="143">
        <v>8.2246760393042209</v>
      </c>
      <c r="Q226" s="143">
        <v>13.391553866616</v>
      </c>
      <c r="R226" s="143">
        <v>6.9880668530059697</v>
      </c>
    </row>
    <row r="227" spans="1:18" x14ac:dyDescent="0.25">
      <c r="A227" s="139" t="s">
        <v>130</v>
      </c>
      <c r="B227" s="142">
        <v>43936</v>
      </c>
      <c r="C227" s="143">
        <v>294.3938</v>
      </c>
      <c r="D227" s="143">
        <v>294.3938</v>
      </c>
      <c r="E227" s="139">
        <v>120197</v>
      </c>
      <c r="F227" s="143">
        <v>4.1291205851296002</v>
      </c>
      <c r="G227" s="143">
        <v>5.13508700864584</v>
      </c>
      <c r="H227" s="143">
        <v>4.8522695320724498</v>
      </c>
      <c r="I227" s="143">
        <v>5.09059066123395</v>
      </c>
      <c r="J227" s="143">
        <v>6.7135798419515398</v>
      </c>
      <c r="K227" s="143">
        <v>5.7943426311612098</v>
      </c>
      <c r="L227" s="143">
        <v>5.5408851477862404</v>
      </c>
      <c r="M227" s="143">
        <v>5.7696669125884696</v>
      </c>
      <c r="N227" s="143">
        <v>6.1754454209311396</v>
      </c>
      <c r="O227" s="143">
        <v>7.3166742221424101</v>
      </c>
      <c r="P227" s="143">
        <v>8.3155907939676492</v>
      </c>
      <c r="Q227" s="143">
        <v>10.0519031448418</v>
      </c>
      <c r="R227" s="143">
        <v>7.0722247395810998</v>
      </c>
    </row>
    <row r="228" spans="1:18" x14ac:dyDescent="0.25">
      <c r="A228" s="139" t="s">
        <v>239</v>
      </c>
      <c r="B228" s="142">
        <v>43936</v>
      </c>
      <c r="C228" s="143">
        <v>2119.7988</v>
      </c>
      <c r="D228" s="143">
        <v>2119.7988</v>
      </c>
      <c r="E228" s="139">
        <v>113096</v>
      </c>
      <c r="F228" s="143">
        <v>3.1581672788353301</v>
      </c>
      <c r="G228" s="143">
        <v>5.63711547668089</v>
      </c>
      <c r="H228" s="143">
        <v>5.0100146057016604</v>
      </c>
      <c r="I228" s="143">
        <v>5.0316241532111201</v>
      </c>
      <c r="J228" s="143">
        <v>7.0850142463410899</v>
      </c>
      <c r="K228" s="143">
        <v>6.0031746242209199</v>
      </c>
      <c r="L228" s="143">
        <v>5.6875046583841504</v>
      </c>
      <c r="M228" s="143">
        <v>5.8529553954987303</v>
      </c>
      <c r="N228" s="143">
        <v>6.19553424474209</v>
      </c>
      <c r="O228" s="143">
        <v>7.3046247893093996</v>
      </c>
      <c r="P228" s="143">
        <v>8.2162754773972608</v>
      </c>
      <c r="Q228" s="143">
        <v>11.455340863228701</v>
      </c>
      <c r="R228" s="143">
        <v>7.1016376626331397</v>
      </c>
    </row>
    <row r="229" spans="1:18" x14ac:dyDescent="0.25">
      <c r="A229" s="139" t="s">
        <v>131</v>
      </c>
      <c r="B229" s="142">
        <v>43936</v>
      </c>
      <c r="C229" s="143">
        <v>2135.3995</v>
      </c>
      <c r="D229" s="143">
        <v>2135.3995</v>
      </c>
      <c r="E229" s="139">
        <v>118345</v>
      </c>
      <c r="F229" s="143">
        <v>3.1966373370350101</v>
      </c>
      <c r="G229" s="143">
        <v>5.6768941606591197</v>
      </c>
      <c r="H229" s="143">
        <v>5.0499540832602596</v>
      </c>
      <c r="I229" s="143">
        <v>5.0717637698727804</v>
      </c>
      <c r="J229" s="143">
        <v>7.1255769549739396</v>
      </c>
      <c r="K229" s="143">
        <v>6.0438422988130203</v>
      </c>
      <c r="L229" s="143">
        <v>5.7299282664279501</v>
      </c>
      <c r="M229" s="143">
        <v>5.9214864023670204</v>
      </c>
      <c r="N229" s="143">
        <v>6.2771526217312497</v>
      </c>
      <c r="O229" s="143">
        <v>7.4333014397066703</v>
      </c>
      <c r="P229" s="143">
        <v>8.3624464665767899</v>
      </c>
      <c r="Q229" s="143">
        <v>10.0409977525528</v>
      </c>
      <c r="R229" s="143">
        <v>7.2110762100627399</v>
      </c>
    </row>
    <row r="230" spans="1:18" x14ac:dyDescent="0.25">
      <c r="A230" s="139" t="s">
        <v>132</v>
      </c>
      <c r="B230" s="142">
        <v>43936</v>
      </c>
      <c r="C230" s="143">
        <v>2406.6504</v>
      </c>
      <c r="D230" s="143">
        <v>2406.6504</v>
      </c>
      <c r="E230" s="139">
        <v>118364</v>
      </c>
      <c r="F230" s="143">
        <v>2.9637371153844501</v>
      </c>
      <c r="G230" s="143">
        <v>5.2032566828741</v>
      </c>
      <c r="H230" s="143">
        <v>4.8751050513480099</v>
      </c>
      <c r="I230" s="143">
        <v>4.8896711156346804</v>
      </c>
      <c r="J230" s="143">
        <v>5.8195590234928396</v>
      </c>
      <c r="K230" s="143">
        <v>5.4159803199288703</v>
      </c>
      <c r="L230" s="143">
        <v>5.23263067093903</v>
      </c>
      <c r="M230" s="143">
        <v>5.4624269299916204</v>
      </c>
      <c r="N230" s="143">
        <v>5.8638141591969504</v>
      </c>
      <c r="O230" s="143">
        <v>7.15659440063384</v>
      </c>
      <c r="P230" s="143">
        <v>8.1921071287681908</v>
      </c>
      <c r="Q230" s="143">
        <v>9.9179820795823801</v>
      </c>
      <c r="R230" s="143">
        <v>6.8513550406188903</v>
      </c>
    </row>
    <row r="231" spans="1:18" x14ac:dyDescent="0.25">
      <c r="A231" s="139" t="s">
        <v>240</v>
      </c>
      <c r="B231" s="142">
        <v>43936</v>
      </c>
      <c r="C231" s="143">
        <v>2395.6986999999999</v>
      </c>
      <c r="D231" s="143">
        <v>2395.6986999999999</v>
      </c>
      <c r="E231" s="139">
        <v>108690</v>
      </c>
      <c r="F231" s="143">
        <v>2.9117628347357098</v>
      </c>
      <c r="G231" s="143">
        <v>5.1508098901297998</v>
      </c>
      <c r="H231" s="143">
        <v>4.82218207514752</v>
      </c>
      <c r="I231" s="143">
        <v>4.8368041320530404</v>
      </c>
      <c r="J231" s="143">
        <v>5.7668319596153399</v>
      </c>
      <c r="K231" s="143">
        <v>5.3627105194965701</v>
      </c>
      <c r="L231" s="143">
        <v>5.1786662383466302</v>
      </c>
      <c r="M231" s="143">
        <v>5.4076774677358497</v>
      </c>
      <c r="N231" s="143">
        <v>5.8081322658829304</v>
      </c>
      <c r="O231" s="143">
        <v>7.0717798221879304</v>
      </c>
      <c r="P231" s="143">
        <v>8.0907071453668404</v>
      </c>
      <c r="Q231" s="143">
        <v>8.6958573394678407</v>
      </c>
      <c r="R231" s="143">
        <v>6.7770589373403798</v>
      </c>
    </row>
    <row r="232" spans="1:18" x14ac:dyDescent="0.25">
      <c r="A232" s="139" t="s">
        <v>133</v>
      </c>
      <c r="B232" s="142">
        <v>43936</v>
      </c>
      <c r="C232" s="143">
        <v>1545.7028</v>
      </c>
      <c r="D232" s="143">
        <v>1545.7028</v>
      </c>
      <c r="E232" s="139">
        <v>125345</v>
      </c>
      <c r="F232" s="143">
        <v>3.05588851360727</v>
      </c>
      <c r="G232" s="143">
        <v>4.1858144909775499</v>
      </c>
      <c r="H232" s="143">
        <v>3.6998782750780399</v>
      </c>
      <c r="I232" s="143">
        <v>3.32969549482014</v>
      </c>
      <c r="J232" s="143">
        <v>3.7403194571270202</v>
      </c>
      <c r="K232" s="143">
        <v>4.4704115965763496</v>
      </c>
      <c r="L232" s="143">
        <v>4.6041280493983603</v>
      </c>
      <c r="M232" s="143">
        <v>4.9382068671898498</v>
      </c>
      <c r="N232" s="143">
        <v>5.3182722578180703</v>
      </c>
      <c r="O232" s="143">
        <v>6.5909468800992297</v>
      </c>
      <c r="P232" s="143">
        <v>7.5613936544755997</v>
      </c>
      <c r="Q232" s="143">
        <v>8.4882915427938599</v>
      </c>
      <c r="R232" s="143">
        <v>6.2811948102257897</v>
      </c>
    </row>
    <row r="233" spans="1:18" x14ac:dyDescent="0.25">
      <c r="A233" s="139" t="s">
        <v>241</v>
      </c>
      <c r="B233" s="142">
        <v>43936</v>
      </c>
      <c r="C233" s="143">
        <v>1540.7379000000001</v>
      </c>
      <c r="D233" s="143">
        <v>1540.7379000000001</v>
      </c>
      <c r="E233" s="139">
        <v>125259</v>
      </c>
      <c r="F233" s="143">
        <v>3.0041325808944901</v>
      </c>
      <c r="G233" s="143">
        <v>4.1353009035628103</v>
      </c>
      <c r="H233" s="143">
        <v>3.64945065201342</v>
      </c>
      <c r="I233" s="143">
        <v>3.2794701620626401</v>
      </c>
      <c r="J233" s="143">
        <v>3.68996551165927</v>
      </c>
      <c r="K233" s="143">
        <v>4.4198269520166402</v>
      </c>
      <c r="L233" s="143">
        <v>4.5530202055575701</v>
      </c>
      <c r="M233" s="143">
        <v>4.8864393720792298</v>
      </c>
      <c r="N233" s="143">
        <v>5.2657208640395998</v>
      </c>
      <c r="O233" s="143">
        <v>6.53112944627365</v>
      </c>
      <c r="P233" s="143">
        <v>7.4925805605898104</v>
      </c>
      <c r="Q233" s="143">
        <v>8.4110642296640208</v>
      </c>
      <c r="R233" s="143">
        <v>6.2249829298842396</v>
      </c>
    </row>
    <row r="234" spans="1:18" x14ac:dyDescent="0.25">
      <c r="A234" s="139" t="s">
        <v>242</v>
      </c>
      <c r="B234" s="142">
        <v>43936</v>
      </c>
      <c r="C234" s="143">
        <v>1929.1922</v>
      </c>
      <c r="D234" s="143">
        <v>1929.1922</v>
      </c>
      <c r="E234" s="139">
        <v>115991</v>
      </c>
      <c r="F234" s="143">
        <v>3.92439587911608</v>
      </c>
      <c r="G234" s="143">
        <v>6.1369047384442998</v>
      </c>
      <c r="H234" s="143">
        <v>4.9868982503082897</v>
      </c>
      <c r="I234" s="143">
        <v>4.4334163779949396</v>
      </c>
      <c r="J234" s="143">
        <v>5.6677657504509202</v>
      </c>
      <c r="K234" s="143">
        <v>5.4466620454622499</v>
      </c>
      <c r="L234" s="143">
        <v>5.3444947896977801</v>
      </c>
      <c r="M234" s="143">
        <v>5.5899543083094798</v>
      </c>
      <c r="N234" s="143">
        <v>6.0038953972409104</v>
      </c>
      <c r="O234" s="143">
        <v>7.1893887860584904</v>
      </c>
      <c r="P234" s="143">
        <v>8.2834768030834098</v>
      </c>
      <c r="Q234" s="143">
        <v>10.958163263327901</v>
      </c>
      <c r="R234" s="143">
        <v>6.9141871199514799</v>
      </c>
    </row>
    <row r="235" spans="1:18" x14ac:dyDescent="0.25">
      <c r="A235" s="139" t="s">
        <v>134</v>
      </c>
      <c r="B235" s="142">
        <v>43936</v>
      </c>
      <c r="C235" s="143">
        <v>1942.9663</v>
      </c>
      <c r="D235" s="143">
        <v>1942.9663</v>
      </c>
      <c r="E235" s="139">
        <v>119135</v>
      </c>
      <c r="F235" s="143">
        <v>4.02434258081996</v>
      </c>
      <c r="G235" s="143">
        <v>6.2362932420883697</v>
      </c>
      <c r="H235" s="143">
        <v>5.0875669110982402</v>
      </c>
      <c r="I235" s="143">
        <v>4.5336156408915098</v>
      </c>
      <c r="J235" s="143">
        <v>5.7673894480131702</v>
      </c>
      <c r="K235" s="143">
        <v>5.5474175377553703</v>
      </c>
      <c r="L235" s="143">
        <v>5.4469899386083602</v>
      </c>
      <c r="M235" s="143">
        <v>5.6939633337657201</v>
      </c>
      <c r="N235" s="143">
        <v>6.1096628292735797</v>
      </c>
      <c r="O235" s="143">
        <v>7.3112452320938202</v>
      </c>
      <c r="P235" s="143">
        <v>8.4280492953559705</v>
      </c>
      <c r="Q235" s="143">
        <v>10.1363341961525</v>
      </c>
      <c r="R235" s="143">
        <v>7.0281421062901099</v>
      </c>
    </row>
    <row r="236" spans="1:18" x14ac:dyDescent="0.25">
      <c r="A236" s="139" t="s">
        <v>135</v>
      </c>
      <c r="B236" s="142">
        <v>43936</v>
      </c>
      <c r="C236" s="143">
        <v>1942.2556</v>
      </c>
      <c r="D236" s="143">
        <v>1942.2556</v>
      </c>
      <c r="E236" s="139">
        <v>147938</v>
      </c>
      <c r="F236" s="143">
        <v>4.2382195826953204</v>
      </c>
      <c r="G236" s="143">
        <v>5.1826955332455702</v>
      </c>
      <c r="H236" s="143">
        <v>4.6467106813829897</v>
      </c>
      <c r="I236" s="143">
        <v>4.4482640426450004</v>
      </c>
      <c r="J236" s="143">
        <v>5.7251908619896197</v>
      </c>
      <c r="K236" s="143"/>
      <c r="L236" s="143"/>
      <c r="M236" s="143"/>
      <c r="N236" s="143"/>
      <c r="O236" s="143"/>
      <c r="P236" s="143"/>
      <c r="Q236" s="143">
        <v>5.3690048561250903</v>
      </c>
      <c r="R236" s="143"/>
    </row>
    <row r="237" spans="1:18" x14ac:dyDescent="0.25">
      <c r="A237" s="139" t="s">
        <v>136</v>
      </c>
      <c r="B237" s="142">
        <v>43936</v>
      </c>
      <c r="C237" s="143">
        <v>1943.4455</v>
      </c>
      <c r="D237" s="143">
        <v>1943.4455</v>
      </c>
      <c r="E237" s="139">
        <v>147940</v>
      </c>
      <c r="F237" s="143">
        <v>4.1717540041951198</v>
      </c>
      <c r="G237" s="143">
        <v>6.4070935610681303</v>
      </c>
      <c r="H237" s="143">
        <v>4.9879232152024198</v>
      </c>
      <c r="I237" s="143">
        <v>4.4581891445700803</v>
      </c>
      <c r="J237" s="143">
        <v>5.7314564844768796</v>
      </c>
      <c r="K237" s="143"/>
      <c r="L237" s="143"/>
      <c r="M237" s="143"/>
      <c r="N237" s="143"/>
      <c r="O237" s="143"/>
      <c r="P237" s="143"/>
      <c r="Q237" s="143">
        <v>5.56151237464658</v>
      </c>
      <c r="R237" s="143"/>
    </row>
    <row r="238" spans="1:18" x14ac:dyDescent="0.25">
      <c r="A238" s="139" t="s">
        <v>137</v>
      </c>
      <c r="B238" s="142">
        <v>43936</v>
      </c>
      <c r="C238" s="143">
        <v>1943.3263999999999</v>
      </c>
      <c r="D238" s="143">
        <v>1943.3263999999999</v>
      </c>
      <c r="E238" s="139">
        <v>147937</v>
      </c>
      <c r="F238" s="143">
        <v>4.1024997066584401</v>
      </c>
      <c r="G238" s="143">
        <v>6.2627126320222004</v>
      </c>
      <c r="H238" s="143">
        <v>5.0981834624922797</v>
      </c>
      <c r="I238" s="143">
        <v>4.5337164776378396</v>
      </c>
      <c r="J238" s="143">
        <v>5.7699253043955299</v>
      </c>
      <c r="K238" s="143"/>
      <c r="L238" s="143"/>
      <c r="M238" s="143"/>
      <c r="N238" s="143"/>
      <c r="O238" s="143"/>
      <c r="P238" s="143"/>
      <c r="Q238" s="143">
        <v>5.5430515226986596</v>
      </c>
      <c r="R238" s="143"/>
    </row>
    <row r="239" spans="1:18" x14ac:dyDescent="0.25">
      <c r="A239" s="139" t="s">
        <v>138</v>
      </c>
      <c r="B239" s="142">
        <v>43936</v>
      </c>
      <c r="C239" s="143">
        <v>1943.4692</v>
      </c>
      <c r="D239" s="143">
        <v>1943.4692</v>
      </c>
      <c r="E239" s="139">
        <v>147939</v>
      </c>
      <c r="F239" s="143">
        <v>3.9068345521435801</v>
      </c>
      <c r="G239" s="143">
        <v>6.1488254965190396</v>
      </c>
      <c r="H239" s="143">
        <v>5.0717328264693498</v>
      </c>
      <c r="I239" s="143">
        <v>4.4942101515472004</v>
      </c>
      <c r="J239" s="143">
        <v>5.7282051789006303</v>
      </c>
      <c r="K239" s="143"/>
      <c r="L239" s="143"/>
      <c r="M239" s="143"/>
      <c r="N239" s="143"/>
      <c r="O239" s="143"/>
      <c r="P239" s="143"/>
      <c r="Q239" s="143">
        <v>5.56052468207118</v>
      </c>
      <c r="R239" s="143"/>
    </row>
    <row r="240" spans="1:18" x14ac:dyDescent="0.25">
      <c r="A240" s="139" t="s">
        <v>243</v>
      </c>
      <c r="B240" s="142">
        <v>43936</v>
      </c>
      <c r="C240" s="143">
        <v>2720.2208000000001</v>
      </c>
      <c r="D240" s="143">
        <v>2720.2208000000001</v>
      </c>
      <c r="E240" s="139">
        <v>104486</v>
      </c>
      <c r="F240" s="143">
        <v>3.3454210825328801</v>
      </c>
      <c r="G240" s="143">
        <v>4.8856761933317996</v>
      </c>
      <c r="H240" s="143">
        <v>4.6527280493210599</v>
      </c>
      <c r="I240" s="143">
        <v>4.8230067713085401</v>
      </c>
      <c r="J240" s="143">
        <v>5.5766340235246403</v>
      </c>
      <c r="K240" s="143">
        <v>5.3069456732883102</v>
      </c>
      <c r="L240" s="143">
        <v>5.2068759894957797</v>
      </c>
      <c r="M240" s="143">
        <v>5.43947804037031</v>
      </c>
      <c r="N240" s="143">
        <v>5.8668202807969099</v>
      </c>
      <c r="O240" s="143">
        <v>7.1696637904749201</v>
      </c>
      <c r="P240" s="143">
        <v>8.1922750587950297</v>
      </c>
      <c r="Q240" s="143">
        <v>12.819121927317299</v>
      </c>
      <c r="R240" s="143">
        <v>6.8862917668798103</v>
      </c>
    </row>
    <row r="241" spans="1:18" x14ac:dyDescent="0.25">
      <c r="A241" s="139" t="s">
        <v>139</v>
      </c>
      <c r="B241" s="142">
        <v>43936</v>
      </c>
      <c r="C241" s="143">
        <v>2733.6975000000002</v>
      </c>
      <c r="D241" s="143">
        <v>2733.6975000000002</v>
      </c>
      <c r="E241" s="139">
        <v>120537</v>
      </c>
      <c r="F241" s="143">
        <v>3.4157304324483602</v>
      </c>
      <c r="G241" s="143">
        <v>4.9560103858693498</v>
      </c>
      <c r="H241" s="143">
        <v>4.7253122160351904</v>
      </c>
      <c r="I241" s="143">
        <v>4.8943374758895803</v>
      </c>
      <c r="J241" s="143">
        <v>5.6475842486971599</v>
      </c>
      <c r="K241" s="143">
        <v>5.3780893852805098</v>
      </c>
      <c r="L241" s="143">
        <v>5.2786844463584499</v>
      </c>
      <c r="M241" s="143">
        <v>5.5122457916835197</v>
      </c>
      <c r="N241" s="143">
        <v>5.94082692911996</v>
      </c>
      <c r="O241" s="143">
        <v>7.2549125714744402</v>
      </c>
      <c r="P241" s="143">
        <v>8.2911539839471295</v>
      </c>
      <c r="Q241" s="143">
        <v>10.025300347070001</v>
      </c>
      <c r="R241" s="143">
        <v>6.9660078059138497</v>
      </c>
    </row>
    <row r="242" spans="1:18" x14ac:dyDescent="0.25">
      <c r="A242" s="139" t="s">
        <v>140</v>
      </c>
      <c r="B242" s="142">
        <v>43936</v>
      </c>
      <c r="C242" s="143">
        <v>1050.2040999999999</v>
      </c>
      <c r="D242" s="143">
        <v>1050.2040999999999</v>
      </c>
      <c r="E242" s="139">
        <v>147157</v>
      </c>
      <c r="F242" s="143">
        <v>3.2846571443557702</v>
      </c>
      <c r="G242" s="143">
        <v>3.3582740991342099</v>
      </c>
      <c r="H242" s="143">
        <v>2.9886688395983598</v>
      </c>
      <c r="I242" s="143">
        <v>2.4751765140942901</v>
      </c>
      <c r="J242" s="143">
        <v>2.54159135007535</v>
      </c>
      <c r="K242" s="143">
        <v>4.1978265225102902</v>
      </c>
      <c r="L242" s="143">
        <v>4.4191596352440801</v>
      </c>
      <c r="M242" s="143">
        <v>4.7444578906850801</v>
      </c>
      <c r="N242" s="143"/>
      <c r="O242" s="143"/>
      <c r="P242" s="143"/>
      <c r="Q242" s="143">
        <v>5.1235500051510199</v>
      </c>
      <c r="R242" s="143"/>
    </row>
    <row r="243" spans="1:18" x14ac:dyDescent="0.25">
      <c r="A243" s="139" t="s">
        <v>244</v>
      </c>
      <c r="B243" s="142">
        <v>43936</v>
      </c>
      <c r="C243" s="143">
        <v>1049.0752</v>
      </c>
      <c r="D243" s="143">
        <v>1049.0752</v>
      </c>
      <c r="E243" s="139">
        <v>147153</v>
      </c>
      <c r="F243" s="143">
        <v>3.17335631430571</v>
      </c>
      <c r="G243" s="143">
        <v>3.24817148921549</v>
      </c>
      <c r="H243" s="143">
        <v>2.8789324292318401</v>
      </c>
      <c r="I243" s="143">
        <v>2.3650545952100299</v>
      </c>
      <c r="J243" s="143">
        <v>2.43151069750704</v>
      </c>
      <c r="K243" s="143">
        <v>4.0873760192387998</v>
      </c>
      <c r="L243" s="143">
        <v>4.3072806907074304</v>
      </c>
      <c r="M243" s="143">
        <v>4.6309987218903697</v>
      </c>
      <c r="N243" s="143"/>
      <c r="O243" s="143"/>
      <c r="P243" s="143"/>
      <c r="Q243" s="143">
        <v>5.0084620409975402</v>
      </c>
      <c r="R243" s="143"/>
    </row>
    <row r="244" spans="1:18" x14ac:dyDescent="0.25">
      <c r="A244" s="139" t="s">
        <v>245</v>
      </c>
      <c r="B244" s="142">
        <v>43936</v>
      </c>
      <c r="C244" s="143">
        <v>54.128100000000003</v>
      </c>
      <c r="D244" s="143">
        <v>54.128100000000003</v>
      </c>
      <c r="E244" s="139">
        <v>100234</v>
      </c>
      <c r="F244" s="143">
        <v>3.8440645647638298</v>
      </c>
      <c r="G244" s="143">
        <v>4.6096420219482797</v>
      </c>
      <c r="H244" s="143">
        <v>4.4736548063921404</v>
      </c>
      <c r="I244" s="143">
        <v>4.6224996106829197</v>
      </c>
      <c r="J244" s="143">
        <v>5.2438413148967102</v>
      </c>
      <c r="K244" s="143">
        <v>5.2406352771316502</v>
      </c>
      <c r="L244" s="143">
        <v>5.1673021104389303</v>
      </c>
      <c r="M244" s="143">
        <v>5.4629564379258202</v>
      </c>
      <c r="N244" s="143">
        <v>5.9255611207185304</v>
      </c>
      <c r="O244" s="143">
        <v>7.2192297909732801</v>
      </c>
      <c r="P244" s="143">
        <v>8.2607022286507608</v>
      </c>
      <c r="Q244" s="143">
        <v>19.784739589731</v>
      </c>
      <c r="R244" s="143">
        <v>6.9561451953029003</v>
      </c>
    </row>
    <row r="245" spans="1:18" x14ac:dyDescent="0.25">
      <c r="A245" s="139" t="s">
        <v>141</v>
      </c>
      <c r="B245" s="142">
        <v>43936</v>
      </c>
      <c r="C245" s="143">
        <v>54.441600000000001</v>
      </c>
      <c r="D245" s="143">
        <v>54.441600000000001</v>
      </c>
      <c r="E245" s="139">
        <v>120406</v>
      </c>
      <c r="F245" s="143">
        <v>3.9560435523078299</v>
      </c>
      <c r="G245" s="143">
        <v>4.6949133232628801</v>
      </c>
      <c r="H245" s="143">
        <v>4.5534087599309796</v>
      </c>
      <c r="I245" s="143">
        <v>4.70637177005037</v>
      </c>
      <c r="J245" s="143">
        <v>5.3247992743252697</v>
      </c>
      <c r="K245" s="143">
        <v>5.3212298935263602</v>
      </c>
      <c r="L245" s="143">
        <v>5.24940105805653</v>
      </c>
      <c r="M245" s="143">
        <v>5.5462723426418901</v>
      </c>
      <c r="N245" s="143">
        <v>6.0101643169082903</v>
      </c>
      <c r="O245" s="143">
        <v>7.3157761840190103</v>
      </c>
      <c r="P245" s="143">
        <v>8.3698462664586604</v>
      </c>
      <c r="Q245" s="143">
        <v>10.1274401772371</v>
      </c>
      <c r="R245" s="143">
        <v>7.0473238775918903</v>
      </c>
    </row>
    <row r="246" spans="1:18" x14ac:dyDescent="0.25">
      <c r="A246" s="139" t="s">
        <v>142</v>
      </c>
      <c r="B246" s="142">
        <v>43936</v>
      </c>
      <c r="C246" s="143">
        <v>4022.7707</v>
      </c>
      <c r="D246" s="143">
        <v>4022.7707</v>
      </c>
      <c r="E246" s="139">
        <v>119766</v>
      </c>
      <c r="F246" s="143">
        <v>3.8048515602113802</v>
      </c>
      <c r="G246" s="143">
        <v>5.1591755512116704</v>
      </c>
      <c r="H246" s="143">
        <v>4.82344271422056</v>
      </c>
      <c r="I246" s="143">
        <v>4.7890046195198801</v>
      </c>
      <c r="J246" s="143">
        <v>5.7917706408561198</v>
      </c>
      <c r="K246" s="143">
        <v>5.4629135062503797</v>
      </c>
      <c r="L246" s="143">
        <v>5.34199649129111</v>
      </c>
      <c r="M246" s="143">
        <v>5.5681215681280998</v>
      </c>
      <c r="N246" s="143">
        <v>5.97623666936052</v>
      </c>
      <c r="O246" s="143">
        <v>7.2178905371116899</v>
      </c>
      <c r="P246" s="143">
        <v>8.2288129631270603</v>
      </c>
      <c r="Q246" s="143">
        <v>9.9619588517102091</v>
      </c>
      <c r="R246" s="143">
        <v>6.9410631140128096</v>
      </c>
    </row>
    <row r="247" spans="1:18" x14ac:dyDescent="0.25">
      <c r="A247" s="139" t="s">
        <v>246</v>
      </c>
      <c r="B247" s="142">
        <v>43936</v>
      </c>
      <c r="C247" s="143">
        <v>4008.2638000000002</v>
      </c>
      <c r="D247" s="143">
        <v>4008.2638000000002</v>
      </c>
      <c r="E247" s="139">
        <v>100835</v>
      </c>
      <c r="F247" s="143">
        <v>3.7521347470970099</v>
      </c>
      <c r="G247" s="143">
        <v>5.10707131415381</v>
      </c>
      <c r="H247" s="143">
        <v>4.7713208395901203</v>
      </c>
      <c r="I247" s="143">
        <v>4.7367708505917099</v>
      </c>
      <c r="J247" s="143">
        <v>5.7386767406234904</v>
      </c>
      <c r="K247" s="143">
        <v>5.4101906680299301</v>
      </c>
      <c r="L247" s="143">
        <v>5.2889874035764697</v>
      </c>
      <c r="M247" s="143">
        <v>5.5145798305081799</v>
      </c>
      <c r="N247" s="143">
        <v>5.9219962379799602</v>
      </c>
      <c r="O247" s="143">
        <v>7.1564959300981297</v>
      </c>
      <c r="P247" s="143">
        <v>8.1586626391603403</v>
      </c>
      <c r="Q247" s="143">
        <v>13.441322007735399</v>
      </c>
      <c r="R247" s="143">
        <v>6.8833533637084301</v>
      </c>
    </row>
    <row r="248" spans="1:18" x14ac:dyDescent="0.25">
      <c r="A248" s="139" t="s">
        <v>247</v>
      </c>
      <c r="B248" s="142">
        <v>43936</v>
      </c>
      <c r="C248" s="143">
        <v>2716.1913</v>
      </c>
      <c r="D248" s="143">
        <v>2716.1913</v>
      </c>
      <c r="E248" s="139">
        <v>112457</v>
      </c>
      <c r="F248" s="143">
        <v>3.1891004044937201</v>
      </c>
      <c r="G248" s="143">
        <v>4.8566155606477999</v>
      </c>
      <c r="H248" s="143">
        <v>4.7132926771691697</v>
      </c>
      <c r="I248" s="143">
        <v>4.8943398478907598</v>
      </c>
      <c r="J248" s="143">
        <v>6.5776514436590601</v>
      </c>
      <c r="K248" s="143">
        <v>5.7704115773093498</v>
      </c>
      <c r="L248" s="143">
        <v>5.5040521433704104</v>
      </c>
      <c r="M248" s="143">
        <v>5.6674294771931404</v>
      </c>
      <c r="N248" s="143">
        <v>6.0373884419311503</v>
      </c>
      <c r="O248" s="143">
        <v>7.2504642564756203</v>
      </c>
      <c r="P248" s="143">
        <v>8.2300167641429898</v>
      </c>
      <c r="Q248" s="143">
        <v>12.672664869512399</v>
      </c>
      <c r="R248" s="143">
        <v>6.9840758273205701</v>
      </c>
    </row>
    <row r="249" spans="1:18" x14ac:dyDescent="0.25">
      <c r="A249" s="139" t="s">
        <v>143</v>
      </c>
      <c r="B249" s="142">
        <v>43936</v>
      </c>
      <c r="C249" s="143">
        <v>2727.1774</v>
      </c>
      <c r="D249" s="143">
        <v>2727.1774</v>
      </c>
      <c r="E249" s="139">
        <v>119790</v>
      </c>
      <c r="F249" s="143">
        <v>3.2405059261957398</v>
      </c>
      <c r="G249" s="143">
        <v>4.9071415017147801</v>
      </c>
      <c r="H249" s="143">
        <v>4.7636276326955196</v>
      </c>
      <c r="I249" s="143">
        <v>4.9445408220434102</v>
      </c>
      <c r="J249" s="143">
        <v>6.6278887509080002</v>
      </c>
      <c r="K249" s="143">
        <v>5.8210385721184199</v>
      </c>
      <c r="L249" s="143">
        <v>5.55530341174937</v>
      </c>
      <c r="M249" s="143">
        <v>5.7194261200558403</v>
      </c>
      <c r="N249" s="143">
        <v>6.0902362394759901</v>
      </c>
      <c r="O249" s="143">
        <v>7.3172779638349903</v>
      </c>
      <c r="P249" s="143">
        <v>8.3161844277449894</v>
      </c>
      <c r="Q249" s="143">
        <v>10.021447899561799</v>
      </c>
      <c r="R249" s="143">
        <v>7.0436653048490996</v>
      </c>
    </row>
    <row r="250" spans="1:18" x14ac:dyDescent="0.25">
      <c r="A250" s="139" t="s">
        <v>248</v>
      </c>
      <c r="B250" s="142">
        <v>43936</v>
      </c>
      <c r="C250" s="143">
        <v>3583.1448</v>
      </c>
      <c r="D250" s="143">
        <v>3583.1448</v>
      </c>
      <c r="E250" s="139">
        <v>101185</v>
      </c>
      <c r="F250" s="143">
        <v>3.2762989812057399</v>
      </c>
      <c r="G250" s="143">
        <v>4.8636597441857203</v>
      </c>
      <c r="H250" s="143">
        <v>4.52968461966592</v>
      </c>
      <c r="I250" s="143">
        <v>4.8572637101543998</v>
      </c>
      <c r="J250" s="143">
        <v>7.1499073273763099</v>
      </c>
      <c r="K250" s="143">
        <v>5.96248695488043</v>
      </c>
      <c r="L250" s="143">
        <v>5.6017670351637099</v>
      </c>
      <c r="M250" s="143">
        <v>5.7597650973892103</v>
      </c>
      <c r="N250" s="143">
        <v>6.08976298314158</v>
      </c>
      <c r="O250" s="143">
        <v>7.20078132814829</v>
      </c>
      <c r="P250" s="143">
        <v>8.1822919332223591</v>
      </c>
      <c r="Q250" s="143">
        <v>14.2682786319613</v>
      </c>
      <c r="R250" s="143">
        <v>6.9628932719702599</v>
      </c>
    </row>
    <row r="251" spans="1:18" x14ac:dyDescent="0.25">
      <c r="A251" s="139" t="s">
        <v>144</v>
      </c>
      <c r="B251" s="142">
        <v>43936</v>
      </c>
      <c r="C251" s="143">
        <v>3611.2381999999998</v>
      </c>
      <c r="D251" s="143">
        <v>3611.2381999999998</v>
      </c>
      <c r="E251" s="139">
        <v>120249</v>
      </c>
      <c r="F251" s="143">
        <v>3.4155886275781802</v>
      </c>
      <c r="G251" s="143">
        <v>5.0031666979598199</v>
      </c>
      <c r="H251" s="143">
        <v>4.6697248647242304</v>
      </c>
      <c r="I251" s="143">
        <v>4.9975318569676199</v>
      </c>
      <c r="J251" s="143">
        <v>7.2905539083733597</v>
      </c>
      <c r="K251" s="143">
        <v>6.1043075422361799</v>
      </c>
      <c r="L251" s="143">
        <v>5.73441224060078</v>
      </c>
      <c r="M251" s="143">
        <v>5.8981595405471303</v>
      </c>
      <c r="N251" s="143">
        <v>6.2324036023982403</v>
      </c>
      <c r="O251" s="143">
        <v>7.3691893469800096</v>
      </c>
      <c r="P251" s="143">
        <v>8.3686922094466194</v>
      </c>
      <c r="Q251" s="143">
        <v>10.0385288389444</v>
      </c>
      <c r="R251" s="143">
        <v>7.1194384103727399</v>
      </c>
    </row>
    <row r="252" spans="1:18" x14ac:dyDescent="0.25">
      <c r="A252" s="139" t="s">
        <v>145</v>
      </c>
      <c r="B252" s="142">
        <v>43936</v>
      </c>
      <c r="C252" s="143">
        <v>1291.2026000000001</v>
      </c>
      <c r="D252" s="143">
        <v>1291.2026000000001</v>
      </c>
      <c r="E252" s="139">
        <v>139538</v>
      </c>
      <c r="F252" s="143">
        <v>3.5084233840185801</v>
      </c>
      <c r="G252" s="143">
        <v>4.4133272758006798</v>
      </c>
      <c r="H252" s="143">
        <v>4.43946421426398</v>
      </c>
      <c r="I252" s="143">
        <v>4.7753585159341698</v>
      </c>
      <c r="J252" s="143">
        <v>6.0800878211832599</v>
      </c>
      <c r="K252" s="143">
        <v>5.6613018021610202</v>
      </c>
      <c r="L252" s="143">
        <v>5.5947814209586699</v>
      </c>
      <c r="M252" s="143">
        <v>5.8592059950981898</v>
      </c>
      <c r="N252" s="143">
        <v>6.2506181653664896</v>
      </c>
      <c r="O252" s="143">
        <v>7.4359078712215103</v>
      </c>
      <c r="P252" s="143"/>
      <c r="Q252" s="143">
        <v>7.6910816447719199</v>
      </c>
      <c r="R252" s="143">
        <v>7.2049678302914604</v>
      </c>
    </row>
    <row r="253" spans="1:18" x14ac:dyDescent="0.25">
      <c r="A253" s="139" t="s">
        <v>249</v>
      </c>
      <c r="B253" s="142">
        <v>43936</v>
      </c>
      <c r="C253" s="143">
        <v>1284.8868</v>
      </c>
      <c r="D253" s="143">
        <v>1284.8868</v>
      </c>
      <c r="E253" s="139">
        <v>139537</v>
      </c>
      <c r="F253" s="143">
        <v>3.3978140164251398</v>
      </c>
      <c r="G253" s="143">
        <v>4.3023666636922098</v>
      </c>
      <c r="H253" s="143">
        <v>4.3291919790818199</v>
      </c>
      <c r="I253" s="143">
        <v>4.6650796123468004</v>
      </c>
      <c r="J253" s="143">
        <v>5.9739456933022099</v>
      </c>
      <c r="K253" s="143">
        <v>5.5515044308947203</v>
      </c>
      <c r="L253" s="143">
        <v>5.4827606059031604</v>
      </c>
      <c r="M253" s="143">
        <v>5.7451954010098802</v>
      </c>
      <c r="N253" s="143">
        <v>6.1344618127622796</v>
      </c>
      <c r="O253" s="143">
        <v>7.2802844262934796</v>
      </c>
      <c r="P253" s="143"/>
      <c r="Q253" s="143">
        <v>7.5241808772843104</v>
      </c>
      <c r="R253" s="143">
        <v>7.0700419353457198</v>
      </c>
    </row>
    <row r="254" spans="1:18" x14ac:dyDescent="0.25">
      <c r="A254" s="139" t="s">
        <v>146</v>
      </c>
      <c r="B254" s="142">
        <v>43936</v>
      </c>
      <c r="C254" s="143">
        <v>2098.9254999999998</v>
      </c>
      <c r="D254" s="143">
        <v>2098.9254999999998</v>
      </c>
      <c r="E254" s="139">
        <v>118859</v>
      </c>
      <c r="F254" s="143">
        <v>3.21392728505865</v>
      </c>
      <c r="G254" s="143">
        <v>5.2737281981145196</v>
      </c>
      <c r="H254" s="143">
        <v>5.0225502680999599</v>
      </c>
      <c r="I254" s="143">
        <v>4.9999805056264996</v>
      </c>
      <c r="J254" s="143">
        <v>6.3231803875121999</v>
      </c>
      <c r="K254" s="143">
        <v>5.7112041418854496</v>
      </c>
      <c r="L254" s="143">
        <v>5.5057398481400801</v>
      </c>
      <c r="M254" s="143">
        <v>5.7302814690856501</v>
      </c>
      <c r="N254" s="143">
        <v>6.1275542910832597</v>
      </c>
      <c r="O254" s="143">
        <v>7.3259486030243597</v>
      </c>
      <c r="P254" s="143">
        <v>8.1805278005306405</v>
      </c>
      <c r="Q254" s="143">
        <v>9.6456483157858806</v>
      </c>
      <c r="R254" s="143">
        <v>7.0653624004733997</v>
      </c>
    </row>
    <row r="255" spans="1:18" x14ac:dyDescent="0.25">
      <c r="A255" s="139" t="s">
        <v>250</v>
      </c>
      <c r="B255" s="142">
        <v>43936</v>
      </c>
      <c r="C255" s="143">
        <v>2074.1322</v>
      </c>
      <c r="D255" s="143">
        <v>2074.1322</v>
      </c>
      <c r="E255" s="139">
        <v>111646</v>
      </c>
      <c r="F255" s="143">
        <v>3.1062621057910098</v>
      </c>
      <c r="G255" s="143">
        <v>5.1688859344295102</v>
      </c>
      <c r="H255" s="143">
        <v>4.9181696282946596</v>
      </c>
      <c r="I255" s="143">
        <v>4.8745768186947798</v>
      </c>
      <c r="J255" s="143">
        <v>6.1893539943474298</v>
      </c>
      <c r="K255" s="143">
        <v>5.5902468280328996</v>
      </c>
      <c r="L255" s="143">
        <v>5.3977139708420303</v>
      </c>
      <c r="M255" s="143">
        <v>5.6254750712557904</v>
      </c>
      <c r="N255" s="143">
        <v>6.02204191619313</v>
      </c>
      <c r="O255" s="143">
        <v>7.2197252632114104</v>
      </c>
      <c r="P255" s="143">
        <v>7.9660525687376502</v>
      </c>
      <c r="Q255" s="143">
        <v>9.5368098516176101</v>
      </c>
      <c r="R255" s="143">
        <v>6.9746387871373798</v>
      </c>
    </row>
    <row r="256" spans="1:18" x14ac:dyDescent="0.25">
      <c r="A256" s="139" t="s">
        <v>147</v>
      </c>
      <c r="B256" s="142">
        <v>43936</v>
      </c>
      <c r="C256" s="143">
        <v>10.7182</v>
      </c>
      <c r="D256" s="143">
        <v>10.7182</v>
      </c>
      <c r="E256" s="139">
        <v>145834</v>
      </c>
      <c r="F256" s="143">
        <v>5.4494895769136003</v>
      </c>
      <c r="G256" s="143">
        <v>4.2014715261243003</v>
      </c>
      <c r="H256" s="143">
        <v>3.9922635720947999</v>
      </c>
      <c r="I256" s="143">
        <v>3.91116095068951</v>
      </c>
      <c r="J256" s="143">
        <v>3.5036996073391902</v>
      </c>
      <c r="K256" s="143">
        <v>4.3196430125890997</v>
      </c>
      <c r="L256" s="143">
        <v>4.5197571325612396</v>
      </c>
      <c r="M256" s="143">
        <v>4.8413816142275801</v>
      </c>
      <c r="N256" s="143">
        <v>5.0963139471829697</v>
      </c>
      <c r="O256" s="143"/>
      <c r="P256" s="143"/>
      <c r="Q256" s="143">
        <v>5.4273913043478297</v>
      </c>
      <c r="R256" s="143"/>
    </row>
    <row r="257" spans="1:18" x14ac:dyDescent="0.25">
      <c r="A257" s="139" t="s">
        <v>251</v>
      </c>
      <c r="B257" s="142">
        <v>43936</v>
      </c>
      <c r="C257" s="143">
        <v>10.696999999999999</v>
      </c>
      <c r="D257" s="143">
        <v>10.696999999999999</v>
      </c>
      <c r="E257" s="139">
        <v>145946</v>
      </c>
      <c r="F257" s="143">
        <v>5.4602913402007598</v>
      </c>
      <c r="G257" s="143">
        <v>4.0959844389969797</v>
      </c>
      <c r="H257" s="143">
        <v>3.8537254907195599</v>
      </c>
      <c r="I257" s="143">
        <v>3.7591873039649299</v>
      </c>
      <c r="J257" s="143">
        <v>3.3556661342034899</v>
      </c>
      <c r="K257" s="143">
        <v>4.1712861187872496</v>
      </c>
      <c r="L257" s="143">
        <v>4.3671787862168303</v>
      </c>
      <c r="M257" s="143">
        <v>4.6862148517168496</v>
      </c>
      <c r="N257" s="143">
        <v>4.9392747888318702</v>
      </c>
      <c r="O257" s="143"/>
      <c r="P257" s="143"/>
      <c r="Q257" s="143">
        <v>5.2671842650103402</v>
      </c>
      <c r="R257" s="143"/>
    </row>
    <row r="258" spans="1:18" x14ac:dyDescent="0.25">
      <c r="A258" s="139" t="s">
        <v>252</v>
      </c>
      <c r="B258" s="142">
        <v>43936</v>
      </c>
      <c r="C258" s="143">
        <v>4833.0029999999997</v>
      </c>
      <c r="D258" s="143">
        <v>4833.0029999999997</v>
      </c>
      <c r="E258" s="139">
        <v>100851</v>
      </c>
      <c r="F258" s="143">
        <v>3.8308983113841699</v>
      </c>
      <c r="G258" s="143">
        <v>5.34656545639863</v>
      </c>
      <c r="H258" s="143">
        <v>4.9963822799138198</v>
      </c>
      <c r="I258" s="143">
        <v>5.3054884834865303</v>
      </c>
      <c r="J258" s="143">
        <v>6.0896188362924599</v>
      </c>
      <c r="K258" s="143">
        <v>5.5748260675809602</v>
      </c>
      <c r="L258" s="143">
        <v>5.4048809958958204</v>
      </c>
      <c r="M258" s="143">
        <v>5.68061651555547</v>
      </c>
      <c r="N258" s="143">
        <v>6.1387882486756897</v>
      </c>
      <c r="O258" s="143">
        <v>7.2938843554051296</v>
      </c>
      <c r="P258" s="143">
        <v>8.26967683500175</v>
      </c>
      <c r="Q258" s="143">
        <v>13.3160758524324</v>
      </c>
      <c r="R258" s="143">
        <v>7.0589827506086102</v>
      </c>
    </row>
    <row r="259" spans="1:18" x14ac:dyDescent="0.25">
      <c r="A259" s="139" t="s">
        <v>148</v>
      </c>
      <c r="B259" s="142">
        <v>43936</v>
      </c>
      <c r="C259" s="143">
        <v>4861.5749999999998</v>
      </c>
      <c r="D259" s="143">
        <v>4861.5749999999998</v>
      </c>
      <c r="E259" s="139">
        <v>118701</v>
      </c>
      <c r="F259" s="143">
        <v>3.9908612214636401</v>
      </c>
      <c r="G259" s="143">
        <v>5.5062490399148096</v>
      </c>
      <c r="H259" s="143">
        <v>5.1564480155736696</v>
      </c>
      <c r="I259" s="143">
        <v>5.4695539197301599</v>
      </c>
      <c r="J259" s="143">
        <v>6.2645286996729599</v>
      </c>
      <c r="K259" s="143">
        <v>5.6881448303410496</v>
      </c>
      <c r="L259" s="143">
        <v>5.5031555225143602</v>
      </c>
      <c r="M259" s="143">
        <v>5.77489430230544</v>
      </c>
      <c r="N259" s="143">
        <v>6.2317772107956504</v>
      </c>
      <c r="O259" s="143">
        <v>7.3948428354321898</v>
      </c>
      <c r="P259" s="143">
        <v>8.3887039282178293</v>
      </c>
      <c r="Q259" s="143">
        <v>10.1158696464403</v>
      </c>
      <c r="R259" s="143">
        <v>7.1547256056751101</v>
      </c>
    </row>
    <row r="260" spans="1:18" x14ac:dyDescent="0.25">
      <c r="A260" s="139" t="s">
        <v>149</v>
      </c>
      <c r="B260" s="142">
        <v>43936</v>
      </c>
      <c r="C260" s="143">
        <v>1118.7637999999999</v>
      </c>
      <c r="D260" s="143">
        <v>1118.7637999999999</v>
      </c>
      <c r="E260" s="139">
        <v>143269</v>
      </c>
      <c r="F260" s="143">
        <v>4.6594869933531697</v>
      </c>
      <c r="G260" s="143">
        <v>4.1393828633407397</v>
      </c>
      <c r="H260" s="143">
        <v>3.83022476160285</v>
      </c>
      <c r="I260" s="143">
        <v>3.8201023887993499</v>
      </c>
      <c r="J260" s="143">
        <v>4.6019815217339604</v>
      </c>
      <c r="K260" s="143">
        <v>4.8660766025648803</v>
      </c>
      <c r="L260" s="143">
        <v>4.8754536680324598</v>
      </c>
      <c r="M260" s="143">
        <v>5.2417852840316002</v>
      </c>
      <c r="N260" s="143">
        <v>5.49466896690629</v>
      </c>
      <c r="O260" s="143"/>
      <c r="P260" s="143"/>
      <c r="Q260" s="143">
        <v>6.1487641134751803</v>
      </c>
      <c r="R260" s="143"/>
    </row>
    <row r="261" spans="1:18" x14ac:dyDescent="0.25">
      <c r="A261" s="139" t="s">
        <v>253</v>
      </c>
      <c r="B261" s="142">
        <v>43936</v>
      </c>
      <c r="C261" s="143">
        <v>1116.4794999999999</v>
      </c>
      <c r="D261" s="143">
        <v>1116.4794999999999</v>
      </c>
      <c r="E261" s="139">
        <v>143260</v>
      </c>
      <c r="F261" s="143">
        <v>4.5545703719991302</v>
      </c>
      <c r="G261" s="143">
        <v>4.0366271209532796</v>
      </c>
      <c r="H261" s="143">
        <v>3.7286236234370298</v>
      </c>
      <c r="I261" s="143">
        <v>3.7192746833234098</v>
      </c>
      <c r="J261" s="143">
        <v>4.5027135075060496</v>
      </c>
      <c r="K261" s="143">
        <v>4.7665068902326402</v>
      </c>
      <c r="L261" s="143">
        <v>4.7740940863260999</v>
      </c>
      <c r="M261" s="143">
        <v>5.1385825985685196</v>
      </c>
      <c r="N261" s="143">
        <v>5.38948943798471</v>
      </c>
      <c r="O261" s="143"/>
      <c r="P261" s="143"/>
      <c r="Q261" s="143">
        <v>6.0304989361701997</v>
      </c>
      <c r="R261" s="143"/>
    </row>
    <row r="262" spans="1:18" x14ac:dyDescent="0.25">
      <c r="A262" s="139" t="s">
        <v>254</v>
      </c>
      <c r="B262" s="142">
        <v>43936</v>
      </c>
      <c r="C262" s="143">
        <v>257.55630000000002</v>
      </c>
      <c r="D262" s="143">
        <v>257.55630000000002</v>
      </c>
      <c r="E262" s="139">
        <v>138288</v>
      </c>
      <c r="F262" s="143">
        <v>5.6837200921685502</v>
      </c>
      <c r="G262" s="143">
        <v>6.1488820226285004</v>
      </c>
      <c r="H262" s="143">
        <v>5.3218226041734198</v>
      </c>
      <c r="I262" s="143">
        <v>5.3719821992923702</v>
      </c>
      <c r="J262" s="143">
        <v>5.7810248001604903</v>
      </c>
      <c r="K262" s="143">
        <v>5.3865301562172103</v>
      </c>
      <c r="L262" s="143">
        <v>5.3472740298528798</v>
      </c>
      <c r="M262" s="143">
        <v>5.62758238749276</v>
      </c>
      <c r="N262" s="143">
        <v>6.0857452903733602</v>
      </c>
      <c r="O262" s="143">
        <v>7.2918542448499499</v>
      </c>
      <c r="P262" s="143">
        <v>8.2948573653739892</v>
      </c>
      <c r="Q262" s="143">
        <v>12.482754395485101</v>
      </c>
      <c r="R262" s="143">
        <v>7.0586022081171302</v>
      </c>
    </row>
    <row r="263" spans="1:18" x14ac:dyDescent="0.25">
      <c r="A263" s="139" t="s">
        <v>150</v>
      </c>
      <c r="B263" s="142">
        <v>43936</v>
      </c>
      <c r="C263" s="143">
        <v>258.91219999999998</v>
      </c>
      <c r="D263" s="143">
        <v>258.91219999999998</v>
      </c>
      <c r="E263" s="139">
        <v>138299</v>
      </c>
      <c r="F263" s="143">
        <v>5.8795807169967897</v>
      </c>
      <c r="G263" s="143">
        <v>6.35186292243813</v>
      </c>
      <c r="H263" s="143">
        <v>5.5239878939547298</v>
      </c>
      <c r="I263" s="143">
        <v>5.57231880211405</v>
      </c>
      <c r="J263" s="143">
        <v>5.9820889460809603</v>
      </c>
      <c r="K263" s="143">
        <v>5.5889057587091697</v>
      </c>
      <c r="L263" s="143">
        <v>5.5364485538398496</v>
      </c>
      <c r="M263" s="143">
        <v>5.7713603375978204</v>
      </c>
      <c r="N263" s="143">
        <v>6.2107826088204101</v>
      </c>
      <c r="O263" s="143">
        <v>7.3834393814481301</v>
      </c>
      <c r="P263" s="143">
        <v>8.3870919884239399</v>
      </c>
      <c r="Q263" s="143">
        <v>10.0723760398694</v>
      </c>
      <c r="R263" s="143">
        <v>7.1557835966951098</v>
      </c>
    </row>
    <row r="264" spans="1:18" x14ac:dyDescent="0.25">
      <c r="A264" s="139" t="s">
        <v>255</v>
      </c>
      <c r="B264" s="142">
        <v>43936</v>
      </c>
      <c r="C264" s="143">
        <v>1752.1724999999999</v>
      </c>
      <c r="D264" s="143">
        <v>2803.4760000000001</v>
      </c>
      <c r="E264" s="139">
        <v>100898</v>
      </c>
      <c r="F264" s="143">
        <v>3.0582884714568399</v>
      </c>
      <c r="G264" s="143">
        <v>4.2059005831169802</v>
      </c>
      <c r="H264" s="143">
        <v>4.1180231099947102</v>
      </c>
      <c r="I264" s="143">
        <v>4.0376918250761502</v>
      </c>
      <c r="J264" s="143">
        <v>4.1830135622804399</v>
      </c>
      <c r="K264" s="143">
        <v>4.8864048009669503</v>
      </c>
      <c r="L264" s="143">
        <v>4.9447743139371196</v>
      </c>
      <c r="M264" s="143">
        <v>5.2339475551438301</v>
      </c>
      <c r="N264" s="143">
        <v>5.5680897420654203</v>
      </c>
      <c r="O264" s="143">
        <v>3.5674927296176802</v>
      </c>
      <c r="P264" s="143">
        <v>5.6962280896899502</v>
      </c>
      <c r="Q264" s="143">
        <v>11.5344093218854</v>
      </c>
      <c r="R264" s="143">
        <v>1.7952804005512399</v>
      </c>
    </row>
    <row r="265" spans="1:18" x14ac:dyDescent="0.25">
      <c r="A265" s="139" t="s">
        <v>151</v>
      </c>
      <c r="B265" s="142">
        <v>43936</v>
      </c>
      <c r="C265" s="143">
        <v>1761.2253000000001</v>
      </c>
      <c r="D265" s="143">
        <v>2817.9604800000002</v>
      </c>
      <c r="E265" s="139">
        <v>119468</v>
      </c>
      <c r="F265" s="143">
        <v>3.1544971074756201</v>
      </c>
      <c r="G265" s="143">
        <v>4.3052501597515098</v>
      </c>
      <c r="H265" s="143">
        <v>4.2175282829929603</v>
      </c>
      <c r="I265" s="143">
        <v>4.1376310335506199</v>
      </c>
      <c r="J265" s="143">
        <v>4.2709183395879302</v>
      </c>
      <c r="K265" s="143">
        <v>4.9572631170502302</v>
      </c>
      <c r="L265" s="143">
        <v>5.00113926136149</v>
      </c>
      <c r="M265" s="143">
        <v>5.2433814096830504</v>
      </c>
      <c r="N265" s="143">
        <v>5.5936531640554499</v>
      </c>
      <c r="O265" s="143">
        <v>3.6300835376380798</v>
      </c>
      <c r="P265" s="143">
        <v>5.7758160930988502</v>
      </c>
      <c r="Q265" s="143">
        <v>7.9120373747258901</v>
      </c>
      <c r="R265" s="143">
        <v>1.8474525448788699</v>
      </c>
    </row>
    <row r="266" spans="1:18" x14ac:dyDescent="0.25">
      <c r="A266" s="139" t="s">
        <v>256</v>
      </c>
      <c r="B266" s="142">
        <v>43936</v>
      </c>
      <c r="C266" s="143">
        <v>31.110399999999998</v>
      </c>
      <c r="D266" s="143">
        <v>31.110399999999998</v>
      </c>
      <c r="E266" s="139">
        <v>103225</v>
      </c>
      <c r="F266" s="143">
        <v>3.4027163867233998</v>
      </c>
      <c r="G266" s="143">
        <v>3.9903280364743301</v>
      </c>
      <c r="H266" s="143">
        <v>4.4957101861705304</v>
      </c>
      <c r="I266" s="143">
        <v>4.9454649303910703</v>
      </c>
      <c r="J266" s="143">
        <v>5.1315435120522901</v>
      </c>
      <c r="K266" s="143">
        <v>5.7860360586328898</v>
      </c>
      <c r="L266" s="143">
        <v>5.9806944603724697</v>
      </c>
      <c r="M266" s="143">
        <v>6.3025132146785001</v>
      </c>
      <c r="N266" s="143">
        <v>6.5773781856829903</v>
      </c>
      <c r="O266" s="143">
        <v>7.35011270622282</v>
      </c>
      <c r="P266" s="143">
        <v>8.5226263488118903</v>
      </c>
      <c r="Q266" s="143">
        <v>14.5054518072289</v>
      </c>
      <c r="R266" s="143">
        <v>7.2610368172123199</v>
      </c>
    </row>
    <row r="267" spans="1:18" x14ac:dyDescent="0.25">
      <c r="A267" s="139" t="s">
        <v>152</v>
      </c>
      <c r="B267" s="142">
        <v>43936</v>
      </c>
      <c r="C267" s="143">
        <v>31.460599999999999</v>
      </c>
      <c r="D267" s="143">
        <v>31.460599999999999</v>
      </c>
      <c r="E267" s="139">
        <v>120837</v>
      </c>
      <c r="F267" s="143">
        <v>3.82899994595964</v>
      </c>
      <c r="G267" s="143">
        <v>4.3715864370045301</v>
      </c>
      <c r="H267" s="143">
        <v>4.8441094846917601</v>
      </c>
      <c r="I267" s="143">
        <v>5.2941857291966699</v>
      </c>
      <c r="J267" s="143">
        <v>5.4820002661835101</v>
      </c>
      <c r="K267" s="143">
        <v>6.1395264614106102</v>
      </c>
      <c r="L267" s="143">
        <v>6.3398329533462396</v>
      </c>
      <c r="M267" s="143">
        <v>6.6678886731831604</v>
      </c>
      <c r="N267" s="143">
        <v>6.92911024612037</v>
      </c>
      <c r="O267" s="143">
        <v>7.6193976040137397</v>
      </c>
      <c r="P267" s="143">
        <v>8.7155566732050005</v>
      </c>
      <c r="Q267" s="143">
        <v>10.651196503310199</v>
      </c>
      <c r="R267" s="143">
        <v>7.5943398487828304</v>
      </c>
    </row>
    <row r="268" spans="1:18" x14ac:dyDescent="0.25">
      <c r="A268" s="139" t="s">
        <v>153</v>
      </c>
      <c r="B268" s="142">
        <v>43936</v>
      </c>
      <c r="C268" s="143">
        <v>26.97</v>
      </c>
      <c r="D268" s="143">
        <v>26.97</v>
      </c>
      <c r="E268" s="139">
        <v>103734</v>
      </c>
      <c r="F268" s="143">
        <v>2.9776251677918801</v>
      </c>
      <c r="G268" s="143">
        <v>3.56488057928284</v>
      </c>
      <c r="H268" s="143">
        <v>3.5404604745317099</v>
      </c>
      <c r="I268" s="143">
        <v>3.7658267632159399</v>
      </c>
      <c r="J268" s="143">
        <v>4.3951053152925796</v>
      </c>
      <c r="K268" s="143">
        <v>4.8161969362719903</v>
      </c>
      <c r="L268" s="143">
        <v>4.8333508586698901</v>
      </c>
      <c r="M268" s="143">
        <v>5.1373352239903296</v>
      </c>
      <c r="N268" s="143">
        <v>5.5194772148792497</v>
      </c>
      <c r="O268" s="143">
        <v>6.4963928193380402</v>
      </c>
      <c r="P268" s="143">
        <v>7.3593092779961999</v>
      </c>
      <c r="Q268" s="143">
        <v>12.093030066380299</v>
      </c>
      <c r="R268" s="143">
        <v>6.29641154295365</v>
      </c>
    </row>
    <row r="269" spans="1:18" x14ac:dyDescent="0.25">
      <c r="A269" s="139" t="s">
        <v>257</v>
      </c>
      <c r="B269" s="142">
        <v>43936</v>
      </c>
      <c r="C269" s="143">
        <v>26.921600000000002</v>
      </c>
      <c r="D269" s="143">
        <v>26.921600000000002</v>
      </c>
      <c r="E269" s="139">
        <v>141066</v>
      </c>
      <c r="F269" s="143">
        <v>2.9829788182564898</v>
      </c>
      <c r="G269" s="143">
        <v>3.5260721265694102</v>
      </c>
      <c r="H269" s="143">
        <v>3.4498578533250299</v>
      </c>
      <c r="I269" s="143">
        <v>3.67548790849921</v>
      </c>
      <c r="J269" s="143">
        <v>4.2972951098733798</v>
      </c>
      <c r="K269" s="143">
        <v>4.7242728032860803</v>
      </c>
      <c r="L269" s="143">
        <v>4.7560098670137796</v>
      </c>
      <c r="M269" s="143">
        <v>5.0645198947881802</v>
      </c>
      <c r="N269" s="143">
        <v>5.4483081344707101</v>
      </c>
      <c r="O269" s="143">
        <v>6.4256058436094596</v>
      </c>
      <c r="P269" s="143">
        <v>7.2835548032008504</v>
      </c>
      <c r="Q269" s="143">
        <v>11.953411400566701</v>
      </c>
      <c r="R269" s="143">
        <v>6.2262224404794901</v>
      </c>
    </row>
    <row r="270" spans="1:18" x14ac:dyDescent="0.25">
      <c r="A270" s="139" t="s">
        <v>260</v>
      </c>
      <c r="B270" s="142">
        <v>43936</v>
      </c>
      <c r="C270" s="143">
        <v>3099.547</v>
      </c>
      <c r="D270" s="143">
        <v>3099.547</v>
      </c>
      <c r="E270" s="139">
        <v>105280</v>
      </c>
      <c r="F270" s="143">
        <v>3.4000231603781299</v>
      </c>
      <c r="G270" s="143">
        <v>4.2309867285540399</v>
      </c>
      <c r="H270" s="143">
        <v>4.2678854425986703</v>
      </c>
      <c r="I270" s="143">
        <v>4.6589557194378601</v>
      </c>
      <c r="J270" s="143">
        <v>6.1045155374243398</v>
      </c>
      <c r="K270" s="143">
        <v>5.5722749754939898</v>
      </c>
      <c r="L270" s="143">
        <v>5.36029251320742</v>
      </c>
      <c r="M270" s="143">
        <v>5.6005006888956501</v>
      </c>
      <c r="N270" s="143">
        <v>5.9662546812576602</v>
      </c>
      <c r="O270" s="143">
        <v>7.1395882064061702</v>
      </c>
      <c r="P270" s="143">
        <v>8.1240629437974103</v>
      </c>
      <c r="Q270" s="143">
        <v>11.4293146555303</v>
      </c>
      <c r="R270" s="143">
        <v>6.9019928230172702</v>
      </c>
    </row>
    <row r="271" spans="1:18" x14ac:dyDescent="0.25">
      <c r="A271" s="139" t="s">
        <v>156</v>
      </c>
      <c r="B271" s="142">
        <v>43936</v>
      </c>
      <c r="C271" s="143">
        <v>3115.0835999999999</v>
      </c>
      <c r="D271" s="143">
        <v>3115.0835999999999</v>
      </c>
      <c r="E271" s="139">
        <v>119800</v>
      </c>
      <c r="F271" s="143">
        <v>3.4815066779019199</v>
      </c>
      <c r="G271" s="143">
        <v>4.3114972592989096</v>
      </c>
      <c r="H271" s="143">
        <v>4.3491924522930896</v>
      </c>
      <c r="I271" s="143">
        <v>4.7380679991653798</v>
      </c>
      <c r="J271" s="143">
        <v>6.1920784674985496</v>
      </c>
      <c r="K271" s="143">
        <v>5.6503727059326998</v>
      </c>
      <c r="L271" s="143">
        <v>5.4356873182816798</v>
      </c>
      <c r="M271" s="143">
        <v>5.6758091572323801</v>
      </c>
      <c r="N271" s="143">
        <v>6.0469397137426002</v>
      </c>
      <c r="O271" s="143">
        <v>7.2357501538314901</v>
      </c>
      <c r="P271" s="143">
        <v>8.2231700638596603</v>
      </c>
      <c r="Q271" s="143">
        <v>9.9455220810299103</v>
      </c>
      <c r="R271" s="143">
        <v>6.9999241670260597</v>
      </c>
    </row>
    <row r="272" spans="1:18" x14ac:dyDescent="0.25">
      <c r="A272" s="139" t="s">
        <v>157</v>
      </c>
      <c r="B272" s="142">
        <v>43936</v>
      </c>
      <c r="C272" s="143">
        <v>41.942399999999999</v>
      </c>
      <c r="D272" s="143">
        <v>41.942399999999999</v>
      </c>
      <c r="E272" s="139">
        <v>119686</v>
      </c>
      <c r="F272" s="143">
        <v>4.2646795827105999</v>
      </c>
      <c r="G272" s="143">
        <v>4.1205362182654302</v>
      </c>
      <c r="H272" s="143">
        <v>4.26767140481161</v>
      </c>
      <c r="I272" s="143">
        <v>4.2774035799490999</v>
      </c>
      <c r="J272" s="143">
        <v>5.5563394506514499</v>
      </c>
      <c r="K272" s="143">
        <v>5.4857677215778597</v>
      </c>
      <c r="L272" s="143">
        <v>5.4154816488700304</v>
      </c>
      <c r="M272" s="143">
        <v>5.6822538483880196</v>
      </c>
      <c r="N272" s="143">
        <v>6.0889772741080899</v>
      </c>
      <c r="O272" s="143">
        <v>7.3165006516947697</v>
      </c>
      <c r="P272" s="143">
        <v>8.3082555007714998</v>
      </c>
      <c r="Q272" s="143">
        <v>10.033981977874699</v>
      </c>
      <c r="R272" s="143">
        <v>7.0720430782449197</v>
      </c>
    </row>
    <row r="273" spans="1:18" x14ac:dyDescent="0.25">
      <c r="A273" s="139" t="s">
        <v>261</v>
      </c>
      <c r="B273" s="142">
        <v>43936</v>
      </c>
      <c r="C273" s="143">
        <v>41.712499999999999</v>
      </c>
      <c r="D273" s="143">
        <v>41.712499999999999</v>
      </c>
      <c r="E273" s="139">
        <v>103397</v>
      </c>
      <c r="F273" s="143">
        <v>4.2006631868882804</v>
      </c>
      <c r="G273" s="143">
        <v>4.0265044233970997</v>
      </c>
      <c r="H273" s="143">
        <v>4.1785245568437901</v>
      </c>
      <c r="I273" s="143">
        <v>4.1881460980953804</v>
      </c>
      <c r="J273" s="143">
        <v>5.4731375735226004</v>
      </c>
      <c r="K273" s="143">
        <v>5.4176214536886</v>
      </c>
      <c r="L273" s="143">
        <v>5.3412345998651896</v>
      </c>
      <c r="M273" s="143">
        <v>5.6042290651236799</v>
      </c>
      <c r="N273" s="143">
        <v>6.0080982650120802</v>
      </c>
      <c r="O273" s="143">
        <v>7.2171059116997602</v>
      </c>
      <c r="P273" s="143">
        <v>8.1897222615228795</v>
      </c>
      <c r="Q273" s="143">
        <v>13.0927871634103</v>
      </c>
      <c r="R273" s="143">
        <v>6.9867098029298704</v>
      </c>
    </row>
    <row r="274" spans="1:18" x14ac:dyDescent="0.25">
      <c r="A274" s="139" t="s">
        <v>158</v>
      </c>
      <c r="B274" s="142">
        <v>43936</v>
      </c>
      <c r="C274" s="143">
        <v>3138.9110000000001</v>
      </c>
      <c r="D274" s="143">
        <v>3138.9110000000001</v>
      </c>
      <c r="E274" s="139">
        <v>119861</v>
      </c>
      <c r="F274" s="143">
        <v>4.6960860883135096</v>
      </c>
      <c r="G274" s="143">
        <v>5.5092388120971902</v>
      </c>
      <c r="H274" s="143">
        <v>5.2214843155253199</v>
      </c>
      <c r="I274" s="143">
        <v>5.3569833529420503</v>
      </c>
      <c r="J274" s="143">
        <v>7.2972155540483996</v>
      </c>
      <c r="K274" s="143">
        <v>6.0636116760479002</v>
      </c>
      <c r="L274" s="143">
        <v>5.6924700867052698</v>
      </c>
      <c r="M274" s="143">
        <v>5.8639249540412699</v>
      </c>
      <c r="N274" s="143">
        <v>6.2684855950211604</v>
      </c>
      <c r="O274" s="143">
        <v>7.3733799128034496</v>
      </c>
      <c r="P274" s="143">
        <v>8.3568155749109891</v>
      </c>
      <c r="Q274" s="143">
        <v>10.1272374001672</v>
      </c>
      <c r="R274" s="143">
        <v>7.1368887347602401</v>
      </c>
    </row>
    <row r="275" spans="1:18" x14ac:dyDescent="0.25">
      <c r="A275" s="139" t="s">
        <v>262</v>
      </c>
      <c r="B275" s="142">
        <v>43936</v>
      </c>
      <c r="C275" s="143">
        <v>3120.2584999999999</v>
      </c>
      <c r="D275" s="143">
        <v>3120.2584999999999</v>
      </c>
      <c r="E275" s="139">
        <v>102672</v>
      </c>
      <c r="F275" s="143">
        <v>4.5708827790669204</v>
      </c>
      <c r="G275" s="143">
        <v>5.3845161378853001</v>
      </c>
      <c r="H275" s="143">
        <v>5.0965052242960702</v>
      </c>
      <c r="I275" s="143">
        <v>5.2310127314689998</v>
      </c>
      <c r="J275" s="143">
        <v>7.1666069067874298</v>
      </c>
      <c r="K275" s="143">
        <v>5.9345253205089703</v>
      </c>
      <c r="L275" s="143">
        <v>5.5632144251613598</v>
      </c>
      <c r="M275" s="143">
        <v>5.7321860078382398</v>
      </c>
      <c r="N275" s="143">
        <v>6.1419000952130096</v>
      </c>
      <c r="O275" s="143">
        <v>7.2789570664302703</v>
      </c>
      <c r="P275" s="143">
        <v>8.2554057209357801</v>
      </c>
      <c r="Q275" s="143">
        <v>13.565194609991201</v>
      </c>
      <c r="R275" s="143">
        <v>7.0368106330962901</v>
      </c>
    </row>
    <row r="276" spans="1:18" x14ac:dyDescent="0.25">
      <c r="A276" s="139" t="s">
        <v>159</v>
      </c>
      <c r="B276" s="142">
        <v>43936</v>
      </c>
      <c r="C276" s="143">
        <v>1962.1144999999999</v>
      </c>
      <c r="D276" s="143">
        <v>1962.1144999999999</v>
      </c>
      <c r="E276" s="139">
        <v>118893</v>
      </c>
      <c r="F276" s="143">
        <v>2.9226679437582801</v>
      </c>
      <c r="G276" s="143">
        <v>2.8952191568349601</v>
      </c>
      <c r="H276" s="143">
        <v>2.7293340664542698</v>
      </c>
      <c r="I276" s="143">
        <v>1.8650259487015299</v>
      </c>
      <c r="J276" s="143">
        <v>2.1096827961241602</v>
      </c>
      <c r="K276" s="143">
        <v>3.7037279102524598</v>
      </c>
      <c r="L276" s="143">
        <v>4.0337499693091203</v>
      </c>
      <c r="M276" s="143">
        <v>4.3297358853159302</v>
      </c>
      <c r="N276" s="143">
        <v>4.6393125490268003</v>
      </c>
      <c r="O276" s="143">
        <v>6.5579539249117698</v>
      </c>
      <c r="P276" s="143">
        <v>5.81036972767886</v>
      </c>
      <c r="Q276" s="143">
        <v>8.00341192175215</v>
      </c>
      <c r="R276" s="143">
        <v>5.4245619621600003</v>
      </c>
    </row>
    <row r="277" spans="1:18" x14ac:dyDescent="0.25">
      <c r="A277" s="139" t="s">
        <v>263</v>
      </c>
      <c r="B277" s="142">
        <v>43936</v>
      </c>
      <c r="C277" s="143">
        <v>1901.7288000000001</v>
      </c>
      <c r="D277" s="143">
        <v>1901.7288000000001</v>
      </c>
      <c r="E277" s="139">
        <v>115398</v>
      </c>
      <c r="F277" s="143">
        <v>3.3974883040253099</v>
      </c>
      <c r="G277" s="143">
        <v>5.3732306592860803</v>
      </c>
      <c r="H277" s="143">
        <v>4.81339817399029</v>
      </c>
      <c r="I277" s="143">
        <v>4.9544900097821296</v>
      </c>
      <c r="J277" s="143">
        <v>7.5622828807232096</v>
      </c>
      <c r="K277" s="143">
        <v>5.9310277887177598</v>
      </c>
      <c r="L277" s="143">
        <v>5.5410660230566302</v>
      </c>
      <c r="M277" s="143">
        <v>5.6704510120190497</v>
      </c>
      <c r="N277" s="143">
        <v>6.0496679716050297</v>
      </c>
      <c r="O277" s="143">
        <v>5.7166484651839697</v>
      </c>
      <c r="P277" s="143">
        <v>7.0701993911217</v>
      </c>
      <c r="Q277" s="143">
        <v>10.1954165139026</v>
      </c>
      <c r="R277" s="143">
        <v>4.9260925861430698</v>
      </c>
    </row>
    <row r="278" spans="1:18" x14ac:dyDescent="0.25">
      <c r="A278" s="139" t="s">
        <v>160</v>
      </c>
      <c r="B278" s="142">
        <v>43936</v>
      </c>
      <c r="C278" s="143">
        <v>1915.3652999999999</v>
      </c>
      <c r="D278" s="143">
        <v>1915.3652999999999</v>
      </c>
      <c r="E278" s="139">
        <v>119303</v>
      </c>
      <c r="F278" s="143">
        <v>3.49718757769879</v>
      </c>
      <c r="G278" s="143">
        <v>5.4735586867398203</v>
      </c>
      <c r="H278" s="143">
        <v>4.91328610662773</v>
      </c>
      <c r="I278" s="143">
        <v>5.0546952000476502</v>
      </c>
      <c r="J278" s="143">
        <v>7.6627707040647302</v>
      </c>
      <c r="K278" s="143">
        <v>6.03227825628817</v>
      </c>
      <c r="L278" s="143">
        <v>5.6435931473813596</v>
      </c>
      <c r="M278" s="143">
        <v>5.7744718543556397</v>
      </c>
      <c r="N278" s="143">
        <v>6.1554956143740602</v>
      </c>
      <c r="O278" s="143">
        <v>5.8381012246626298</v>
      </c>
      <c r="P278" s="143">
        <v>7.2212987721923803</v>
      </c>
      <c r="Q278" s="143">
        <v>9.1118341322276493</v>
      </c>
      <c r="R278" s="143">
        <v>5.0368029568127799</v>
      </c>
    </row>
    <row r="279" spans="1:18" x14ac:dyDescent="0.25">
      <c r="A279" s="139" t="s">
        <v>161</v>
      </c>
      <c r="B279" s="142">
        <v>43936</v>
      </c>
      <c r="C279" s="143">
        <v>3258.2604999999999</v>
      </c>
      <c r="D279" s="143">
        <v>3258.2604999999999</v>
      </c>
      <c r="E279" s="139">
        <v>120304</v>
      </c>
      <c r="F279" s="143">
        <v>3.6366277187965799</v>
      </c>
      <c r="G279" s="143">
        <v>5.5842928256498698</v>
      </c>
      <c r="H279" s="143">
        <v>5.1616816393747298</v>
      </c>
      <c r="I279" s="143">
        <v>5.1118491007728499</v>
      </c>
      <c r="J279" s="143">
        <v>6.2487082456096301</v>
      </c>
      <c r="K279" s="143">
        <v>5.6228595087456297</v>
      </c>
      <c r="L279" s="143">
        <v>5.4315295517769604</v>
      </c>
      <c r="M279" s="143">
        <v>5.6880318575906896</v>
      </c>
      <c r="N279" s="143">
        <v>6.1148298453692904</v>
      </c>
      <c r="O279" s="143">
        <v>7.32969929059258</v>
      </c>
      <c r="P279" s="143">
        <v>8.3052850648132992</v>
      </c>
      <c r="Q279" s="143">
        <v>10.0021852723296</v>
      </c>
      <c r="R279" s="143">
        <v>7.08075515400831</v>
      </c>
    </row>
    <row r="280" spans="1:18" x14ac:dyDescent="0.25">
      <c r="A280" s="139" t="s">
        <v>264</v>
      </c>
      <c r="B280" s="142">
        <v>43936</v>
      </c>
      <c r="C280" s="143">
        <v>3244.0212000000001</v>
      </c>
      <c r="D280" s="143">
        <v>3244.0212000000001</v>
      </c>
      <c r="E280" s="139">
        <v>102012</v>
      </c>
      <c r="F280" s="143">
        <v>3.4972912501722901</v>
      </c>
      <c r="G280" s="143">
        <v>5.4443951077245796</v>
      </c>
      <c r="H280" s="143">
        <v>5.02170032133973</v>
      </c>
      <c r="I280" s="143">
        <v>4.9716814449480697</v>
      </c>
      <c r="J280" s="143">
        <v>6.1079680162923804</v>
      </c>
      <c r="K280" s="143">
        <v>5.4810352142083998</v>
      </c>
      <c r="L280" s="143">
        <v>5.3259686841839997</v>
      </c>
      <c r="M280" s="143">
        <v>5.5957923269138101</v>
      </c>
      <c r="N280" s="143">
        <v>6.0284761572830403</v>
      </c>
      <c r="O280" s="143">
        <v>7.2531233614275097</v>
      </c>
      <c r="P280" s="143">
        <v>8.2291668323734299</v>
      </c>
      <c r="Q280" s="143">
        <v>13.282963018438901</v>
      </c>
      <c r="R280" s="143">
        <v>6.9994216113567198</v>
      </c>
    </row>
    <row r="281" spans="1:18" x14ac:dyDescent="0.25">
      <c r="A281" s="139" t="s">
        <v>162</v>
      </c>
      <c r="B281" s="142">
        <v>43936</v>
      </c>
      <c r="C281" s="143">
        <v>1079.3242</v>
      </c>
      <c r="D281" s="143">
        <v>1079.3242</v>
      </c>
      <c r="E281" s="139">
        <v>145971</v>
      </c>
      <c r="F281" s="143">
        <v>4.8027107934183197</v>
      </c>
      <c r="G281" s="143">
        <v>3.5451021853539801</v>
      </c>
      <c r="H281" s="143">
        <v>3.5314833697681101</v>
      </c>
      <c r="I281" s="143">
        <v>2.9879423370702201</v>
      </c>
      <c r="J281" s="143">
        <v>3.5265648576890101</v>
      </c>
      <c r="K281" s="143">
        <v>4.7133778046812296</v>
      </c>
      <c r="L281" s="143">
        <v>5.0170423254332501</v>
      </c>
      <c r="M281" s="143">
        <v>5.4922357834702096</v>
      </c>
      <c r="N281" s="143">
        <v>5.9835419161786101</v>
      </c>
      <c r="O281" s="143"/>
      <c r="P281" s="143"/>
      <c r="Q281" s="143">
        <v>6.3456992068286402</v>
      </c>
      <c r="R281" s="143"/>
    </row>
    <row r="282" spans="1:18" x14ac:dyDescent="0.25">
      <c r="A282" s="139" t="s">
        <v>265</v>
      </c>
      <c r="B282" s="142">
        <v>43936</v>
      </c>
      <c r="C282" s="143">
        <v>1078.2665999999999</v>
      </c>
      <c r="D282" s="143">
        <v>1078.2665999999999</v>
      </c>
      <c r="E282" s="139">
        <v>145968</v>
      </c>
      <c r="F282" s="143">
        <v>4.7227734095549598</v>
      </c>
      <c r="G282" s="143">
        <v>3.4650340018921999</v>
      </c>
      <c r="H282" s="143">
        <v>3.4516622054794799</v>
      </c>
      <c r="I282" s="143">
        <v>2.90808073257947</v>
      </c>
      <c r="J282" s="143">
        <v>3.4465531055968199</v>
      </c>
      <c r="K282" s="143">
        <v>4.6334999275687103</v>
      </c>
      <c r="L282" s="143">
        <v>4.9387587253975704</v>
      </c>
      <c r="M282" s="143">
        <v>5.4115240702102296</v>
      </c>
      <c r="N282" s="143">
        <v>5.9008103028086598</v>
      </c>
      <c r="O282" s="143"/>
      <c r="P282" s="143"/>
      <c r="Q282" s="143">
        <v>6.26108409721627</v>
      </c>
      <c r="R282" s="143"/>
    </row>
    <row r="283" spans="1:18" x14ac:dyDescent="0.25">
      <c r="A283" s="141" t="s">
        <v>389</v>
      </c>
      <c r="B283" s="141"/>
      <c r="C283" s="141"/>
      <c r="D283" s="141"/>
      <c r="E283" s="141"/>
      <c r="F283" s="141"/>
      <c r="G283" s="141"/>
      <c r="H283" s="141"/>
      <c r="I283" s="141"/>
      <c r="J283" s="141"/>
      <c r="K283" s="141"/>
      <c r="L283" s="141"/>
      <c r="M283" s="141"/>
      <c r="N283" s="141"/>
      <c r="O283" s="141"/>
      <c r="P283" s="141"/>
      <c r="Q283" s="141"/>
      <c r="R283" s="141"/>
    </row>
    <row r="284" spans="1:18" x14ac:dyDescent="0.25">
      <c r="A284" s="139" t="s">
        <v>379</v>
      </c>
      <c r="B284" s="142">
        <v>43936</v>
      </c>
      <c r="C284" s="143">
        <v>9.27</v>
      </c>
      <c r="D284" s="143">
        <v>9.27</v>
      </c>
      <c r="E284" s="139">
        <v>147928</v>
      </c>
      <c r="F284" s="143">
        <v>-39.289558665229599</v>
      </c>
      <c r="G284" s="143">
        <v>-134.75738396624499</v>
      </c>
      <c r="H284" s="143">
        <v>33.969288040948101</v>
      </c>
      <c r="I284" s="143">
        <v>145.50113895216401</v>
      </c>
      <c r="J284" s="143">
        <v>-29.045709192768001</v>
      </c>
      <c r="K284" s="143"/>
      <c r="L284" s="143"/>
      <c r="M284" s="143"/>
      <c r="N284" s="143"/>
      <c r="O284" s="143"/>
      <c r="P284" s="143"/>
      <c r="Q284" s="143">
        <v>-42.293650793650798</v>
      </c>
      <c r="R284" s="143"/>
    </row>
    <row r="285" spans="1:18" x14ac:dyDescent="0.25">
      <c r="A285" s="139" t="s">
        <v>381</v>
      </c>
      <c r="B285" s="142">
        <v>43936</v>
      </c>
      <c r="C285" s="143">
        <v>9.24</v>
      </c>
      <c r="D285" s="143">
        <v>9.24</v>
      </c>
      <c r="E285" s="139">
        <v>147929</v>
      </c>
      <c r="F285" s="143">
        <v>-59.061488673138498</v>
      </c>
      <c r="G285" s="143">
        <v>-135.18518518518499</v>
      </c>
      <c r="H285" s="143">
        <v>28.369345561946702</v>
      </c>
      <c r="I285" s="143">
        <v>142.857142857143</v>
      </c>
      <c r="J285" s="143">
        <v>-31.402351591626001</v>
      </c>
      <c r="K285" s="143"/>
      <c r="L285" s="143"/>
      <c r="M285" s="143"/>
      <c r="N285" s="143"/>
      <c r="O285" s="143"/>
      <c r="P285" s="143"/>
      <c r="Q285" s="143">
        <v>-44.031746031746003</v>
      </c>
      <c r="R285" s="143"/>
    </row>
    <row r="286" spans="1:18" x14ac:dyDescent="0.25">
      <c r="A286" s="139" t="s">
        <v>49</v>
      </c>
      <c r="B286" s="142">
        <v>43936</v>
      </c>
      <c r="C286" s="143">
        <v>8.4700000000000006</v>
      </c>
      <c r="D286" s="143">
        <v>8.4700000000000006</v>
      </c>
      <c r="E286" s="139">
        <v>147372</v>
      </c>
      <c r="F286" s="143">
        <v>152.083333333333</v>
      </c>
      <c r="G286" s="143">
        <v>14.398422090730699</v>
      </c>
      <c r="H286" s="143">
        <v>211.389961389962</v>
      </c>
      <c r="I286" s="143">
        <v>231.224752111642</v>
      </c>
      <c r="J286" s="143">
        <v>-79.956188389923298</v>
      </c>
      <c r="K286" s="143">
        <v>-90.842490842490804</v>
      </c>
      <c r="L286" s="143">
        <v>-32.848859141418998</v>
      </c>
      <c r="M286" s="143">
        <v>-20.755161173487799</v>
      </c>
      <c r="N286" s="143"/>
      <c r="O286" s="143"/>
      <c r="P286" s="143"/>
      <c r="Q286" s="143">
        <v>-20.0881294964029</v>
      </c>
      <c r="R286" s="143"/>
    </row>
    <row r="287" spans="1:18" x14ac:dyDescent="0.25">
      <c r="A287" s="139" t="s">
        <v>51</v>
      </c>
      <c r="B287" s="142">
        <v>43936</v>
      </c>
      <c r="C287" s="143">
        <v>8.44</v>
      </c>
      <c r="D287" s="143">
        <v>8.44</v>
      </c>
      <c r="E287" s="139">
        <v>147371</v>
      </c>
      <c r="F287" s="143">
        <v>152.62843488650199</v>
      </c>
      <c r="G287" s="143">
        <v>14.449722882027</v>
      </c>
      <c r="H287" s="143">
        <v>212.17192178967699</v>
      </c>
      <c r="I287" s="143">
        <v>232.11981566820199</v>
      </c>
      <c r="J287" s="143">
        <v>-80.219780219780205</v>
      </c>
      <c r="K287" s="143">
        <v>-91.092058125025204</v>
      </c>
      <c r="L287" s="143">
        <v>-33.275074307230099</v>
      </c>
      <c r="M287" s="143">
        <v>-21.040514819178799</v>
      </c>
      <c r="N287" s="143"/>
      <c r="O287" s="143"/>
      <c r="P287" s="143"/>
      <c r="Q287" s="143">
        <v>-20.482014388489201</v>
      </c>
      <c r="R287" s="143"/>
    </row>
    <row r="288" spans="1:18" x14ac:dyDescent="0.25">
      <c r="A288" s="139" t="s">
        <v>50</v>
      </c>
      <c r="B288" s="142">
        <v>43936</v>
      </c>
      <c r="C288" s="143">
        <v>87.5137</v>
      </c>
      <c r="D288" s="143">
        <v>87.5137</v>
      </c>
      <c r="E288" s="139">
        <v>119709</v>
      </c>
      <c r="F288" s="143">
        <v>-221.98793786748899</v>
      </c>
      <c r="G288" s="143">
        <v>-163.016615623223</v>
      </c>
      <c r="H288" s="143">
        <v>84.845488667234093</v>
      </c>
      <c r="I288" s="143">
        <v>152.59096602648299</v>
      </c>
      <c r="J288" s="143">
        <v>-150.39117597825401</v>
      </c>
      <c r="K288" s="143">
        <v>-113.313710754756</v>
      </c>
      <c r="L288" s="143">
        <v>-45.033350895443299</v>
      </c>
      <c r="M288" s="143">
        <v>-28.068167585952601</v>
      </c>
      <c r="N288" s="143">
        <v>-20.292939550201201</v>
      </c>
      <c r="O288" s="143">
        <v>-0.53210159761002396</v>
      </c>
      <c r="P288" s="143">
        <v>2.2949348287796898</v>
      </c>
      <c r="Q288" s="143">
        <v>11.172313501874701</v>
      </c>
      <c r="R288" s="143">
        <v>-6.0933095907571504</v>
      </c>
    </row>
    <row r="289" spans="1:18" x14ac:dyDescent="0.25">
      <c r="A289" s="139" t="s">
        <v>52</v>
      </c>
      <c r="B289" s="142">
        <v>43936</v>
      </c>
      <c r="C289" s="143">
        <v>82.793199999999999</v>
      </c>
      <c r="D289" s="143">
        <v>365.354090337819</v>
      </c>
      <c r="E289" s="139">
        <v>104523</v>
      </c>
      <c r="F289" s="143">
        <v>-222.853858479249</v>
      </c>
      <c r="G289" s="143">
        <v>-163.843208971134</v>
      </c>
      <c r="H289" s="143">
        <v>83.979277878094607</v>
      </c>
      <c r="I289" s="143">
        <v>151.681138399133</v>
      </c>
      <c r="J289" s="143">
        <v>-151.06044473189701</v>
      </c>
      <c r="K289" s="143">
        <v>-113.877161932886</v>
      </c>
      <c r="L289" s="143">
        <v>-45.660575441426602</v>
      </c>
      <c r="M289" s="143">
        <v>-28.700247300486701</v>
      </c>
      <c r="N289" s="143">
        <v>-20.871052647070599</v>
      </c>
      <c r="O289" s="143">
        <v>-1.3826217073673699</v>
      </c>
      <c r="P289" s="143">
        <v>1.3760092087989599</v>
      </c>
      <c r="Q289" s="143">
        <v>121.25291481097899</v>
      </c>
      <c r="R289" s="143">
        <v>-6.8613912114307096</v>
      </c>
    </row>
    <row r="290" spans="1:18" x14ac:dyDescent="0.25">
      <c r="A290" s="141" t="s">
        <v>390</v>
      </c>
      <c r="B290" s="141"/>
      <c r="C290" s="141"/>
      <c r="D290" s="141"/>
      <c r="E290" s="141"/>
      <c r="F290" s="141"/>
      <c r="G290" s="141"/>
      <c r="H290" s="141"/>
      <c r="I290" s="141"/>
      <c r="J290" s="141"/>
      <c r="K290" s="141"/>
      <c r="L290" s="141"/>
      <c r="M290" s="141"/>
      <c r="N290" s="141"/>
      <c r="O290" s="141"/>
      <c r="P290" s="141"/>
      <c r="Q290" s="141"/>
      <c r="R290" s="141"/>
    </row>
    <row r="291" spans="1:18" x14ac:dyDescent="0.25">
      <c r="A291" s="139" t="s">
        <v>30</v>
      </c>
      <c r="B291" s="142">
        <v>43936</v>
      </c>
      <c r="C291" s="143">
        <v>35.3491</v>
      </c>
      <c r="D291" s="143">
        <v>35.3491</v>
      </c>
      <c r="E291" s="139">
        <v>108167</v>
      </c>
      <c r="F291" s="143">
        <v>148.23053647156601</v>
      </c>
      <c r="G291" s="143">
        <v>57.027775874146698</v>
      </c>
      <c r="H291" s="143">
        <v>223.01980156295301</v>
      </c>
      <c r="I291" s="143">
        <v>302.77958204215702</v>
      </c>
      <c r="J291" s="143">
        <v>-63.940904325519703</v>
      </c>
      <c r="K291" s="143">
        <v>-108.124726807442</v>
      </c>
      <c r="L291" s="143">
        <v>-41.957063455620599</v>
      </c>
      <c r="M291" s="143">
        <v>-36.127171503376999</v>
      </c>
      <c r="N291" s="143">
        <v>-31.5820028001928</v>
      </c>
      <c r="O291" s="143">
        <v>-11.056045118550401</v>
      </c>
      <c r="P291" s="143">
        <v>-1.93617556863386</v>
      </c>
      <c r="Q291" s="143">
        <v>21.018676737846398</v>
      </c>
      <c r="R291" s="143">
        <v>-21.889007063697701</v>
      </c>
    </row>
    <row r="292" spans="1:18" x14ac:dyDescent="0.25">
      <c r="A292" s="139" t="s">
        <v>11</v>
      </c>
      <c r="B292" s="142">
        <v>43936</v>
      </c>
      <c r="C292" s="143">
        <v>37.926499999999997</v>
      </c>
      <c r="D292" s="143">
        <v>37.926499999999997</v>
      </c>
      <c r="E292" s="139">
        <v>119659</v>
      </c>
      <c r="F292" s="143">
        <v>149.22552227736699</v>
      </c>
      <c r="G292" s="143">
        <v>58.084095067229498</v>
      </c>
      <c r="H292" s="143">
        <v>224.108920537492</v>
      </c>
      <c r="I292" s="143">
        <v>303.92066562279302</v>
      </c>
      <c r="J292" s="143">
        <v>-63.185943523500001</v>
      </c>
      <c r="K292" s="143">
        <v>-107.48454041981999</v>
      </c>
      <c r="L292" s="143">
        <v>-41.153802682410301</v>
      </c>
      <c r="M292" s="143">
        <v>-35.342619219177301</v>
      </c>
      <c r="N292" s="143">
        <v>-30.815703683393501</v>
      </c>
      <c r="O292" s="143">
        <v>-10.252046873114599</v>
      </c>
      <c r="P292" s="143">
        <v>-0.92831714258365805</v>
      </c>
      <c r="Q292" s="143">
        <v>14.498456186496499</v>
      </c>
      <c r="R292" s="143">
        <v>-21.238564695639202</v>
      </c>
    </row>
    <row r="293" spans="1:18" x14ac:dyDescent="0.25">
      <c r="A293" s="139" t="s">
        <v>31</v>
      </c>
      <c r="B293" s="142">
        <v>43936</v>
      </c>
      <c r="C293" s="143">
        <v>209.733</v>
      </c>
      <c r="D293" s="143">
        <v>209.733</v>
      </c>
      <c r="E293" s="139">
        <v>101764</v>
      </c>
      <c r="F293" s="143">
        <v>104.491246241713</v>
      </c>
      <c r="G293" s="143">
        <v>38.441146553047503</v>
      </c>
      <c r="H293" s="143">
        <v>226.792670887182</v>
      </c>
      <c r="I293" s="143">
        <v>268.22993353245499</v>
      </c>
      <c r="J293" s="143">
        <v>-86.455877223160499</v>
      </c>
      <c r="K293" s="143">
        <v>-111.528501858333</v>
      </c>
      <c r="L293" s="143">
        <v>-44.412868908863203</v>
      </c>
      <c r="M293" s="143">
        <v>-34.696222696603002</v>
      </c>
      <c r="N293" s="143">
        <v>-30.389761063079799</v>
      </c>
      <c r="O293" s="143">
        <v>-5.3940313851128403</v>
      </c>
      <c r="P293" s="143">
        <v>0.13290162648088999</v>
      </c>
      <c r="Q293" s="143">
        <v>76.178207941483805</v>
      </c>
      <c r="R293" s="143">
        <v>-14.2055256824989</v>
      </c>
    </row>
    <row r="294" spans="1:18" x14ac:dyDescent="0.25">
      <c r="A294" s="139" t="s">
        <v>12</v>
      </c>
      <c r="B294" s="142">
        <v>43936</v>
      </c>
      <c r="C294" s="143">
        <v>223.53700000000001</v>
      </c>
      <c r="D294" s="143">
        <v>223.53700000000001</v>
      </c>
      <c r="E294" s="139">
        <v>118935</v>
      </c>
      <c r="F294" s="143">
        <v>105.599074919797</v>
      </c>
      <c r="G294" s="143">
        <v>39.359522737506502</v>
      </c>
      <c r="H294" s="143">
        <v>227.773972214422</v>
      </c>
      <c r="I294" s="143">
        <v>269.48300347207498</v>
      </c>
      <c r="J294" s="143">
        <v>-85.3889125320527</v>
      </c>
      <c r="K294" s="143">
        <v>-110.86708240081001</v>
      </c>
      <c r="L294" s="143">
        <v>-43.7429180588178</v>
      </c>
      <c r="M294" s="143">
        <v>-34.045526811194101</v>
      </c>
      <c r="N294" s="143">
        <v>-29.764328666923898</v>
      </c>
      <c r="O294" s="143">
        <v>-4.4502389831705704</v>
      </c>
      <c r="P294" s="143">
        <v>1.24427037680116</v>
      </c>
      <c r="Q294" s="143">
        <v>12.5346641903345</v>
      </c>
      <c r="R294" s="143">
        <v>-13.380642250440699</v>
      </c>
    </row>
    <row r="295" spans="1:18" x14ac:dyDescent="0.25">
      <c r="A295" s="139" t="s">
        <v>32</v>
      </c>
      <c r="B295" s="142">
        <v>43936</v>
      </c>
      <c r="C295" s="143">
        <v>116.3</v>
      </c>
      <c r="D295" s="143">
        <v>116.3</v>
      </c>
      <c r="E295" s="139">
        <v>102594</v>
      </c>
      <c r="F295" s="143">
        <v>-12.545110843787301</v>
      </c>
      <c r="G295" s="143">
        <v>-26.0416666666666</v>
      </c>
      <c r="H295" s="143">
        <v>207.452583179003</v>
      </c>
      <c r="I295" s="143">
        <v>350.72188079211799</v>
      </c>
      <c r="J295" s="143">
        <v>-19.801118770887399</v>
      </c>
      <c r="K295" s="143">
        <v>-81.746520748369207</v>
      </c>
      <c r="L295" s="143">
        <v>-31.302424058768398</v>
      </c>
      <c r="M295" s="143">
        <v>-25.665393006216998</v>
      </c>
      <c r="N295" s="143">
        <v>-21.148022272572501</v>
      </c>
      <c r="O295" s="143">
        <v>-4.0907379068178704</v>
      </c>
      <c r="P295" s="143">
        <v>-0.35434141037589401</v>
      </c>
      <c r="Q295" s="143">
        <v>67.819437161335401</v>
      </c>
      <c r="R295" s="143">
        <v>-9.1325294418656409</v>
      </c>
    </row>
    <row r="296" spans="1:18" x14ac:dyDescent="0.25">
      <c r="A296" s="139" t="s">
        <v>13</v>
      </c>
      <c r="B296" s="142">
        <v>43936</v>
      </c>
      <c r="C296" s="143">
        <v>124.21</v>
      </c>
      <c r="D296" s="143">
        <v>124.21</v>
      </c>
      <c r="E296" s="139">
        <v>120323</v>
      </c>
      <c r="F296" s="143">
        <v>-13.21399839099</v>
      </c>
      <c r="G296" s="143">
        <v>-25.8470952915395</v>
      </c>
      <c r="H296" s="143">
        <v>207.785684386772</v>
      </c>
      <c r="I296" s="143">
        <v>351.31881182950099</v>
      </c>
      <c r="J296" s="143">
        <v>-19.335500232510199</v>
      </c>
      <c r="K296" s="143">
        <v>-81.347315799533305</v>
      </c>
      <c r="L296" s="143">
        <v>-30.8647415480898</v>
      </c>
      <c r="M296" s="143">
        <v>-25.235230310538402</v>
      </c>
      <c r="N296" s="143">
        <v>-20.707492711004399</v>
      </c>
      <c r="O296" s="143">
        <v>-3.3737622170781898</v>
      </c>
      <c r="P296" s="143">
        <v>0.62022177415049495</v>
      </c>
      <c r="Q296" s="143">
        <v>15.6380184356264</v>
      </c>
      <c r="R296" s="143">
        <v>-8.5587333834988808</v>
      </c>
    </row>
    <row r="297" spans="1:18" x14ac:dyDescent="0.25">
      <c r="A297" s="139" t="s">
        <v>14</v>
      </c>
      <c r="B297" s="142">
        <v>43936</v>
      </c>
      <c r="C297" s="143">
        <v>8.32</v>
      </c>
      <c r="D297" s="143">
        <v>8.32</v>
      </c>
      <c r="E297" s="139">
        <v>144455</v>
      </c>
      <c r="F297" s="143">
        <v>66.043425814237096</v>
      </c>
      <c r="G297" s="143">
        <v>-29.106858054225899</v>
      </c>
      <c r="H297" s="143">
        <v>168.20276497695801</v>
      </c>
      <c r="I297" s="143">
        <v>239.501312335958</v>
      </c>
      <c r="J297" s="143">
        <v>-123.944891821092</v>
      </c>
      <c r="K297" s="143">
        <v>-97.722277722277695</v>
      </c>
      <c r="L297" s="143">
        <v>-36.762027215257703</v>
      </c>
      <c r="M297" s="143">
        <v>-27.556709956710002</v>
      </c>
      <c r="N297" s="143">
        <v>-21.302695053043699</v>
      </c>
      <c r="O297" s="143"/>
      <c r="P297" s="143"/>
      <c r="Q297" s="143">
        <v>-10.152317880794699</v>
      </c>
      <c r="R297" s="143"/>
    </row>
    <row r="298" spans="1:18" x14ac:dyDescent="0.25">
      <c r="A298" s="139" t="s">
        <v>33</v>
      </c>
      <c r="B298" s="142">
        <v>43936</v>
      </c>
      <c r="C298" s="143">
        <v>8.1</v>
      </c>
      <c r="D298" s="143">
        <v>8.1</v>
      </c>
      <c r="E298" s="139">
        <v>144453</v>
      </c>
      <c r="F298" s="143">
        <v>67.843866171001906</v>
      </c>
      <c r="G298" s="143">
        <v>-22.447724477245799</v>
      </c>
      <c r="H298" s="143">
        <v>166.060054595086</v>
      </c>
      <c r="I298" s="143">
        <v>238.92953407778199</v>
      </c>
      <c r="J298" s="143">
        <v>-123.704146730462</v>
      </c>
      <c r="K298" s="143">
        <v>-98.312219001874197</v>
      </c>
      <c r="L298" s="143">
        <v>-37.4100443406723</v>
      </c>
      <c r="M298" s="143">
        <v>-28.349514563106801</v>
      </c>
      <c r="N298" s="143">
        <v>-22.2040422474644</v>
      </c>
      <c r="O298" s="143"/>
      <c r="P298" s="143"/>
      <c r="Q298" s="143">
        <v>-11.481788079470199</v>
      </c>
      <c r="R298" s="143"/>
    </row>
    <row r="299" spans="1:18" x14ac:dyDescent="0.25">
      <c r="A299" s="139" t="s">
        <v>15</v>
      </c>
      <c r="B299" s="142">
        <v>43936</v>
      </c>
      <c r="C299" s="143">
        <v>34.369999999999997</v>
      </c>
      <c r="D299" s="143">
        <v>34.369999999999997</v>
      </c>
      <c r="E299" s="139">
        <v>118481</v>
      </c>
      <c r="F299" s="143">
        <v>198.60294117646799</v>
      </c>
      <c r="G299" s="143">
        <v>66.200980392156097</v>
      </c>
      <c r="H299" s="143">
        <v>276.369922969188</v>
      </c>
      <c r="I299" s="143">
        <v>249.328293638144</v>
      </c>
      <c r="J299" s="143">
        <v>-207.77839835023201</v>
      </c>
      <c r="K299" s="143">
        <v>-140.940961284422</v>
      </c>
      <c r="L299" s="143">
        <v>-55.375818006831203</v>
      </c>
      <c r="M299" s="143">
        <v>-44.796733721174697</v>
      </c>
      <c r="N299" s="143">
        <v>-37.3158274927465</v>
      </c>
      <c r="O299" s="143">
        <v>-9.0932299749015506</v>
      </c>
      <c r="P299" s="143">
        <v>-2.3447219296947499</v>
      </c>
      <c r="Q299" s="143">
        <v>7.81900058124904</v>
      </c>
      <c r="R299" s="143">
        <v>-21.137612302549801</v>
      </c>
    </row>
    <row r="300" spans="1:18" x14ac:dyDescent="0.25">
      <c r="A300" s="139" t="s">
        <v>34</v>
      </c>
      <c r="B300" s="142">
        <v>43936</v>
      </c>
      <c r="C300" s="143">
        <v>32.090000000000003</v>
      </c>
      <c r="D300" s="143">
        <v>32.090000000000003</v>
      </c>
      <c r="E300" s="139">
        <v>108909</v>
      </c>
      <c r="F300" s="143">
        <v>201.244486452427</v>
      </c>
      <c r="G300" s="143">
        <v>65.144356955380701</v>
      </c>
      <c r="H300" s="143">
        <v>277.22818697548001</v>
      </c>
      <c r="I300" s="143">
        <v>248.25694783032699</v>
      </c>
      <c r="J300" s="143">
        <v>-208.62736083975</v>
      </c>
      <c r="K300" s="143">
        <v>-141.59761609358401</v>
      </c>
      <c r="L300" s="143">
        <v>-56.106083135987802</v>
      </c>
      <c r="M300" s="143">
        <v>-45.466093013726699</v>
      </c>
      <c r="N300" s="143">
        <v>-37.981990302470599</v>
      </c>
      <c r="O300" s="143">
        <v>-9.8862406777526601</v>
      </c>
      <c r="P300" s="143">
        <v>-3.20221407143758</v>
      </c>
      <c r="Q300" s="143">
        <v>18.233491632745402</v>
      </c>
      <c r="R300" s="143">
        <v>-21.762725272209298</v>
      </c>
    </row>
    <row r="301" spans="1:18" x14ac:dyDescent="0.25">
      <c r="A301" s="139" t="s">
        <v>16</v>
      </c>
      <c r="B301" s="142">
        <v>43936</v>
      </c>
      <c r="C301" s="143">
        <v>9.9593000000000007</v>
      </c>
      <c r="D301" s="143">
        <v>9.9593000000000007</v>
      </c>
      <c r="E301" s="139">
        <v>135341</v>
      </c>
      <c r="F301" s="143">
        <v>-27.993603753533201</v>
      </c>
      <c r="G301" s="143">
        <v>-62.509730655456003</v>
      </c>
      <c r="H301" s="143">
        <v>129.14191050445299</v>
      </c>
      <c r="I301" s="143">
        <v>175.998560633322</v>
      </c>
      <c r="J301" s="143">
        <v>-92.918571980810398</v>
      </c>
      <c r="K301" s="143">
        <v>-95.551601483312197</v>
      </c>
      <c r="L301" s="143">
        <v>-34.269754185834103</v>
      </c>
      <c r="M301" s="143">
        <v>-25.171538658979799</v>
      </c>
      <c r="N301" s="143">
        <v>-21.9159207824083</v>
      </c>
      <c r="O301" s="143">
        <v>-8.5052950104880498</v>
      </c>
      <c r="P301" s="143"/>
      <c r="Q301" s="143">
        <v>-8.8320451843042005E-2</v>
      </c>
      <c r="R301" s="143">
        <v>-14.9888298454633</v>
      </c>
    </row>
    <row r="302" spans="1:18" x14ac:dyDescent="0.25">
      <c r="A302" s="139" t="s">
        <v>35</v>
      </c>
      <c r="B302" s="142">
        <v>43936</v>
      </c>
      <c r="C302" s="143">
        <v>9.1401000000000003</v>
      </c>
      <c r="D302" s="143">
        <v>9.1401000000000003</v>
      </c>
      <c r="E302" s="139">
        <v>135343</v>
      </c>
      <c r="F302" s="143">
        <v>-29.901366451482801</v>
      </c>
      <c r="G302" s="143">
        <v>-64.338009771446096</v>
      </c>
      <c r="H302" s="143">
        <v>127.284604706346</v>
      </c>
      <c r="I302" s="143">
        <v>174.18076863435601</v>
      </c>
      <c r="J302" s="143">
        <v>-94.432360590686599</v>
      </c>
      <c r="K302" s="143">
        <v>-96.809054988835896</v>
      </c>
      <c r="L302" s="143">
        <v>-35.519789056935402</v>
      </c>
      <c r="M302" s="143">
        <v>-26.402837114505999</v>
      </c>
      <c r="N302" s="143">
        <v>-23.0575546727312</v>
      </c>
      <c r="O302" s="143">
        <v>-9.6677600094384601</v>
      </c>
      <c r="P302" s="143"/>
      <c r="Q302" s="143">
        <v>-1.8660136741973801</v>
      </c>
      <c r="R302" s="143">
        <v>-15.956862182100799</v>
      </c>
    </row>
    <row r="303" spans="1:18" x14ac:dyDescent="0.25">
      <c r="A303" s="139" t="s">
        <v>36</v>
      </c>
      <c r="B303" s="142">
        <v>43936</v>
      </c>
      <c r="C303" s="143">
        <v>25.220300000000002</v>
      </c>
      <c r="D303" s="143">
        <v>203.40517496875799</v>
      </c>
      <c r="E303" s="139">
        <v>100254</v>
      </c>
      <c r="F303" s="143">
        <v>-70.927812249415894</v>
      </c>
      <c r="G303" s="143">
        <v>-67.339212472458101</v>
      </c>
      <c r="H303" s="143">
        <v>176.18198533718001</v>
      </c>
      <c r="I303" s="143">
        <v>218.07219338650199</v>
      </c>
      <c r="J303" s="143">
        <v>-154.79235993520999</v>
      </c>
      <c r="K303" s="143">
        <v>-109.249115160641</v>
      </c>
      <c r="L303" s="143">
        <v>-43.8753645826568</v>
      </c>
      <c r="M303" s="143">
        <v>-24.554009312709901</v>
      </c>
      <c r="N303" s="143">
        <v>-22.708276994360201</v>
      </c>
      <c r="O303" s="143">
        <v>-3.68573233707512</v>
      </c>
      <c r="P303" s="143">
        <v>2.7686289561503798</v>
      </c>
      <c r="Q303" s="143">
        <v>84.512018273191302</v>
      </c>
      <c r="R303" s="143">
        <v>-10.409490144572199</v>
      </c>
    </row>
    <row r="304" spans="1:18" x14ac:dyDescent="0.25">
      <c r="A304" s="139" t="s">
        <v>17</v>
      </c>
      <c r="B304" s="142">
        <v>43936</v>
      </c>
      <c r="C304" s="143">
        <v>27.075299999999999</v>
      </c>
      <c r="D304" s="143">
        <v>27.075299999999999</v>
      </c>
      <c r="E304" s="139">
        <v>120486</v>
      </c>
      <c r="F304" s="143">
        <v>-70.300772626931405</v>
      </c>
      <c r="G304" s="143">
        <v>-66.709892665583297</v>
      </c>
      <c r="H304" s="143">
        <v>176.834756784121</v>
      </c>
      <c r="I304" s="143">
        <v>218.77530676951801</v>
      </c>
      <c r="J304" s="143">
        <v>-154.234541867795</v>
      </c>
      <c r="K304" s="143">
        <v>-108.77785355114101</v>
      </c>
      <c r="L304" s="143">
        <v>-43.368866997460898</v>
      </c>
      <c r="M304" s="143">
        <v>-24.024378305365101</v>
      </c>
      <c r="N304" s="143">
        <v>-22.205821144502099</v>
      </c>
      <c r="O304" s="143">
        <v>-3.10264791344055</v>
      </c>
      <c r="P304" s="143">
        <v>4.1087280207079804</v>
      </c>
      <c r="Q304" s="143">
        <v>11.9220976191506</v>
      </c>
      <c r="R304" s="143">
        <v>-9.8926643420548306</v>
      </c>
    </row>
    <row r="305" spans="1:18" x14ac:dyDescent="0.25">
      <c r="A305" s="139" t="s">
        <v>18</v>
      </c>
      <c r="B305" s="142">
        <v>43936</v>
      </c>
      <c r="C305" s="143">
        <v>27.738</v>
      </c>
      <c r="D305" s="143">
        <v>27.738</v>
      </c>
      <c r="E305" s="139">
        <v>119404</v>
      </c>
      <c r="F305" s="143">
        <v>-7.8918918918914098</v>
      </c>
      <c r="G305" s="143">
        <v>-79.437229437229405</v>
      </c>
      <c r="H305" s="143">
        <v>143.91297214621801</v>
      </c>
      <c r="I305" s="143">
        <v>225.260737226114</v>
      </c>
      <c r="J305" s="143">
        <v>-160.46316143403499</v>
      </c>
      <c r="K305" s="143">
        <v>-119.386159127379</v>
      </c>
      <c r="L305" s="143">
        <v>-44.626287956258402</v>
      </c>
      <c r="M305" s="143">
        <v>-34.423112867480199</v>
      </c>
      <c r="N305" s="143">
        <v>-26.839410034187601</v>
      </c>
      <c r="O305" s="143">
        <v>-6.02638585127408</v>
      </c>
      <c r="P305" s="143">
        <v>2.0155717543370799</v>
      </c>
      <c r="Q305" s="143">
        <v>17.268968118453799</v>
      </c>
      <c r="R305" s="143">
        <v>-14.4410117260128</v>
      </c>
    </row>
    <row r="306" spans="1:18" x14ac:dyDescent="0.25">
      <c r="A306" s="139" t="s">
        <v>37</v>
      </c>
      <c r="B306" s="142">
        <v>43936</v>
      </c>
      <c r="C306" s="143">
        <v>26.137</v>
      </c>
      <c r="D306" s="143">
        <v>26.137</v>
      </c>
      <c r="E306" s="139">
        <v>118102</v>
      </c>
      <c r="F306" s="143">
        <v>-9.0726577437848803</v>
      </c>
      <c r="G306" s="143">
        <v>-80.385346270496697</v>
      </c>
      <c r="H306" s="143">
        <v>142.85995058400701</v>
      </c>
      <c r="I306" s="143">
        <v>224.12242693321301</v>
      </c>
      <c r="J306" s="143">
        <v>-161.34945084979401</v>
      </c>
      <c r="K306" s="143">
        <v>-120.10713026553699</v>
      </c>
      <c r="L306" s="143">
        <v>-45.387958439778203</v>
      </c>
      <c r="M306" s="143">
        <v>-35.149281973651902</v>
      </c>
      <c r="N306" s="143">
        <v>-27.5429281808923</v>
      </c>
      <c r="O306" s="143">
        <v>-6.7681761270391201</v>
      </c>
      <c r="P306" s="143">
        <v>1.06855892412329</v>
      </c>
      <c r="Q306" s="143">
        <v>15.70668</v>
      </c>
      <c r="R306" s="143">
        <v>-15.108083356903601</v>
      </c>
    </row>
    <row r="307" spans="1:18" x14ac:dyDescent="0.25">
      <c r="A307" s="139" t="s">
        <v>38</v>
      </c>
      <c r="B307" s="142">
        <v>43936</v>
      </c>
      <c r="C307" s="143">
        <v>55.698700000000002</v>
      </c>
      <c r="D307" s="143">
        <v>55.698700000000002</v>
      </c>
      <c r="E307" s="139">
        <v>103085</v>
      </c>
      <c r="F307" s="143">
        <v>-5.4047189994833298</v>
      </c>
      <c r="G307" s="143">
        <v>-69.191242378792793</v>
      </c>
      <c r="H307" s="143">
        <v>132.18669658373199</v>
      </c>
      <c r="I307" s="143">
        <v>225.42033485229899</v>
      </c>
      <c r="J307" s="143">
        <v>-128.48798363757999</v>
      </c>
      <c r="K307" s="143">
        <v>-108.95073183815001</v>
      </c>
      <c r="L307" s="143">
        <v>-43.9396933464852</v>
      </c>
      <c r="M307" s="143">
        <v>-31.981202680099798</v>
      </c>
      <c r="N307" s="143">
        <v>-25.319701871980101</v>
      </c>
      <c r="O307" s="143">
        <v>-3.8415064328403599</v>
      </c>
      <c r="P307" s="143">
        <v>0.47472233114370799</v>
      </c>
      <c r="Q307" s="143">
        <v>30.746590783410099</v>
      </c>
      <c r="R307" s="143">
        <v>-11.895416827701601</v>
      </c>
    </row>
    <row r="308" spans="1:18" x14ac:dyDescent="0.25">
      <c r="A308" s="139" t="s">
        <v>19</v>
      </c>
      <c r="B308" s="142">
        <v>43936</v>
      </c>
      <c r="C308" s="143">
        <v>58.813400000000001</v>
      </c>
      <c r="D308" s="143">
        <v>58.813400000000001</v>
      </c>
      <c r="E308" s="139">
        <v>118784</v>
      </c>
      <c r="F308" s="143">
        <v>-4.8394499311568104</v>
      </c>
      <c r="G308" s="143">
        <v>-68.641855763228193</v>
      </c>
      <c r="H308" s="143">
        <v>132.763903408385</v>
      </c>
      <c r="I308" s="143">
        <v>226.028846313743</v>
      </c>
      <c r="J308" s="143">
        <v>-127.795812447636</v>
      </c>
      <c r="K308" s="143">
        <v>-108.347569695443</v>
      </c>
      <c r="L308" s="143">
        <v>-43.386557559529301</v>
      </c>
      <c r="M308" s="143">
        <v>-31.469523111643301</v>
      </c>
      <c r="N308" s="143">
        <v>-24.828955809671001</v>
      </c>
      <c r="O308" s="143">
        <v>-3.20216727590554</v>
      </c>
      <c r="P308" s="143">
        <v>1.25829506680989</v>
      </c>
      <c r="Q308" s="143">
        <v>9.7841225910719007</v>
      </c>
      <c r="R308" s="143">
        <v>-11.3873926084826</v>
      </c>
    </row>
    <row r="309" spans="1:18" x14ac:dyDescent="0.25">
      <c r="A309" s="139" t="s">
        <v>20</v>
      </c>
      <c r="B309" s="142">
        <v>43936</v>
      </c>
      <c r="C309" s="143">
        <v>39.369999999999997</v>
      </c>
      <c r="D309" s="143">
        <v>39.369999999999997</v>
      </c>
      <c r="E309" s="139">
        <v>103490</v>
      </c>
      <c r="F309" s="143">
        <v>-41.624429802333701</v>
      </c>
      <c r="G309" s="143">
        <v>-88.318731748019303</v>
      </c>
      <c r="H309" s="143">
        <v>218.00929951234301</v>
      </c>
      <c r="I309" s="143">
        <v>246.43552166488001</v>
      </c>
      <c r="J309" s="143">
        <v>-92.665072883830206</v>
      </c>
      <c r="K309" s="143">
        <v>-111.45723315569199</v>
      </c>
      <c r="L309" s="143">
        <v>-45.422827338268299</v>
      </c>
      <c r="M309" s="143">
        <v>-37.354527203039702</v>
      </c>
      <c r="N309" s="143">
        <v>-30.578428485362899</v>
      </c>
      <c r="O309" s="143">
        <v>-6.1291920862573699</v>
      </c>
      <c r="P309" s="143">
        <v>0.18436601452450599</v>
      </c>
      <c r="Q309" s="143">
        <v>20.827763745871401</v>
      </c>
      <c r="R309" s="143">
        <v>-12.3965941995416</v>
      </c>
    </row>
    <row r="310" spans="1:18" x14ac:dyDescent="0.25">
      <c r="A310" s="139" t="s">
        <v>39</v>
      </c>
      <c r="B310" s="142">
        <v>43936</v>
      </c>
      <c r="C310" s="143">
        <v>39.020000000000003</v>
      </c>
      <c r="D310" s="143">
        <v>39.020000000000003</v>
      </c>
      <c r="E310" s="139">
        <v>141068</v>
      </c>
      <c r="F310" s="143">
        <v>-41.996931731012999</v>
      </c>
      <c r="G310" s="143">
        <v>-89.099326599326204</v>
      </c>
      <c r="H310" s="143">
        <v>217.14590801617001</v>
      </c>
      <c r="I310" s="143">
        <v>245.65339315759999</v>
      </c>
      <c r="J310" s="143">
        <v>-93.188396520947506</v>
      </c>
      <c r="K310" s="143">
        <v>-111.857002727452</v>
      </c>
      <c r="L310" s="143">
        <v>-45.827859144538003</v>
      </c>
      <c r="M310" s="143">
        <v>-37.716849285368802</v>
      </c>
      <c r="N310" s="143">
        <v>-30.926585047263501</v>
      </c>
      <c r="O310" s="143">
        <v>-6.37022773009895</v>
      </c>
      <c r="P310" s="143">
        <v>-9.1736201869910494E-2</v>
      </c>
      <c r="Q310" s="143">
        <v>19.825874163409001</v>
      </c>
      <c r="R310" s="143">
        <v>-12.6653212676714</v>
      </c>
    </row>
    <row r="311" spans="1:18" x14ac:dyDescent="0.25">
      <c r="A311" s="139" t="s">
        <v>40</v>
      </c>
      <c r="B311" s="142">
        <v>43936</v>
      </c>
      <c r="C311" s="143">
        <v>103.6378</v>
      </c>
      <c r="D311" s="143">
        <v>103.6378</v>
      </c>
      <c r="E311" s="139">
        <v>101672</v>
      </c>
      <c r="F311" s="143">
        <v>-75.128139588069999</v>
      </c>
      <c r="G311" s="143">
        <v>-84.816795936438595</v>
      </c>
      <c r="H311" s="143">
        <v>159.13737544914301</v>
      </c>
      <c r="I311" s="143">
        <v>229.22701083191899</v>
      </c>
      <c r="J311" s="143">
        <v>-102.499254713478</v>
      </c>
      <c r="K311" s="143">
        <v>-104.790986613912</v>
      </c>
      <c r="L311" s="143">
        <v>-42.065577714781703</v>
      </c>
      <c r="M311" s="143">
        <v>-28.828351967036099</v>
      </c>
      <c r="N311" s="143">
        <v>-23.165403963954098</v>
      </c>
      <c r="O311" s="143">
        <v>-4.6607539657341501</v>
      </c>
      <c r="P311" s="143">
        <v>2.3511017802288001</v>
      </c>
      <c r="Q311" s="143">
        <v>59.243884555382202</v>
      </c>
      <c r="R311" s="143">
        <v>-12.5233572020741</v>
      </c>
    </row>
    <row r="312" spans="1:18" x14ac:dyDescent="0.25">
      <c r="A312" s="139" t="s">
        <v>21</v>
      </c>
      <c r="B312" s="142">
        <v>43936</v>
      </c>
      <c r="C312" s="143">
        <v>110.4896</v>
      </c>
      <c r="D312" s="143">
        <v>110.4896</v>
      </c>
      <c r="E312" s="139">
        <v>119231</v>
      </c>
      <c r="F312" s="143">
        <v>-73.584397977588296</v>
      </c>
      <c r="G312" s="143">
        <v>-83.361303355420603</v>
      </c>
      <c r="H312" s="143">
        <v>160.635268638067</v>
      </c>
      <c r="I312" s="143">
        <v>230.82700803903799</v>
      </c>
      <c r="J312" s="143">
        <v>-101.119340697475</v>
      </c>
      <c r="K312" s="143">
        <v>-103.576391558343</v>
      </c>
      <c r="L312" s="143">
        <v>-40.824256283574002</v>
      </c>
      <c r="M312" s="143">
        <v>-27.6140006099007</v>
      </c>
      <c r="N312" s="143">
        <v>-21.9966664680659</v>
      </c>
      <c r="O312" s="143">
        <v>-3.5518211308935901</v>
      </c>
      <c r="P312" s="143">
        <v>3.5264891734214801</v>
      </c>
      <c r="Q312" s="143">
        <v>16.157707045264601</v>
      </c>
      <c r="R312" s="143">
        <v>-11.4551810343937</v>
      </c>
    </row>
    <row r="313" spans="1:18" x14ac:dyDescent="0.25">
      <c r="A313" s="139" t="s">
        <v>22</v>
      </c>
      <c r="B313" s="142">
        <v>43936</v>
      </c>
      <c r="C313" s="143">
        <v>8.3179999999999996</v>
      </c>
      <c r="D313" s="143">
        <v>8.3179999999999996</v>
      </c>
      <c r="E313" s="139">
        <v>143835</v>
      </c>
      <c r="F313" s="143">
        <v>-54.250371577889602</v>
      </c>
      <c r="G313" s="143">
        <v>-70.480066543877399</v>
      </c>
      <c r="H313" s="143">
        <v>112.12484846571</v>
      </c>
      <c r="I313" s="143">
        <v>196.541002469327</v>
      </c>
      <c r="J313" s="143">
        <v>-96.202408702408803</v>
      </c>
      <c r="K313" s="143">
        <v>-94.860887831717406</v>
      </c>
      <c r="L313" s="143">
        <v>-36.534395567499097</v>
      </c>
      <c r="M313" s="143">
        <v>-20.640056411501199</v>
      </c>
      <c r="N313" s="143">
        <v>-16.881742259652601</v>
      </c>
      <c r="O313" s="143"/>
      <c r="P313" s="143"/>
      <c r="Q313" s="143">
        <v>-9.5627725856697801</v>
      </c>
      <c r="R313" s="143"/>
    </row>
    <row r="314" spans="1:18" x14ac:dyDescent="0.25">
      <c r="A314" s="139" t="s">
        <v>41</v>
      </c>
      <c r="B314" s="142">
        <v>43936</v>
      </c>
      <c r="C314" s="143">
        <v>8.0820000000000007</v>
      </c>
      <c r="D314" s="143">
        <v>8.0820000000000007</v>
      </c>
      <c r="E314" s="139">
        <v>143837</v>
      </c>
      <c r="F314" s="143">
        <v>-55.156356010607396</v>
      </c>
      <c r="G314" s="143">
        <v>-71.484615415968904</v>
      </c>
      <c r="H314" s="143">
        <v>111.026365433392</v>
      </c>
      <c r="I314" s="143">
        <v>195.401343353062</v>
      </c>
      <c r="J314" s="143">
        <v>-97.567525341981096</v>
      </c>
      <c r="K314" s="143">
        <v>-95.827094084933805</v>
      </c>
      <c r="L314" s="143">
        <v>-37.503744148806703</v>
      </c>
      <c r="M314" s="143">
        <v>-21.641287310007801</v>
      </c>
      <c r="N314" s="143">
        <v>-17.9309222892668</v>
      </c>
      <c r="O314" s="143"/>
      <c r="P314" s="143"/>
      <c r="Q314" s="143">
        <v>-10.9045171339564</v>
      </c>
      <c r="R314" s="143"/>
    </row>
    <row r="315" spans="1:18" x14ac:dyDescent="0.25">
      <c r="A315" s="139" t="s">
        <v>23</v>
      </c>
      <c r="B315" s="142">
        <v>43936</v>
      </c>
      <c r="C315" s="143">
        <v>8.1862999999999992</v>
      </c>
      <c r="D315" s="143">
        <v>8.1862999999999992</v>
      </c>
      <c r="E315" s="139">
        <v>144213</v>
      </c>
      <c r="F315" s="143">
        <v>-22.4885315504402</v>
      </c>
      <c r="G315" s="143">
        <v>-59.602288534347103</v>
      </c>
      <c r="H315" s="143">
        <v>109.91409648064599</v>
      </c>
      <c r="I315" s="143">
        <v>189.42591712121799</v>
      </c>
      <c r="J315" s="143">
        <v>-86.129099865920693</v>
      </c>
      <c r="K315" s="143">
        <v>-91.110991459354494</v>
      </c>
      <c r="L315" s="143">
        <v>-34.633826275677599</v>
      </c>
      <c r="M315" s="143">
        <v>-19.747894870175799</v>
      </c>
      <c r="N315" s="143">
        <v>-15.5833365999467</v>
      </c>
      <c r="O315" s="143"/>
      <c r="P315" s="143"/>
      <c r="Q315" s="143">
        <v>-10.660233494363901</v>
      </c>
      <c r="R315" s="143"/>
    </row>
    <row r="316" spans="1:18" x14ac:dyDescent="0.25">
      <c r="A316" s="139" t="s">
        <v>42</v>
      </c>
      <c r="B316" s="142">
        <v>43936</v>
      </c>
      <c r="C316" s="143">
        <v>7.9438000000000004</v>
      </c>
      <c r="D316" s="143">
        <v>7.9438000000000004</v>
      </c>
      <c r="E316" s="139">
        <v>144212</v>
      </c>
      <c r="F316" s="143">
        <v>-23.403319084736601</v>
      </c>
      <c r="G316" s="143">
        <v>-60.6528909826595</v>
      </c>
      <c r="H316" s="143">
        <v>108.823605006812</v>
      </c>
      <c r="I316" s="143">
        <v>188.26549894334201</v>
      </c>
      <c r="J316" s="143">
        <v>-87.4862512045015</v>
      </c>
      <c r="K316" s="143">
        <v>-92.087306744326796</v>
      </c>
      <c r="L316" s="143">
        <v>-35.609707804002902</v>
      </c>
      <c r="M316" s="143">
        <v>-20.794822401259999</v>
      </c>
      <c r="N316" s="143">
        <v>-16.701606403209301</v>
      </c>
      <c r="O316" s="143"/>
      <c r="P316" s="143"/>
      <c r="Q316" s="143">
        <v>-12.085555555555599</v>
      </c>
      <c r="R316" s="143"/>
    </row>
    <row r="317" spans="1:18" x14ac:dyDescent="0.25">
      <c r="A317" s="139" t="s">
        <v>43</v>
      </c>
      <c r="B317" s="142">
        <v>43936</v>
      </c>
      <c r="C317" s="143">
        <v>171.66890000000001</v>
      </c>
      <c r="D317" s="143">
        <v>171.66890000000001</v>
      </c>
      <c r="E317" s="139">
        <v>100496</v>
      </c>
      <c r="F317" s="143">
        <v>21.627649144988901</v>
      </c>
      <c r="G317" s="143">
        <v>-32.1998361362457</v>
      </c>
      <c r="H317" s="143">
        <v>180.30368696699099</v>
      </c>
      <c r="I317" s="143">
        <v>263.10770915070901</v>
      </c>
      <c r="J317" s="143">
        <v>-115.204822209261</v>
      </c>
      <c r="K317" s="143">
        <v>-127.025582874302</v>
      </c>
      <c r="L317" s="143">
        <v>-48.921383074056401</v>
      </c>
      <c r="M317" s="143">
        <v>-39.6175338452408</v>
      </c>
      <c r="N317" s="143">
        <v>-34.1006499556986</v>
      </c>
      <c r="O317" s="143">
        <v>-8.7122256297116891</v>
      </c>
      <c r="P317" s="143">
        <v>-1.7092606172201099</v>
      </c>
      <c r="Q317" s="143">
        <v>44.143456591615397</v>
      </c>
      <c r="R317" s="143">
        <v>-17.902602989531299</v>
      </c>
    </row>
    <row r="318" spans="1:18" x14ac:dyDescent="0.25">
      <c r="A318" s="139" t="s">
        <v>24</v>
      </c>
      <c r="B318" s="142">
        <v>43936</v>
      </c>
      <c r="C318" s="143">
        <v>180.94759999999999</v>
      </c>
      <c r="D318" s="143">
        <v>180.94759999999999</v>
      </c>
      <c r="E318" s="139">
        <v>118494</v>
      </c>
      <c r="F318" s="143">
        <v>22.7212866570088</v>
      </c>
      <c r="G318" s="143">
        <v>-31.136033121012499</v>
      </c>
      <c r="H318" s="143">
        <v>181.39508589022699</v>
      </c>
      <c r="I318" s="143">
        <v>264.28254921639302</v>
      </c>
      <c r="J318" s="143">
        <v>-114.23789551176</v>
      </c>
      <c r="K318" s="143">
        <v>-126.329739606611</v>
      </c>
      <c r="L318" s="143">
        <v>-48.164424917665897</v>
      </c>
      <c r="M318" s="143">
        <v>-38.961301303119598</v>
      </c>
      <c r="N318" s="143">
        <v>-33.507335106946101</v>
      </c>
      <c r="O318" s="143">
        <v>-8.1040766612622601</v>
      </c>
      <c r="P318" s="143">
        <v>-0.98826161994014505</v>
      </c>
      <c r="Q318" s="143">
        <v>5.9931404398330299</v>
      </c>
      <c r="R318" s="143">
        <v>-17.363750831718999</v>
      </c>
    </row>
    <row r="319" spans="1:18" x14ac:dyDescent="0.25">
      <c r="A319" s="139" t="s">
        <v>25</v>
      </c>
      <c r="B319" s="142">
        <v>43936</v>
      </c>
      <c r="C319" s="143">
        <v>8.42</v>
      </c>
      <c r="D319" s="143">
        <v>8.42</v>
      </c>
      <c r="E319" s="139">
        <v>145473</v>
      </c>
      <c r="F319" s="143">
        <v>-129.12735849056801</v>
      </c>
      <c r="G319" s="143">
        <v>-64.336075205640597</v>
      </c>
      <c r="H319" s="143">
        <v>172.74320771253301</v>
      </c>
      <c r="I319" s="143">
        <v>292.74391394602799</v>
      </c>
      <c r="J319" s="143">
        <v>-64.334621381601195</v>
      </c>
      <c r="K319" s="143">
        <v>-98.206278026905906</v>
      </c>
      <c r="L319" s="143">
        <v>-34.967860717286698</v>
      </c>
      <c r="M319" s="143">
        <v>-25.7833840800348</v>
      </c>
      <c r="N319" s="143">
        <v>-22.0487506508343</v>
      </c>
      <c r="O319" s="143"/>
      <c r="P319" s="143"/>
      <c r="Q319" s="143">
        <v>-11.603621730382301</v>
      </c>
      <c r="R319" s="143"/>
    </row>
    <row r="320" spans="1:18" x14ac:dyDescent="0.25">
      <c r="A320" s="139" t="s">
        <v>44</v>
      </c>
      <c r="B320" s="142">
        <v>43936</v>
      </c>
      <c r="C320" s="143">
        <v>8.31</v>
      </c>
      <c r="D320" s="143">
        <v>8.31</v>
      </c>
      <c r="E320" s="139">
        <v>145471</v>
      </c>
      <c r="F320" s="143">
        <v>-130.82437275985399</v>
      </c>
      <c r="G320" s="143">
        <v>-72.334522393975206</v>
      </c>
      <c r="H320" s="143">
        <v>168.411712511091</v>
      </c>
      <c r="I320" s="143">
        <v>289.29526355997001</v>
      </c>
      <c r="J320" s="143">
        <v>-65.136071931088907</v>
      </c>
      <c r="K320" s="143">
        <v>-98.911061739710803</v>
      </c>
      <c r="L320" s="143">
        <v>-35.834695407786199</v>
      </c>
      <c r="M320" s="143">
        <v>-26.571003587365499</v>
      </c>
      <c r="N320" s="143">
        <v>-22.778817906449301</v>
      </c>
      <c r="O320" s="143"/>
      <c r="P320" s="143"/>
      <c r="Q320" s="143">
        <v>-12.411468812877301</v>
      </c>
      <c r="R320" s="143"/>
    </row>
    <row r="321" spans="1:18" x14ac:dyDescent="0.25">
      <c r="A321" s="139" t="s">
        <v>26</v>
      </c>
      <c r="B321" s="142">
        <v>43936</v>
      </c>
      <c r="C321" s="143">
        <v>52.6128</v>
      </c>
      <c r="D321" s="143">
        <v>52.6128</v>
      </c>
      <c r="E321" s="139">
        <v>120751</v>
      </c>
      <c r="F321" s="143">
        <v>49.947397711417402</v>
      </c>
      <c r="G321" s="143">
        <v>-35.713655874359297</v>
      </c>
      <c r="H321" s="143">
        <v>179.52085192366201</v>
      </c>
      <c r="I321" s="143">
        <v>257.78634340531403</v>
      </c>
      <c r="J321" s="143">
        <v>-115.420979509855</v>
      </c>
      <c r="K321" s="143">
        <v>-97.486178420801394</v>
      </c>
      <c r="L321" s="143">
        <v>-31.679565888142399</v>
      </c>
      <c r="M321" s="143">
        <v>-22.239582988724599</v>
      </c>
      <c r="N321" s="143">
        <v>-18.8087176850844</v>
      </c>
      <c r="O321" s="143">
        <v>-0.42015792431048199</v>
      </c>
      <c r="P321" s="143">
        <v>0.39485270078454998</v>
      </c>
      <c r="Q321" s="143">
        <v>8.5915824604874196</v>
      </c>
      <c r="R321" s="143">
        <v>-7.1874803641851202</v>
      </c>
    </row>
    <row r="322" spans="1:18" x14ac:dyDescent="0.25">
      <c r="A322" s="139" t="s">
        <v>45</v>
      </c>
      <c r="B322" s="142">
        <v>43936</v>
      </c>
      <c r="C322" s="143">
        <v>49.881300000000003</v>
      </c>
      <c r="D322" s="143">
        <v>49.881300000000003</v>
      </c>
      <c r="E322" s="139">
        <v>103098</v>
      </c>
      <c r="F322" s="143">
        <v>49.4895107987712</v>
      </c>
      <c r="G322" s="143">
        <v>-36.331978238774603</v>
      </c>
      <c r="H322" s="143">
        <v>178.85113201024899</v>
      </c>
      <c r="I322" s="143">
        <v>257.10994604278602</v>
      </c>
      <c r="J322" s="143">
        <v>-116.004978262923</v>
      </c>
      <c r="K322" s="143">
        <v>-97.992370708694295</v>
      </c>
      <c r="L322" s="143">
        <v>-32.208572134994597</v>
      </c>
      <c r="M322" s="143">
        <v>-22.7547648357118</v>
      </c>
      <c r="N322" s="143">
        <v>-19.319620707098899</v>
      </c>
      <c r="O322" s="143">
        <v>-1.11993731202892</v>
      </c>
      <c r="P322" s="143">
        <v>-0.32663611089610201</v>
      </c>
      <c r="Q322" s="143">
        <v>27.041936652424301</v>
      </c>
      <c r="R322" s="143">
        <v>-7.7702335421762001</v>
      </c>
    </row>
    <row r="323" spans="1:18" x14ac:dyDescent="0.25">
      <c r="A323" s="135"/>
      <c r="B323" s="137"/>
      <c r="C323" s="138"/>
      <c r="D323" s="138"/>
      <c r="E323" s="135"/>
      <c r="F323" s="138"/>
      <c r="G323" s="138"/>
      <c r="H323" s="138"/>
      <c r="I323" s="138"/>
      <c r="J323" s="138"/>
      <c r="K323" s="138"/>
      <c r="L323" s="138"/>
      <c r="M323" s="138"/>
      <c r="N323" s="138"/>
      <c r="O323" s="138"/>
      <c r="P323" s="138"/>
      <c r="Q323" s="138"/>
      <c r="R323" s="138"/>
    </row>
    <row r="324" spans="1:18" x14ac:dyDescent="0.25">
      <c r="A324" s="105"/>
      <c r="B324" s="106"/>
      <c r="C324" s="107"/>
      <c r="D324" s="107"/>
      <c r="E324" s="105"/>
      <c r="F324" s="107"/>
      <c r="G324" s="107"/>
      <c r="H324" s="107"/>
      <c r="I324" s="107"/>
      <c r="J324" s="107"/>
      <c r="K324" s="107"/>
      <c r="L324" s="107"/>
      <c r="M324" s="107"/>
      <c r="N324" s="107"/>
      <c r="O324" s="107"/>
      <c r="P324" s="107"/>
      <c r="Q324" s="107"/>
      <c r="R324" s="107"/>
    </row>
    <row r="325" spans="1:18" x14ac:dyDescent="0.25">
      <c r="A325" s="105"/>
      <c r="B325" s="106"/>
      <c r="C325" s="107"/>
      <c r="D325" s="107"/>
      <c r="E325" s="105"/>
      <c r="F325" s="107"/>
      <c r="G325" s="107"/>
      <c r="H325" s="107"/>
      <c r="I325" s="107"/>
      <c r="J325" s="107"/>
      <c r="K325" s="107"/>
      <c r="L325" s="107"/>
      <c r="M325" s="107"/>
      <c r="N325" s="107"/>
      <c r="O325" s="107"/>
      <c r="P325" s="107"/>
      <c r="Q325" s="107"/>
      <c r="R325" s="107"/>
    </row>
    <row r="326" spans="1:18" x14ac:dyDescent="0.25">
      <c r="A326" s="105"/>
      <c r="B326" s="106"/>
      <c r="C326" s="107"/>
      <c r="D326" s="107"/>
      <c r="E326" s="105"/>
      <c r="F326" s="107"/>
      <c r="G326" s="107"/>
      <c r="H326" s="107"/>
      <c r="I326" s="107"/>
      <c r="J326" s="107"/>
      <c r="K326" s="107"/>
      <c r="L326" s="107"/>
      <c r="M326" s="107"/>
      <c r="N326" s="107"/>
      <c r="O326" s="107"/>
      <c r="P326" s="107"/>
      <c r="Q326" s="107"/>
      <c r="R326" s="107"/>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6" t="s">
        <v>349</v>
      </c>
      <c r="C2" s="127"/>
      <c r="D2" s="127"/>
      <c r="E2" s="128"/>
    </row>
    <row r="3" spans="2:15" ht="15.75" customHeight="1" thickBot="1" x14ac:dyDescent="0.3">
      <c r="B3" s="129"/>
      <c r="C3" s="130"/>
      <c r="D3" s="130"/>
      <c r="E3" s="131"/>
    </row>
    <row r="5" spans="2:15" x14ac:dyDescent="0.25">
      <c r="B5" s="132" t="s">
        <v>401</v>
      </c>
      <c r="C5" s="132"/>
      <c r="D5" s="132"/>
      <c r="E5" s="132"/>
      <c r="F5" s="132"/>
      <c r="G5" s="132"/>
      <c r="H5" s="132"/>
      <c r="I5" s="132"/>
      <c r="J5" s="132"/>
      <c r="K5" s="132"/>
      <c r="L5" s="132"/>
      <c r="M5" s="132"/>
      <c r="N5" s="132"/>
    </row>
    <row r="7" spans="2:15" ht="15" customHeight="1" x14ac:dyDescent="0.25">
      <c r="B7" s="133" t="s">
        <v>402</v>
      </c>
      <c r="C7" s="133"/>
      <c r="D7" s="133"/>
      <c r="E7" s="133"/>
      <c r="F7" s="133"/>
      <c r="G7" s="133"/>
      <c r="H7" s="133"/>
      <c r="I7" s="133"/>
      <c r="J7" s="133"/>
      <c r="K7" s="133"/>
      <c r="L7" s="133"/>
      <c r="M7" s="133"/>
      <c r="N7" s="133"/>
      <c r="O7" s="133"/>
    </row>
    <row r="8" spans="2:15" x14ac:dyDescent="0.25">
      <c r="B8" s="133"/>
      <c r="C8" s="133"/>
      <c r="D8" s="133"/>
      <c r="E8" s="133"/>
      <c r="F8" s="133"/>
      <c r="G8" s="133"/>
      <c r="H8" s="133"/>
      <c r="I8" s="133"/>
      <c r="J8" s="133"/>
      <c r="K8" s="133"/>
      <c r="L8" s="133"/>
      <c r="M8" s="133"/>
      <c r="N8" s="133"/>
      <c r="O8" s="133"/>
    </row>
    <row r="9" spans="2:15" x14ac:dyDescent="0.25">
      <c r="B9" s="133"/>
      <c r="C9" s="133"/>
      <c r="D9" s="133"/>
      <c r="E9" s="133"/>
      <c r="F9" s="133"/>
      <c r="G9" s="133"/>
      <c r="H9" s="133"/>
      <c r="I9" s="133"/>
      <c r="J9" s="133"/>
      <c r="K9" s="133"/>
      <c r="L9" s="133"/>
      <c r="M9" s="133"/>
      <c r="N9" s="133"/>
      <c r="O9" s="133"/>
    </row>
    <row r="10" spans="2:15" x14ac:dyDescent="0.25">
      <c r="B10" s="133"/>
      <c r="C10" s="133"/>
      <c r="D10" s="133"/>
      <c r="E10" s="133"/>
      <c r="F10" s="133"/>
      <c r="G10" s="133"/>
      <c r="H10" s="133"/>
      <c r="I10" s="133"/>
      <c r="J10" s="133"/>
      <c r="K10" s="133"/>
      <c r="L10" s="133"/>
      <c r="M10" s="133"/>
      <c r="N10" s="133"/>
      <c r="O10" s="133"/>
    </row>
    <row r="11" spans="2:15" x14ac:dyDescent="0.25">
      <c r="B11" s="133"/>
      <c r="C11" s="133"/>
      <c r="D11" s="133"/>
      <c r="E11" s="133"/>
      <c r="F11" s="133"/>
      <c r="G11" s="133"/>
      <c r="H11" s="133"/>
      <c r="I11" s="133"/>
      <c r="J11" s="133"/>
      <c r="K11" s="133"/>
      <c r="L11" s="133"/>
      <c r="M11" s="133"/>
      <c r="N11" s="133"/>
      <c r="O11" s="133"/>
    </row>
    <row r="12" spans="2:15" x14ac:dyDescent="0.25">
      <c r="B12" s="133"/>
      <c r="C12" s="133"/>
      <c r="D12" s="133"/>
      <c r="E12" s="133"/>
      <c r="F12" s="133"/>
      <c r="G12" s="133"/>
      <c r="H12" s="133"/>
      <c r="I12" s="133"/>
      <c r="J12" s="133"/>
      <c r="K12" s="133"/>
      <c r="L12" s="133"/>
      <c r="M12" s="133"/>
      <c r="N12" s="133"/>
      <c r="O12" s="133"/>
    </row>
    <row r="13" spans="2:15" x14ac:dyDescent="0.25">
      <c r="B13" s="133"/>
      <c r="C13" s="133"/>
      <c r="D13" s="133"/>
      <c r="E13" s="133"/>
      <c r="F13" s="133"/>
      <c r="G13" s="133"/>
      <c r="H13" s="133"/>
      <c r="I13" s="133"/>
      <c r="J13" s="133"/>
      <c r="K13" s="133"/>
      <c r="L13" s="133"/>
      <c r="M13" s="133"/>
      <c r="N13" s="133"/>
      <c r="O13" s="133"/>
    </row>
    <row r="14" spans="2:15" x14ac:dyDescent="0.25">
      <c r="B14" s="133"/>
      <c r="C14" s="133"/>
      <c r="D14" s="133"/>
      <c r="E14" s="133"/>
      <c r="F14" s="133"/>
      <c r="G14" s="133"/>
      <c r="H14" s="133"/>
      <c r="I14" s="133"/>
      <c r="J14" s="133"/>
      <c r="K14" s="133"/>
      <c r="L14" s="133"/>
      <c r="M14" s="133"/>
      <c r="N14" s="133"/>
      <c r="O14" s="133"/>
    </row>
    <row r="15" spans="2:15" x14ac:dyDescent="0.25">
      <c r="B15" s="133"/>
      <c r="C15" s="133"/>
      <c r="D15" s="133"/>
      <c r="E15" s="133"/>
      <c r="F15" s="133"/>
      <c r="G15" s="133"/>
      <c r="H15" s="133"/>
      <c r="I15" s="133"/>
      <c r="J15" s="133"/>
      <c r="K15" s="133"/>
      <c r="L15" s="133"/>
      <c r="M15" s="133"/>
      <c r="N15" s="133"/>
      <c r="O15" s="133"/>
    </row>
    <row r="16" spans="2:15" x14ac:dyDescent="0.25">
      <c r="B16" s="133"/>
      <c r="C16" s="133"/>
      <c r="D16" s="133"/>
      <c r="E16" s="133"/>
      <c r="F16" s="133"/>
      <c r="G16" s="133"/>
      <c r="H16" s="133"/>
      <c r="I16" s="133"/>
      <c r="J16" s="133"/>
      <c r="K16" s="133"/>
      <c r="L16" s="133"/>
      <c r="M16" s="133"/>
      <c r="N16" s="133"/>
      <c r="O16" s="133"/>
    </row>
    <row r="17" spans="2:15" x14ac:dyDescent="0.25">
      <c r="B17" s="133"/>
      <c r="C17" s="133"/>
      <c r="D17" s="133"/>
      <c r="E17" s="133"/>
      <c r="F17" s="133"/>
      <c r="G17" s="133"/>
      <c r="H17" s="133"/>
      <c r="I17" s="133"/>
      <c r="J17" s="133"/>
      <c r="K17" s="133"/>
      <c r="L17" s="133"/>
      <c r="M17" s="133"/>
      <c r="N17" s="133"/>
      <c r="O17" s="133"/>
    </row>
    <row r="18" spans="2:15" x14ac:dyDescent="0.25">
      <c r="B18" s="133"/>
      <c r="C18" s="133"/>
      <c r="D18" s="133"/>
      <c r="E18" s="133"/>
      <c r="F18" s="133"/>
      <c r="G18" s="133"/>
      <c r="H18" s="133"/>
      <c r="I18" s="133"/>
      <c r="J18" s="133"/>
      <c r="K18" s="133"/>
      <c r="L18" s="133"/>
      <c r="M18" s="133"/>
      <c r="N18" s="133"/>
      <c r="O18" s="133"/>
    </row>
    <row r="19" spans="2:15" x14ac:dyDescent="0.25">
      <c r="B19" s="133"/>
      <c r="C19" s="133"/>
      <c r="D19" s="133"/>
      <c r="E19" s="133"/>
      <c r="F19" s="133"/>
      <c r="G19" s="133"/>
      <c r="H19" s="133"/>
      <c r="I19" s="133"/>
      <c r="J19" s="133"/>
      <c r="K19" s="133"/>
      <c r="L19" s="133"/>
      <c r="M19" s="133"/>
      <c r="N19" s="133"/>
      <c r="O19" s="133"/>
    </row>
    <row r="20" spans="2:15" x14ac:dyDescent="0.25">
      <c r="B20" s="133"/>
      <c r="C20" s="133"/>
      <c r="D20" s="133"/>
      <c r="E20" s="133"/>
      <c r="F20" s="133"/>
      <c r="G20" s="133"/>
      <c r="H20" s="133"/>
      <c r="I20" s="133"/>
      <c r="J20" s="133"/>
      <c r="K20" s="133"/>
      <c r="L20" s="133"/>
      <c r="M20" s="133"/>
      <c r="N20" s="133"/>
      <c r="O20" s="133"/>
    </row>
    <row r="21" spans="2:15" x14ac:dyDescent="0.25">
      <c r="B21" s="102"/>
      <c r="C21" s="102"/>
      <c r="D21" s="102"/>
      <c r="E21" s="102"/>
      <c r="F21" s="102"/>
      <c r="G21" s="102"/>
      <c r="H21" s="102"/>
      <c r="I21" s="102"/>
      <c r="J21" s="102"/>
      <c r="K21" s="102"/>
      <c r="L21" s="102"/>
      <c r="M21" s="102"/>
      <c r="N21" s="102"/>
      <c r="O21" s="102"/>
    </row>
    <row r="22" spans="2:15" ht="15" customHeight="1" x14ac:dyDescent="0.25">
      <c r="B22" s="134" t="s">
        <v>403</v>
      </c>
      <c r="C22" s="134"/>
      <c r="D22" s="134"/>
      <c r="E22" s="134"/>
      <c r="F22" s="134"/>
      <c r="G22" s="134"/>
      <c r="H22" s="134"/>
      <c r="I22" s="134"/>
      <c r="J22" s="134"/>
      <c r="K22" s="134"/>
      <c r="L22" s="134"/>
      <c r="M22" s="134"/>
      <c r="N22" s="134"/>
      <c r="O22" s="134"/>
    </row>
    <row r="23" spans="2:15" x14ac:dyDescent="0.25">
      <c r="B23" s="134"/>
      <c r="C23" s="134"/>
      <c r="D23" s="134"/>
      <c r="E23" s="134"/>
      <c r="F23" s="134"/>
      <c r="G23" s="134"/>
      <c r="H23" s="134"/>
      <c r="I23" s="134"/>
      <c r="J23" s="134"/>
      <c r="K23" s="134"/>
      <c r="L23" s="134"/>
      <c r="M23" s="134"/>
      <c r="N23" s="134"/>
      <c r="O23" s="134"/>
    </row>
    <row r="24" spans="2:15" x14ac:dyDescent="0.25">
      <c r="B24" s="134"/>
      <c r="C24" s="134"/>
      <c r="D24" s="134"/>
      <c r="E24" s="134"/>
      <c r="F24" s="134"/>
      <c r="G24" s="134"/>
      <c r="H24" s="134"/>
      <c r="I24" s="134"/>
      <c r="J24" s="134"/>
      <c r="K24" s="134"/>
      <c r="L24" s="134"/>
      <c r="M24" s="134"/>
      <c r="N24" s="134"/>
      <c r="O24" s="134"/>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7" t="s">
        <v>349</v>
      </c>
    </row>
    <row r="3" spans="1:19" ht="15.75" thickBot="1" x14ac:dyDescent="0.3">
      <c r="A3" s="118"/>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row>
    <row r="6" spans="1:19" s="13" customFormat="1"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Data'!$A$7:$R$326,2,0)</f>
        <v>43936</v>
      </c>
      <c r="C8" s="69">
        <f>VLOOKUP($A8,'Return Data'!$A$7:$R$326,3,0)</f>
        <v>37.926499999999997</v>
      </c>
      <c r="D8" s="69">
        <f>VLOOKUP($A8,'Return Data'!$A$7:$R$326,11,0)</f>
        <v>-107.48454041981999</v>
      </c>
      <c r="E8" s="70">
        <f>RANK(D8,D$8:D$23,0)</f>
        <v>9</v>
      </c>
      <c r="F8" s="69">
        <f>VLOOKUP($A8,'Return Data'!$A$7:$R$326,12,0)</f>
        <v>-41.153802682410301</v>
      </c>
      <c r="G8" s="70">
        <f>RANK(F8,F$8:F$23,0)</f>
        <v>9</v>
      </c>
      <c r="H8" s="69">
        <f>VLOOKUP($A8,'Return Data'!$A$7:$R$326,13,0)</f>
        <v>-35.342619219177301</v>
      </c>
      <c r="I8" s="70">
        <f>RANK(H8,H$8:H$23,0)</f>
        <v>13</v>
      </c>
      <c r="J8" s="69">
        <f>VLOOKUP($A8,'Return Data'!$A$7:$R$326,14,0)</f>
        <v>-30.815703683393501</v>
      </c>
      <c r="K8" s="70">
        <f>RANK(J8,J$8:J$23,0)</f>
        <v>14</v>
      </c>
      <c r="L8" s="69">
        <f>VLOOKUP($A8,'Return Data'!$A$7:$R$326,18,0)</f>
        <v>-21.238564695639202</v>
      </c>
      <c r="M8" s="70">
        <f>RANK(L8,L$8:L$23,0)</f>
        <v>12</v>
      </c>
      <c r="N8" s="69">
        <f>VLOOKUP($A8,'Return Data'!$A$7:$R$326,15,0)</f>
        <v>-10.252046873114599</v>
      </c>
      <c r="O8" s="70">
        <f>RANK(N8,N$8:N$23,0)</f>
        <v>12</v>
      </c>
      <c r="P8" s="69">
        <f>VLOOKUP($A8,'Return Data'!$A$7:$R$326,16,0)</f>
        <v>-0.92831714258365805</v>
      </c>
      <c r="Q8" s="70">
        <f>RANK(P8,P$8:P$23,0)</f>
        <v>9</v>
      </c>
      <c r="R8" s="69">
        <f>VLOOKUP($A8,'Return Data'!$A$7:$R$326,17,0)</f>
        <v>14.498456186496499</v>
      </c>
      <c r="S8" s="71">
        <f>RANK(R8,R$8:R$23,0)</f>
        <v>5</v>
      </c>
    </row>
    <row r="9" spans="1:19" s="72" customFormat="1" x14ac:dyDescent="0.25">
      <c r="A9" s="67" t="s">
        <v>12</v>
      </c>
      <c r="B9" s="68">
        <f>VLOOKUP($A9,'Return Data'!$A$7:$R$326,2,0)</f>
        <v>43936</v>
      </c>
      <c r="C9" s="69">
        <f>VLOOKUP($A9,'Return Data'!$A$7:$R$326,3,0)</f>
        <v>223.53700000000001</v>
      </c>
      <c r="D9" s="69">
        <f>VLOOKUP($A9,'Return Data'!$A$7:$R$326,11,0)</f>
        <v>-110.86708240081001</v>
      </c>
      <c r="E9" s="70">
        <f t="shared" ref="E9:E23" si="0">RANK(D9,D$8:D$23,0)</f>
        <v>12</v>
      </c>
      <c r="F9" s="69">
        <f>VLOOKUP($A9,'Return Data'!$A$7:$R$326,12,0)</f>
        <v>-43.7429180588178</v>
      </c>
      <c r="G9" s="70">
        <f t="shared" ref="G9:I9" si="1">RANK(F9,F$8:F$23,0)</f>
        <v>12</v>
      </c>
      <c r="H9" s="69">
        <f>VLOOKUP($A9,'Return Data'!$A$7:$R$326,13,0)</f>
        <v>-34.045526811194101</v>
      </c>
      <c r="I9" s="70">
        <f t="shared" si="1"/>
        <v>11</v>
      </c>
      <c r="J9" s="69">
        <f>VLOOKUP($A9,'Return Data'!$A$7:$R$326,14,0)</f>
        <v>-29.764328666923898</v>
      </c>
      <c r="K9" s="70">
        <f t="shared" ref="K9" si="2">RANK(J9,J$8:J$23,0)</f>
        <v>12</v>
      </c>
      <c r="L9" s="69">
        <f>VLOOKUP($A9,'Return Data'!$A$7:$R$326,18,0)</f>
        <v>-13.380642250440699</v>
      </c>
      <c r="M9" s="70">
        <f t="shared" ref="M9" si="3">RANK(L9,L$8:L$23,0)</f>
        <v>7</v>
      </c>
      <c r="N9" s="69">
        <f>VLOOKUP($A9,'Return Data'!$A$7:$R$326,15,0)</f>
        <v>-4.4502389831705704</v>
      </c>
      <c r="O9" s="70">
        <f t="shared" ref="O9:O23" si="4">RANK(N9,N$8:N$23,0)</f>
        <v>6</v>
      </c>
      <c r="P9" s="69">
        <f>VLOOKUP($A9,'Return Data'!$A$7:$R$326,16,0)</f>
        <v>1.24427037680116</v>
      </c>
      <c r="Q9" s="70">
        <f t="shared" ref="Q9:S23" si="5">RANK(P9,P$8:P$23,0)</f>
        <v>5</v>
      </c>
      <c r="R9" s="69">
        <f>VLOOKUP($A9,'Return Data'!$A$7:$R$326,17,0)</f>
        <v>12.5346641903345</v>
      </c>
      <c r="S9" s="71">
        <f t="shared" si="5"/>
        <v>6</v>
      </c>
    </row>
    <row r="10" spans="1:19" s="72" customFormat="1" x14ac:dyDescent="0.25">
      <c r="A10" s="67" t="s">
        <v>13</v>
      </c>
      <c r="B10" s="68">
        <f>VLOOKUP($A10,'Return Data'!$A$7:$R$326,2,0)</f>
        <v>43936</v>
      </c>
      <c r="C10" s="69">
        <f>VLOOKUP($A10,'Return Data'!$A$7:$R$326,3,0)</f>
        <v>124.21</v>
      </c>
      <c r="D10" s="69">
        <f>VLOOKUP($A10,'Return Data'!$A$7:$R$326,11,0)</f>
        <v>-81.347315799533305</v>
      </c>
      <c r="E10" s="70">
        <f t="shared" si="0"/>
        <v>1</v>
      </c>
      <c r="F10" s="69">
        <f>VLOOKUP($A10,'Return Data'!$A$7:$R$326,12,0)</f>
        <v>-30.8647415480898</v>
      </c>
      <c r="G10" s="70">
        <f t="shared" ref="G10:I10" si="6">RANK(F10,F$8:F$23,0)</f>
        <v>1</v>
      </c>
      <c r="H10" s="69">
        <f>VLOOKUP($A10,'Return Data'!$A$7:$R$326,13,0)</f>
        <v>-25.235230310538402</v>
      </c>
      <c r="I10" s="70">
        <f t="shared" si="6"/>
        <v>6</v>
      </c>
      <c r="J10" s="69">
        <f>VLOOKUP($A10,'Return Data'!$A$7:$R$326,14,0)</f>
        <v>-20.707492711004399</v>
      </c>
      <c r="K10" s="70">
        <f t="shared" ref="K10" si="7">RANK(J10,J$8:J$23,0)</f>
        <v>4</v>
      </c>
      <c r="L10" s="69">
        <f>VLOOKUP($A10,'Return Data'!$A$7:$R$326,18,0)</f>
        <v>-8.5587333834988808</v>
      </c>
      <c r="M10" s="70">
        <f t="shared" ref="M10" si="8">RANK(L10,L$8:L$23,0)</f>
        <v>2</v>
      </c>
      <c r="N10" s="69">
        <f>VLOOKUP($A10,'Return Data'!$A$7:$R$326,15,0)</f>
        <v>-3.3737622170781898</v>
      </c>
      <c r="O10" s="70">
        <f t="shared" si="4"/>
        <v>4</v>
      </c>
      <c r="P10" s="69">
        <f>VLOOKUP($A10,'Return Data'!$A$7:$R$326,16,0)</f>
        <v>0.62022177415049495</v>
      </c>
      <c r="Q10" s="70">
        <f t="shared" si="5"/>
        <v>6</v>
      </c>
      <c r="R10" s="69">
        <f>VLOOKUP($A10,'Return Data'!$A$7:$R$326,17,0)</f>
        <v>15.6380184356264</v>
      </c>
      <c r="S10" s="71">
        <f t="shared" si="5"/>
        <v>4</v>
      </c>
    </row>
    <row r="11" spans="1:19" s="72" customFormat="1" x14ac:dyDescent="0.25">
      <c r="A11" s="67" t="s">
        <v>14</v>
      </c>
      <c r="B11" s="68">
        <f>VLOOKUP($A11,'Return Data'!$A$7:$R$326,2,0)</f>
        <v>43936</v>
      </c>
      <c r="C11" s="69">
        <f>VLOOKUP($A11,'Return Data'!$A$7:$R$326,3,0)</f>
        <v>8.32</v>
      </c>
      <c r="D11" s="69">
        <f>VLOOKUP($A11,'Return Data'!$A$7:$R$326,11,0)</f>
        <v>-97.722277722277695</v>
      </c>
      <c r="E11" s="70">
        <f t="shared" si="0"/>
        <v>6</v>
      </c>
      <c r="F11" s="69">
        <f>VLOOKUP($A11,'Return Data'!$A$7:$R$326,12,0)</f>
        <v>-36.762027215257703</v>
      </c>
      <c r="G11" s="70">
        <f t="shared" ref="G11:I11" si="9">RANK(F11,F$8:F$23,0)</f>
        <v>7</v>
      </c>
      <c r="H11" s="69">
        <f>VLOOKUP($A11,'Return Data'!$A$7:$R$326,13,0)</f>
        <v>-27.556709956710002</v>
      </c>
      <c r="I11" s="70">
        <f t="shared" si="9"/>
        <v>8</v>
      </c>
      <c r="J11" s="69">
        <f>VLOOKUP($A11,'Return Data'!$A$7:$R$326,14,0)</f>
        <v>-21.302695053043699</v>
      </c>
      <c r="K11" s="70">
        <f t="shared" ref="K11" si="10">RANK(J11,J$8:J$23,0)</f>
        <v>5</v>
      </c>
      <c r="L11" s="69"/>
      <c r="M11" s="70"/>
      <c r="N11" s="69"/>
      <c r="O11" s="70"/>
      <c r="P11" s="69"/>
      <c r="Q11" s="70"/>
      <c r="R11" s="69">
        <f>VLOOKUP($A11,'Return Data'!$A$7:$R$326,17,0)</f>
        <v>-10.152317880794699</v>
      </c>
      <c r="S11" s="71">
        <f t="shared" si="5"/>
        <v>14</v>
      </c>
    </row>
    <row r="12" spans="1:19" s="72" customFormat="1" x14ac:dyDescent="0.25">
      <c r="A12" s="67" t="s">
        <v>15</v>
      </c>
      <c r="B12" s="68">
        <f>VLOOKUP($A12,'Return Data'!$A$7:$R$326,2,0)</f>
        <v>43936</v>
      </c>
      <c r="C12" s="69">
        <f>VLOOKUP($A12,'Return Data'!$A$7:$R$326,3,0)</f>
        <v>34.369999999999997</v>
      </c>
      <c r="D12" s="69">
        <f>VLOOKUP($A12,'Return Data'!$A$7:$R$326,11,0)</f>
        <v>-140.940961284422</v>
      </c>
      <c r="E12" s="70">
        <f t="shared" si="0"/>
        <v>16</v>
      </c>
      <c r="F12" s="69">
        <f>VLOOKUP($A12,'Return Data'!$A$7:$R$326,12,0)</f>
        <v>-55.375818006831203</v>
      </c>
      <c r="G12" s="70">
        <f t="shared" ref="G12:I12" si="11">RANK(F12,F$8:F$23,0)</f>
        <v>16</v>
      </c>
      <c r="H12" s="69">
        <f>VLOOKUP($A12,'Return Data'!$A$7:$R$326,13,0)</f>
        <v>-44.796733721174697</v>
      </c>
      <c r="I12" s="70">
        <f t="shared" si="11"/>
        <v>16</v>
      </c>
      <c r="J12" s="69">
        <f>VLOOKUP($A12,'Return Data'!$A$7:$R$326,14,0)</f>
        <v>-37.3158274927465</v>
      </c>
      <c r="K12" s="70">
        <f t="shared" ref="K12" si="12">RANK(J12,J$8:J$23,0)</f>
        <v>16</v>
      </c>
      <c r="L12" s="69">
        <f>VLOOKUP($A12,'Return Data'!$A$7:$R$326,18,0)</f>
        <v>-21.137612302549801</v>
      </c>
      <c r="M12" s="70">
        <f t="shared" ref="M12" si="13">RANK(L12,L$8:L$23,0)</f>
        <v>11</v>
      </c>
      <c r="N12" s="69">
        <f>VLOOKUP($A12,'Return Data'!$A$7:$R$326,15,0)</f>
        <v>-9.0932299749015506</v>
      </c>
      <c r="O12" s="70">
        <f t="shared" si="4"/>
        <v>11</v>
      </c>
      <c r="P12" s="69">
        <f>VLOOKUP($A12,'Return Data'!$A$7:$R$326,16,0)</f>
        <v>-2.3447219296947499</v>
      </c>
      <c r="Q12" s="70">
        <f t="shared" si="5"/>
        <v>11</v>
      </c>
      <c r="R12" s="69">
        <f>VLOOKUP($A12,'Return Data'!$A$7:$R$326,17,0)</f>
        <v>7.81900058124904</v>
      </c>
      <c r="S12" s="71">
        <f t="shared" si="5"/>
        <v>10</v>
      </c>
    </row>
    <row r="13" spans="1:19" s="72" customFormat="1" x14ac:dyDescent="0.25">
      <c r="A13" s="67" t="s">
        <v>16</v>
      </c>
      <c r="B13" s="68">
        <f>VLOOKUP($A13,'Return Data'!$A$7:$R$326,2,0)</f>
        <v>43936</v>
      </c>
      <c r="C13" s="69">
        <f>VLOOKUP($A13,'Return Data'!$A$7:$R$326,3,0)</f>
        <v>9.9593000000000007</v>
      </c>
      <c r="D13" s="69">
        <f>VLOOKUP($A13,'Return Data'!$A$7:$R$326,11,0)</f>
        <v>-95.551601483312197</v>
      </c>
      <c r="E13" s="70">
        <f t="shared" si="0"/>
        <v>4</v>
      </c>
      <c r="F13" s="69">
        <f>VLOOKUP($A13,'Return Data'!$A$7:$R$326,12,0)</f>
        <v>-34.269754185834103</v>
      </c>
      <c r="G13" s="70">
        <f t="shared" ref="G13:I13" si="14">RANK(F13,F$8:F$23,0)</f>
        <v>3</v>
      </c>
      <c r="H13" s="69">
        <f>VLOOKUP($A13,'Return Data'!$A$7:$R$326,13,0)</f>
        <v>-25.171538658979799</v>
      </c>
      <c r="I13" s="70">
        <f t="shared" si="14"/>
        <v>5</v>
      </c>
      <c r="J13" s="69">
        <f>VLOOKUP($A13,'Return Data'!$A$7:$R$326,14,0)</f>
        <v>-21.9159207824083</v>
      </c>
      <c r="K13" s="70">
        <f t="shared" ref="K13" si="15">RANK(J13,J$8:J$23,0)</f>
        <v>6</v>
      </c>
      <c r="L13" s="69">
        <f>VLOOKUP($A13,'Return Data'!$A$7:$R$326,18,0)</f>
        <v>-14.9888298454633</v>
      </c>
      <c r="M13" s="70">
        <f t="shared" ref="M13" si="16">RANK(L13,L$8:L$23,0)</f>
        <v>9</v>
      </c>
      <c r="N13" s="69">
        <f>VLOOKUP($A13,'Return Data'!$A$7:$R$326,15,0)</f>
        <v>-8.5052950104880498</v>
      </c>
      <c r="O13" s="70">
        <f t="shared" si="4"/>
        <v>10</v>
      </c>
      <c r="P13" s="69"/>
      <c r="Q13" s="70"/>
      <c r="R13" s="69">
        <f>VLOOKUP($A13,'Return Data'!$A$7:$R$326,17,0)</f>
        <v>-8.8320451843042005E-2</v>
      </c>
      <c r="S13" s="71">
        <f t="shared" si="5"/>
        <v>12</v>
      </c>
    </row>
    <row r="14" spans="1:19" s="72" customFormat="1" x14ac:dyDescent="0.25">
      <c r="A14" s="67" t="s">
        <v>17</v>
      </c>
      <c r="B14" s="68">
        <f>VLOOKUP($A14,'Return Data'!$A$7:$R$326,2,0)</f>
        <v>43936</v>
      </c>
      <c r="C14" s="69">
        <f>VLOOKUP($A14,'Return Data'!$A$7:$R$326,3,0)</f>
        <v>27.075299999999999</v>
      </c>
      <c r="D14" s="69">
        <f>VLOOKUP($A14,'Return Data'!$A$7:$R$326,11,0)</f>
        <v>-108.77785355114101</v>
      </c>
      <c r="E14" s="70">
        <f t="shared" si="0"/>
        <v>11</v>
      </c>
      <c r="F14" s="69">
        <f>VLOOKUP($A14,'Return Data'!$A$7:$R$326,12,0)</f>
        <v>-43.368866997460898</v>
      </c>
      <c r="G14" s="70">
        <f t="shared" ref="G14:I14" si="17">RANK(F14,F$8:F$23,0)</f>
        <v>10</v>
      </c>
      <c r="H14" s="69">
        <f>VLOOKUP($A14,'Return Data'!$A$7:$R$326,13,0)</f>
        <v>-24.024378305365101</v>
      </c>
      <c r="I14" s="70">
        <f t="shared" si="17"/>
        <v>4</v>
      </c>
      <c r="J14" s="69">
        <f>VLOOKUP($A14,'Return Data'!$A$7:$R$326,14,0)</f>
        <v>-22.205821144502099</v>
      </c>
      <c r="K14" s="70">
        <f t="shared" ref="K14" si="18">RANK(J14,J$8:J$23,0)</f>
        <v>9</v>
      </c>
      <c r="L14" s="69">
        <f>VLOOKUP($A14,'Return Data'!$A$7:$R$326,18,0)</f>
        <v>-9.8926643420548306</v>
      </c>
      <c r="M14" s="70">
        <f t="shared" ref="M14" si="19">RANK(L14,L$8:L$23,0)</f>
        <v>3</v>
      </c>
      <c r="N14" s="69">
        <f>VLOOKUP($A14,'Return Data'!$A$7:$R$326,15,0)</f>
        <v>-3.10264791344055</v>
      </c>
      <c r="O14" s="70">
        <f t="shared" si="4"/>
        <v>2</v>
      </c>
      <c r="P14" s="69">
        <f>VLOOKUP($A14,'Return Data'!$A$7:$R$326,16,0)</f>
        <v>4.1087280207079804</v>
      </c>
      <c r="Q14" s="70">
        <f t="shared" si="5"/>
        <v>1</v>
      </c>
      <c r="R14" s="69">
        <f>VLOOKUP($A14,'Return Data'!$A$7:$R$326,17,0)</f>
        <v>11.9220976191506</v>
      </c>
      <c r="S14" s="71">
        <f t="shared" si="5"/>
        <v>7</v>
      </c>
    </row>
    <row r="15" spans="1:19" s="72" customFormat="1" x14ac:dyDescent="0.25">
      <c r="A15" s="67" t="s">
        <v>18</v>
      </c>
      <c r="B15" s="68">
        <f>VLOOKUP($A15,'Return Data'!$A$7:$R$326,2,0)</f>
        <v>43936</v>
      </c>
      <c r="C15" s="69">
        <f>VLOOKUP($A15,'Return Data'!$A$7:$R$326,3,0)</f>
        <v>27.738</v>
      </c>
      <c r="D15" s="69">
        <f>VLOOKUP($A15,'Return Data'!$A$7:$R$326,11,0)</f>
        <v>-119.386159127379</v>
      </c>
      <c r="E15" s="70">
        <f t="shared" si="0"/>
        <v>14</v>
      </c>
      <c r="F15" s="69">
        <f>VLOOKUP($A15,'Return Data'!$A$7:$R$326,12,0)</f>
        <v>-44.626287956258402</v>
      </c>
      <c r="G15" s="70">
        <f t="shared" ref="G15:I15" si="20">RANK(F15,F$8:F$23,0)</f>
        <v>13</v>
      </c>
      <c r="H15" s="69">
        <f>VLOOKUP($A15,'Return Data'!$A$7:$R$326,13,0)</f>
        <v>-34.423112867480199</v>
      </c>
      <c r="I15" s="70">
        <f t="shared" si="20"/>
        <v>12</v>
      </c>
      <c r="J15" s="69">
        <f>VLOOKUP($A15,'Return Data'!$A$7:$R$326,14,0)</f>
        <v>-26.839410034187601</v>
      </c>
      <c r="K15" s="70">
        <f t="shared" ref="K15" si="21">RANK(J15,J$8:J$23,0)</f>
        <v>11</v>
      </c>
      <c r="L15" s="69">
        <f>VLOOKUP($A15,'Return Data'!$A$7:$R$326,18,0)</f>
        <v>-14.4410117260128</v>
      </c>
      <c r="M15" s="70">
        <f t="shared" ref="M15" si="22">RANK(L15,L$8:L$23,0)</f>
        <v>8</v>
      </c>
      <c r="N15" s="69">
        <f>VLOOKUP($A15,'Return Data'!$A$7:$R$326,15,0)</f>
        <v>-6.02638585127408</v>
      </c>
      <c r="O15" s="70">
        <f t="shared" si="4"/>
        <v>7</v>
      </c>
      <c r="P15" s="69">
        <f>VLOOKUP($A15,'Return Data'!$A$7:$R$326,16,0)</f>
        <v>2.0155717543370799</v>
      </c>
      <c r="Q15" s="70">
        <f t="shared" si="5"/>
        <v>3</v>
      </c>
      <c r="R15" s="69">
        <f>VLOOKUP($A15,'Return Data'!$A$7:$R$326,17,0)</f>
        <v>17.268968118453799</v>
      </c>
      <c r="S15" s="71">
        <f t="shared" si="5"/>
        <v>2</v>
      </c>
    </row>
    <row r="16" spans="1:19" s="72" customFormat="1" x14ac:dyDescent="0.25">
      <c r="A16" s="67" t="s">
        <v>19</v>
      </c>
      <c r="B16" s="68">
        <f>VLOOKUP($A16,'Return Data'!$A$7:$R$326,2,0)</f>
        <v>43936</v>
      </c>
      <c r="C16" s="69">
        <f>VLOOKUP($A16,'Return Data'!$A$7:$R$326,3,0)</f>
        <v>58.813400000000001</v>
      </c>
      <c r="D16" s="69">
        <f>VLOOKUP($A16,'Return Data'!$A$7:$R$326,11,0)</f>
        <v>-108.347569695443</v>
      </c>
      <c r="E16" s="70">
        <f t="shared" si="0"/>
        <v>10</v>
      </c>
      <c r="F16" s="69">
        <f>VLOOKUP($A16,'Return Data'!$A$7:$R$326,12,0)</f>
        <v>-43.386557559529301</v>
      </c>
      <c r="G16" s="70">
        <f t="shared" ref="G16:I16" si="23">RANK(F16,F$8:F$23,0)</f>
        <v>11</v>
      </c>
      <c r="H16" s="69">
        <f>VLOOKUP($A16,'Return Data'!$A$7:$R$326,13,0)</f>
        <v>-31.469523111643301</v>
      </c>
      <c r="I16" s="70">
        <f t="shared" si="23"/>
        <v>10</v>
      </c>
      <c r="J16" s="69">
        <f>VLOOKUP($A16,'Return Data'!$A$7:$R$326,14,0)</f>
        <v>-24.828955809671001</v>
      </c>
      <c r="K16" s="70">
        <f t="shared" ref="K16" si="24">RANK(J16,J$8:J$23,0)</f>
        <v>10</v>
      </c>
      <c r="L16" s="69">
        <f>VLOOKUP($A16,'Return Data'!$A$7:$R$326,18,0)</f>
        <v>-11.3873926084826</v>
      </c>
      <c r="M16" s="70">
        <f t="shared" ref="M16" si="25">RANK(L16,L$8:L$23,0)</f>
        <v>4</v>
      </c>
      <c r="N16" s="69">
        <f>VLOOKUP($A16,'Return Data'!$A$7:$R$326,15,0)</f>
        <v>-3.20216727590554</v>
      </c>
      <c r="O16" s="70">
        <f t="shared" si="4"/>
        <v>3</v>
      </c>
      <c r="P16" s="69">
        <f>VLOOKUP($A16,'Return Data'!$A$7:$R$326,16,0)</f>
        <v>1.25829506680989</v>
      </c>
      <c r="Q16" s="70">
        <f t="shared" si="5"/>
        <v>4</v>
      </c>
      <c r="R16" s="69">
        <f>VLOOKUP($A16,'Return Data'!$A$7:$R$326,17,0)</f>
        <v>9.7841225910719007</v>
      </c>
      <c r="S16" s="71">
        <f t="shared" si="5"/>
        <v>8</v>
      </c>
    </row>
    <row r="17" spans="1:19" s="72" customFormat="1" x14ac:dyDescent="0.25">
      <c r="A17" s="67" t="s">
        <v>20</v>
      </c>
      <c r="B17" s="68">
        <f>VLOOKUP($A17,'Return Data'!$A$7:$R$326,2,0)</f>
        <v>43936</v>
      </c>
      <c r="C17" s="69">
        <f>VLOOKUP($A17,'Return Data'!$A$7:$R$326,3,0)</f>
        <v>39.369999999999997</v>
      </c>
      <c r="D17" s="69">
        <f>VLOOKUP($A17,'Return Data'!$A$7:$R$326,11,0)</f>
        <v>-111.45723315569199</v>
      </c>
      <c r="E17" s="70">
        <f t="shared" si="0"/>
        <v>13</v>
      </c>
      <c r="F17" s="69">
        <f>VLOOKUP($A17,'Return Data'!$A$7:$R$326,12,0)</f>
        <v>-45.422827338268299</v>
      </c>
      <c r="G17" s="70">
        <f t="shared" ref="G17:I17" si="26">RANK(F17,F$8:F$23,0)</f>
        <v>14</v>
      </c>
      <c r="H17" s="69">
        <f>VLOOKUP($A17,'Return Data'!$A$7:$R$326,13,0)</f>
        <v>-37.354527203039702</v>
      </c>
      <c r="I17" s="70">
        <f t="shared" si="26"/>
        <v>14</v>
      </c>
      <c r="J17" s="69">
        <f>VLOOKUP($A17,'Return Data'!$A$7:$R$326,14,0)</f>
        <v>-30.578428485362899</v>
      </c>
      <c r="K17" s="70">
        <f t="shared" ref="K17" si="27">RANK(J17,J$8:J$23,0)</f>
        <v>13</v>
      </c>
      <c r="L17" s="69">
        <f>VLOOKUP($A17,'Return Data'!$A$7:$R$326,18,0)</f>
        <v>-12.3965941995416</v>
      </c>
      <c r="M17" s="70">
        <f t="shared" ref="M17" si="28">RANK(L17,L$8:L$23,0)</f>
        <v>6</v>
      </c>
      <c r="N17" s="69">
        <f>VLOOKUP($A17,'Return Data'!$A$7:$R$326,15,0)</f>
        <v>-6.1291920862573699</v>
      </c>
      <c r="O17" s="70">
        <f t="shared" si="4"/>
        <v>8</v>
      </c>
      <c r="P17" s="69">
        <f>VLOOKUP($A17,'Return Data'!$A$7:$R$326,16,0)</f>
        <v>0.18436601452450599</v>
      </c>
      <c r="Q17" s="70">
        <f t="shared" si="5"/>
        <v>8</v>
      </c>
      <c r="R17" s="69">
        <f>VLOOKUP($A17,'Return Data'!$A$7:$R$326,17,0)</f>
        <v>20.827763745871401</v>
      </c>
      <c r="S17" s="71">
        <f t="shared" si="5"/>
        <v>1</v>
      </c>
    </row>
    <row r="18" spans="1:19" s="72" customFormat="1" x14ac:dyDescent="0.25">
      <c r="A18" s="67" t="s">
        <v>21</v>
      </c>
      <c r="B18" s="68">
        <f>VLOOKUP($A18,'Return Data'!$A$7:$R$326,2,0)</f>
        <v>43936</v>
      </c>
      <c r="C18" s="69">
        <f>VLOOKUP($A18,'Return Data'!$A$7:$R$326,3,0)</f>
        <v>110.4896</v>
      </c>
      <c r="D18" s="69">
        <f>VLOOKUP($A18,'Return Data'!$A$7:$R$326,11,0)</f>
        <v>-103.576391558343</v>
      </c>
      <c r="E18" s="70">
        <f t="shared" si="0"/>
        <v>8</v>
      </c>
      <c r="F18" s="69">
        <f>VLOOKUP($A18,'Return Data'!$A$7:$R$326,12,0)</f>
        <v>-40.824256283574002</v>
      </c>
      <c r="G18" s="70">
        <f t="shared" ref="G18:I18" si="29">RANK(F18,F$8:F$23,0)</f>
        <v>8</v>
      </c>
      <c r="H18" s="69">
        <f>VLOOKUP($A18,'Return Data'!$A$7:$R$326,13,0)</f>
        <v>-27.6140006099007</v>
      </c>
      <c r="I18" s="70">
        <f t="shared" si="29"/>
        <v>9</v>
      </c>
      <c r="J18" s="69">
        <f>VLOOKUP($A18,'Return Data'!$A$7:$R$326,14,0)</f>
        <v>-21.9966664680659</v>
      </c>
      <c r="K18" s="70">
        <f t="shared" ref="K18" si="30">RANK(J18,J$8:J$23,0)</f>
        <v>7</v>
      </c>
      <c r="L18" s="69">
        <f>VLOOKUP($A18,'Return Data'!$A$7:$R$326,18,0)</f>
        <v>-11.4551810343937</v>
      </c>
      <c r="M18" s="70">
        <f t="shared" ref="M18" si="31">RANK(L18,L$8:L$23,0)</f>
        <v>5</v>
      </c>
      <c r="N18" s="69">
        <f>VLOOKUP($A18,'Return Data'!$A$7:$R$326,15,0)</f>
        <v>-3.5518211308935901</v>
      </c>
      <c r="O18" s="70">
        <f t="shared" si="4"/>
        <v>5</v>
      </c>
      <c r="P18" s="69">
        <f>VLOOKUP($A18,'Return Data'!$A$7:$R$326,16,0)</f>
        <v>3.5264891734214801</v>
      </c>
      <c r="Q18" s="70">
        <f t="shared" si="5"/>
        <v>2</v>
      </c>
      <c r="R18" s="69">
        <f>VLOOKUP($A18,'Return Data'!$A$7:$R$326,17,0)</f>
        <v>16.157707045264601</v>
      </c>
      <c r="S18" s="71">
        <f t="shared" si="5"/>
        <v>3</v>
      </c>
    </row>
    <row r="19" spans="1:19" s="72" customFormat="1" x14ac:dyDescent="0.25">
      <c r="A19" s="67" t="s">
        <v>22</v>
      </c>
      <c r="B19" s="68">
        <f>VLOOKUP($A19,'Return Data'!$A$7:$R$326,2,0)</f>
        <v>43936</v>
      </c>
      <c r="C19" s="69">
        <f>VLOOKUP($A19,'Return Data'!$A$7:$R$326,3,0)</f>
        <v>8.3179999999999996</v>
      </c>
      <c r="D19" s="69">
        <f>VLOOKUP($A19,'Return Data'!$A$7:$R$326,11,0)</f>
        <v>-94.860887831717406</v>
      </c>
      <c r="E19" s="70">
        <f t="shared" si="0"/>
        <v>3</v>
      </c>
      <c r="F19" s="69">
        <f>VLOOKUP($A19,'Return Data'!$A$7:$R$326,12,0)</f>
        <v>-36.534395567499097</v>
      </c>
      <c r="G19" s="70">
        <f t="shared" ref="G19:I19" si="32">RANK(F19,F$8:F$23,0)</f>
        <v>6</v>
      </c>
      <c r="H19" s="69">
        <f>VLOOKUP($A19,'Return Data'!$A$7:$R$326,13,0)</f>
        <v>-20.640056411501199</v>
      </c>
      <c r="I19" s="70">
        <f t="shared" si="32"/>
        <v>2</v>
      </c>
      <c r="J19" s="69">
        <f>VLOOKUP($A19,'Return Data'!$A$7:$R$326,14,0)</f>
        <v>-16.881742259652601</v>
      </c>
      <c r="K19" s="70">
        <f t="shared" ref="K19" si="33">RANK(J19,J$8:J$23,0)</f>
        <v>2</v>
      </c>
      <c r="L19" s="69"/>
      <c r="M19" s="70"/>
      <c r="N19" s="69"/>
      <c r="O19" s="70"/>
      <c r="P19" s="69"/>
      <c r="Q19" s="70"/>
      <c r="R19" s="69">
        <f>VLOOKUP($A19,'Return Data'!$A$7:$R$326,17,0)</f>
        <v>-9.5627725856697801</v>
      </c>
      <c r="S19" s="71">
        <f t="shared" si="5"/>
        <v>13</v>
      </c>
    </row>
    <row r="20" spans="1:19" s="72" customFormat="1" x14ac:dyDescent="0.25">
      <c r="A20" s="67" t="s">
        <v>23</v>
      </c>
      <c r="B20" s="68">
        <f>VLOOKUP($A20,'Return Data'!$A$7:$R$326,2,0)</f>
        <v>43936</v>
      </c>
      <c r="C20" s="69">
        <f>VLOOKUP($A20,'Return Data'!$A$7:$R$326,3,0)</f>
        <v>8.1862999999999992</v>
      </c>
      <c r="D20" s="69">
        <f>VLOOKUP($A20,'Return Data'!$A$7:$R$326,11,0)</f>
        <v>-91.110991459354494</v>
      </c>
      <c r="E20" s="70">
        <f t="shared" si="0"/>
        <v>2</v>
      </c>
      <c r="F20" s="69">
        <f>VLOOKUP($A20,'Return Data'!$A$7:$R$326,12,0)</f>
        <v>-34.633826275677599</v>
      </c>
      <c r="G20" s="70">
        <f t="shared" ref="G20:I20" si="34">RANK(F20,F$8:F$23,0)</f>
        <v>4</v>
      </c>
      <c r="H20" s="69">
        <f>VLOOKUP($A20,'Return Data'!$A$7:$R$326,13,0)</f>
        <v>-19.747894870175799</v>
      </c>
      <c r="I20" s="70">
        <f t="shared" si="34"/>
        <v>1</v>
      </c>
      <c r="J20" s="69">
        <f>VLOOKUP($A20,'Return Data'!$A$7:$R$326,14,0)</f>
        <v>-15.5833365999467</v>
      </c>
      <c r="K20" s="70">
        <f t="shared" ref="K20" si="35">RANK(J20,J$8:J$23,0)</f>
        <v>1</v>
      </c>
      <c r="L20" s="69"/>
      <c r="M20" s="70"/>
      <c r="N20" s="69"/>
      <c r="O20" s="70"/>
      <c r="P20" s="69"/>
      <c r="Q20" s="70"/>
      <c r="R20" s="69">
        <f>VLOOKUP($A20,'Return Data'!$A$7:$R$326,17,0)</f>
        <v>-10.660233494363901</v>
      </c>
      <c r="S20" s="71">
        <f t="shared" si="5"/>
        <v>15</v>
      </c>
    </row>
    <row r="21" spans="1:19" s="72" customFormat="1" x14ac:dyDescent="0.25">
      <c r="A21" s="67" t="s">
        <v>24</v>
      </c>
      <c r="B21" s="68">
        <f>VLOOKUP($A21,'Return Data'!$A$7:$R$326,2,0)</f>
        <v>43936</v>
      </c>
      <c r="C21" s="69">
        <f>VLOOKUP($A21,'Return Data'!$A$7:$R$326,3,0)</f>
        <v>180.94759999999999</v>
      </c>
      <c r="D21" s="69">
        <f>VLOOKUP($A21,'Return Data'!$A$7:$R$326,11,0)</f>
        <v>-126.329739606611</v>
      </c>
      <c r="E21" s="70">
        <f t="shared" si="0"/>
        <v>15</v>
      </c>
      <c r="F21" s="69">
        <f>VLOOKUP($A21,'Return Data'!$A$7:$R$326,12,0)</f>
        <v>-48.164424917665897</v>
      </c>
      <c r="G21" s="70">
        <f t="shared" ref="G21:I21" si="36">RANK(F21,F$8:F$23,0)</f>
        <v>15</v>
      </c>
      <c r="H21" s="69">
        <f>VLOOKUP($A21,'Return Data'!$A$7:$R$326,13,0)</f>
        <v>-38.961301303119598</v>
      </c>
      <c r="I21" s="70">
        <f t="shared" si="36"/>
        <v>15</v>
      </c>
      <c r="J21" s="69">
        <f>VLOOKUP($A21,'Return Data'!$A$7:$R$326,14,0)</f>
        <v>-33.507335106946101</v>
      </c>
      <c r="K21" s="70">
        <f t="shared" ref="K21" si="37">RANK(J21,J$8:J$23,0)</f>
        <v>15</v>
      </c>
      <c r="L21" s="69">
        <f>VLOOKUP($A21,'Return Data'!$A$7:$R$326,18,0)</f>
        <v>-17.363750831718999</v>
      </c>
      <c r="M21" s="70">
        <f t="shared" ref="M21" si="38">RANK(L21,L$8:L$23,0)</f>
        <v>10</v>
      </c>
      <c r="N21" s="69">
        <f>VLOOKUP($A21,'Return Data'!$A$7:$R$326,15,0)</f>
        <v>-8.1040766612622601</v>
      </c>
      <c r="O21" s="70">
        <f t="shared" si="4"/>
        <v>9</v>
      </c>
      <c r="P21" s="69">
        <f>VLOOKUP($A21,'Return Data'!$A$7:$R$326,16,0)</f>
        <v>-0.98826161994014505</v>
      </c>
      <c r="Q21" s="70">
        <f t="shared" si="5"/>
        <v>10</v>
      </c>
      <c r="R21" s="69">
        <f>VLOOKUP($A21,'Return Data'!$A$7:$R$326,17,0)</f>
        <v>5.9931404398330299</v>
      </c>
      <c r="S21" s="71">
        <f t="shared" si="5"/>
        <v>11</v>
      </c>
    </row>
    <row r="22" spans="1:19" s="72" customFormat="1" x14ac:dyDescent="0.25">
      <c r="A22" s="67" t="s">
        <v>25</v>
      </c>
      <c r="B22" s="68">
        <f>VLOOKUP($A22,'Return Data'!$A$7:$R$326,2,0)</f>
        <v>43936</v>
      </c>
      <c r="C22" s="69">
        <f>VLOOKUP($A22,'Return Data'!$A$7:$R$326,3,0)</f>
        <v>8.42</v>
      </c>
      <c r="D22" s="69">
        <f>VLOOKUP($A22,'Return Data'!$A$7:$R$326,11,0)</f>
        <v>-98.206278026905906</v>
      </c>
      <c r="E22" s="70">
        <f t="shared" si="0"/>
        <v>7</v>
      </c>
      <c r="F22" s="69">
        <f>VLOOKUP($A22,'Return Data'!$A$7:$R$326,12,0)</f>
        <v>-34.967860717286698</v>
      </c>
      <c r="G22" s="70">
        <f t="shared" ref="G22:I22" si="39">RANK(F22,F$8:F$23,0)</f>
        <v>5</v>
      </c>
      <c r="H22" s="69">
        <f>VLOOKUP($A22,'Return Data'!$A$7:$R$326,13,0)</f>
        <v>-25.7833840800348</v>
      </c>
      <c r="I22" s="70">
        <f t="shared" si="39"/>
        <v>7</v>
      </c>
      <c r="J22" s="69">
        <f>VLOOKUP($A22,'Return Data'!$A$7:$R$326,14,0)</f>
        <v>-22.0487506508343</v>
      </c>
      <c r="K22" s="70">
        <f t="shared" ref="K22" si="40">RANK(J22,J$8:J$23,0)</f>
        <v>8</v>
      </c>
      <c r="L22" s="69"/>
      <c r="M22" s="70"/>
      <c r="N22" s="69"/>
      <c r="O22" s="70"/>
      <c r="P22" s="69"/>
      <c r="Q22" s="70"/>
      <c r="R22" s="69">
        <f>VLOOKUP($A22,'Return Data'!$A$7:$R$326,17,0)</f>
        <v>-11.603621730382301</v>
      </c>
      <c r="S22" s="71">
        <f t="shared" si="5"/>
        <v>16</v>
      </c>
    </row>
    <row r="23" spans="1:19" s="72" customFormat="1" x14ac:dyDescent="0.25">
      <c r="A23" s="67" t="s">
        <v>26</v>
      </c>
      <c r="B23" s="68">
        <f>VLOOKUP($A23,'Return Data'!$A$7:$R$326,2,0)</f>
        <v>43936</v>
      </c>
      <c r="C23" s="69">
        <f>VLOOKUP($A23,'Return Data'!$A$7:$R$326,3,0)</f>
        <v>52.6128</v>
      </c>
      <c r="D23" s="69">
        <f>VLOOKUP($A23,'Return Data'!$A$7:$R$326,11,0)</f>
        <v>-97.486178420801394</v>
      </c>
      <c r="E23" s="70">
        <f t="shared" si="0"/>
        <v>5</v>
      </c>
      <c r="F23" s="69">
        <f>VLOOKUP($A23,'Return Data'!$A$7:$R$326,12,0)</f>
        <v>-31.679565888142399</v>
      </c>
      <c r="G23" s="70">
        <f t="shared" ref="G23:I23" si="41">RANK(F23,F$8:F$23,0)</f>
        <v>2</v>
      </c>
      <c r="H23" s="69">
        <f>VLOOKUP($A23,'Return Data'!$A$7:$R$326,13,0)</f>
        <v>-22.239582988724599</v>
      </c>
      <c r="I23" s="70">
        <f t="shared" si="41"/>
        <v>3</v>
      </c>
      <c r="J23" s="69">
        <f>VLOOKUP($A23,'Return Data'!$A$7:$R$326,14,0)</f>
        <v>-18.8087176850844</v>
      </c>
      <c r="K23" s="70">
        <f t="shared" ref="K23" si="42">RANK(J23,J$8:J$23,0)</f>
        <v>3</v>
      </c>
      <c r="L23" s="69">
        <f>VLOOKUP($A23,'Return Data'!$A$7:$R$326,18,0)</f>
        <v>-7.1874803641851202</v>
      </c>
      <c r="M23" s="70">
        <f t="shared" ref="M23" si="43">RANK(L23,L$8:L$23,0)</f>
        <v>1</v>
      </c>
      <c r="N23" s="69">
        <f>VLOOKUP($A23,'Return Data'!$A$7:$R$326,15,0)</f>
        <v>-0.42015792431048199</v>
      </c>
      <c r="O23" s="70">
        <f t="shared" si="4"/>
        <v>1</v>
      </c>
      <c r="P23" s="69">
        <f>VLOOKUP($A23,'Return Data'!$A$7:$R$326,16,0)</f>
        <v>0.39485270078454998</v>
      </c>
      <c r="Q23" s="70">
        <f t="shared" si="5"/>
        <v>7</v>
      </c>
      <c r="R23" s="69">
        <f>VLOOKUP($A23,'Return Data'!$A$7:$R$326,17,0)</f>
        <v>8.5915824604874196</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-105.84081634647271</v>
      </c>
      <c r="E25" s="78"/>
      <c r="F25" s="79">
        <f>AVERAGE(F8:F23)</f>
        <v>-40.361120699912718</v>
      </c>
      <c r="G25" s="78"/>
      <c r="H25" s="79">
        <f>AVERAGE(H8:H23)</f>
        <v>-29.650382526797458</v>
      </c>
      <c r="I25" s="78"/>
      <c r="J25" s="79">
        <f>AVERAGE(J8:J23)</f>
        <v>-24.693820789610864</v>
      </c>
      <c r="K25" s="78"/>
      <c r="L25" s="79">
        <f>AVERAGE(L8:L23)</f>
        <v>-13.61903813199846</v>
      </c>
      <c r="M25" s="78"/>
      <c r="N25" s="79">
        <f>AVERAGE(N8:N23)</f>
        <v>-5.5175851585080693</v>
      </c>
      <c r="O25" s="78"/>
      <c r="P25" s="79">
        <f>AVERAGE(P8:P23)</f>
        <v>0.82649947175623528</v>
      </c>
      <c r="Q25" s="78"/>
      <c r="R25" s="79">
        <f>AVERAGE(R8:R23)</f>
        <v>6.1855159544240923</v>
      </c>
      <c r="S25" s="80"/>
    </row>
    <row r="26" spans="1:19" s="72" customFormat="1" x14ac:dyDescent="0.25">
      <c r="A26" s="77" t="s">
        <v>28</v>
      </c>
      <c r="B26" s="78"/>
      <c r="C26" s="78"/>
      <c r="D26" s="79">
        <f>MIN(D8:D23)</f>
        <v>-140.940961284422</v>
      </c>
      <c r="E26" s="78"/>
      <c r="F26" s="79">
        <f>MIN(F8:F23)</f>
        <v>-55.375818006831203</v>
      </c>
      <c r="G26" s="78"/>
      <c r="H26" s="79">
        <f>MIN(H8:H23)</f>
        <v>-44.796733721174697</v>
      </c>
      <c r="I26" s="78"/>
      <c r="J26" s="79">
        <f>MIN(J8:J23)</f>
        <v>-37.3158274927465</v>
      </c>
      <c r="K26" s="78"/>
      <c r="L26" s="79">
        <f>MIN(L8:L23)</f>
        <v>-21.238564695639202</v>
      </c>
      <c r="M26" s="78"/>
      <c r="N26" s="79">
        <f>MIN(N8:N23)</f>
        <v>-10.252046873114599</v>
      </c>
      <c r="O26" s="78"/>
      <c r="P26" s="79">
        <f>MIN(P8:P23)</f>
        <v>-2.3447219296947499</v>
      </c>
      <c r="Q26" s="78"/>
      <c r="R26" s="79">
        <f>MIN(R8:R23)</f>
        <v>-11.603621730382301</v>
      </c>
      <c r="S26" s="80"/>
    </row>
    <row r="27" spans="1:19" s="72" customFormat="1" ht="15.75" thickBot="1" x14ac:dyDescent="0.3">
      <c r="A27" s="81" t="s">
        <v>29</v>
      </c>
      <c r="B27" s="82"/>
      <c r="C27" s="82"/>
      <c r="D27" s="83">
        <f>MAX(D8:D23)</f>
        <v>-81.347315799533305</v>
      </c>
      <c r="E27" s="82"/>
      <c r="F27" s="83">
        <f>MAX(F8:F23)</f>
        <v>-30.8647415480898</v>
      </c>
      <c r="G27" s="82"/>
      <c r="H27" s="83">
        <f>MAX(H8:H23)</f>
        <v>-19.747894870175799</v>
      </c>
      <c r="I27" s="82"/>
      <c r="J27" s="83">
        <f>MAX(J8:J23)</f>
        <v>-15.5833365999467</v>
      </c>
      <c r="K27" s="82"/>
      <c r="L27" s="83">
        <f>MAX(L8:L23)</f>
        <v>-7.1874803641851202</v>
      </c>
      <c r="M27" s="82"/>
      <c r="N27" s="83">
        <f>MAX(N8:N23)</f>
        <v>-0.42015792431048199</v>
      </c>
      <c r="O27" s="82"/>
      <c r="P27" s="83">
        <f>MAX(P8:P23)</f>
        <v>4.1087280207079804</v>
      </c>
      <c r="Q27" s="82"/>
      <c r="R27" s="83">
        <f>MAX(R8:R23)</f>
        <v>20.827763745871401</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344</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Data'!$A$7:$R$326,2,0)</f>
        <v>43936</v>
      </c>
      <c r="C8" s="69">
        <f>VLOOKUP($A8,'Return Data'!$A$7:$R$326,3,0)</f>
        <v>35.3491</v>
      </c>
      <c r="D8" s="69">
        <f>VLOOKUP($A8,'Return Data'!$A$7:$R$326,11,0)</f>
        <v>-108.124726807442</v>
      </c>
      <c r="E8" s="70">
        <f>RANK(D8,D$8:D$23,0)</f>
        <v>9</v>
      </c>
      <c r="F8" s="69">
        <f>VLOOKUP($A8,'Return Data'!$A$7:$R$326,12,0)</f>
        <v>-41.957063455620599</v>
      </c>
      <c r="G8" s="70">
        <f>RANK(F8,F$8:F$23,0)</f>
        <v>8</v>
      </c>
      <c r="H8" s="69">
        <f>VLOOKUP($A8,'Return Data'!$A$7:$R$326,13,0)</f>
        <v>-36.127171503376999</v>
      </c>
      <c r="I8" s="70">
        <f>RANK(H8,H$8:H$23,0)</f>
        <v>13</v>
      </c>
      <c r="J8" s="69">
        <f>VLOOKUP($A8,'Return Data'!$A$7:$R$326,14,0)</f>
        <v>-31.5820028001928</v>
      </c>
      <c r="K8" s="70">
        <f>RANK(J8,J$8:J$23,0)</f>
        <v>14</v>
      </c>
      <c r="L8" s="69">
        <f>VLOOKUP($A8,'Return Data'!$A$7:$R$326,18,0)</f>
        <v>-21.889007063697701</v>
      </c>
      <c r="M8" s="70">
        <f>RANK(L8,L$8:L$23,0)</f>
        <v>12</v>
      </c>
      <c r="N8" s="69">
        <f>VLOOKUP($A8,'Return Data'!$A$7:$R$326,15,0)</f>
        <v>-11.056045118550401</v>
      </c>
      <c r="O8" s="70">
        <f>RANK(N8,N$8:N$23,0)</f>
        <v>12</v>
      </c>
      <c r="P8" s="69">
        <f>VLOOKUP($A8,'Return Data'!$A$7:$R$326,16,0)</f>
        <v>-1.93617556863386</v>
      </c>
      <c r="Q8" s="70">
        <f>RANK(P8,P$8:P$23,0)</f>
        <v>10</v>
      </c>
      <c r="R8" s="69">
        <f>VLOOKUP($A8,'Return Data'!$A$7:$R$326,17,0)</f>
        <v>21.018676737846398</v>
      </c>
      <c r="S8" s="71">
        <f>RANK(R8,R$8:R$23,0)</f>
        <v>8</v>
      </c>
    </row>
    <row r="9" spans="1:20" x14ac:dyDescent="0.25">
      <c r="A9" s="67" t="s">
        <v>31</v>
      </c>
      <c r="B9" s="68">
        <f>VLOOKUP($A9,'Return Data'!$A$7:$R$326,2,0)</f>
        <v>43936</v>
      </c>
      <c r="C9" s="69">
        <f>VLOOKUP($A9,'Return Data'!$A$7:$R$326,3,0)</f>
        <v>209.733</v>
      </c>
      <c r="D9" s="69">
        <f>VLOOKUP($A9,'Return Data'!$A$7:$R$326,11,0)</f>
        <v>-111.528501858333</v>
      </c>
      <c r="E9" s="70">
        <f t="shared" ref="E9:E23" si="0">RANK(D9,D$8:D$23,0)</f>
        <v>12</v>
      </c>
      <c r="F9" s="69">
        <f>VLOOKUP($A9,'Return Data'!$A$7:$R$326,12,0)</f>
        <v>-44.412868908863203</v>
      </c>
      <c r="G9" s="70">
        <f t="shared" ref="G9:G23" si="1">RANK(F9,F$8:F$23,0)</f>
        <v>12</v>
      </c>
      <c r="H9" s="69">
        <f>VLOOKUP($A9,'Return Data'!$A$7:$R$326,13,0)</f>
        <v>-34.696222696603002</v>
      </c>
      <c r="I9" s="70">
        <f t="shared" ref="I9:I23" si="2">RANK(H9,H$8:H$23,0)</f>
        <v>11</v>
      </c>
      <c r="J9" s="69">
        <f>VLOOKUP($A9,'Return Data'!$A$7:$R$326,14,0)</f>
        <v>-30.389761063079799</v>
      </c>
      <c r="K9" s="70">
        <f t="shared" ref="K9:K23" si="3">RANK(J9,J$8:J$23,0)</f>
        <v>12</v>
      </c>
      <c r="L9" s="69">
        <f>VLOOKUP($A9,'Return Data'!$A$7:$R$326,18,0)</f>
        <v>-14.2055256824989</v>
      </c>
      <c r="M9" s="70">
        <f t="shared" ref="M9:M23" si="4">RANK(L9,L$8:L$23,0)</f>
        <v>7</v>
      </c>
      <c r="N9" s="69">
        <f>VLOOKUP($A9,'Return Data'!$A$7:$R$326,15,0)</f>
        <v>-5.3940313851128403</v>
      </c>
      <c r="O9" s="70">
        <f t="shared" ref="O9:O23" si="5">RANK(N9,N$8:N$23,0)</f>
        <v>6</v>
      </c>
      <c r="P9" s="69">
        <f>VLOOKUP($A9,'Return Data'!$A$7:$R$326,16,0)</f>
        <v>0.13290162648088999</v>
      </c>
      <c r="Q9" s="70">
        <f t="shared" ref="Q9:Q23" si="6">RANK(P9,P$8:P$23,0)</f>
        <v>5</v>
      </c>
      <c r="R9" s="69">
        <f>VLOOKUP($A9,'Return Data'!$A$7:$R$326,17,0)</f>
        <v>76.178207941483805</v>
      </c>
      <c r="S9" s="71">
        <f t="shared" ref="S9:S23" si="7">RANK(R9,R$8:R$23,0)</f>
        <v>2</v>
      </c>
    </row>
    <row r="10" spans="1:20" x14ac:dyDescent="0.25">
      <c r="A10" s="67" t="s">
        <v>32</v>
      </c>
      <c r="B10" s="68">
        <f>VLOOKUP($A10,'Return Data'!$A$7:$R$326,2,0)</f>
        <v>43936</v>
      </c>
      <c r="C10" s="69">
        <f>VLOOKUP($A10,'Return Data'!$A$7:$R$326,3,0)</f>
        <v>116.3</v>
      </c>
      <c r="D10" s="69">
        <f>VLOOKUP($A10,'Return Data'!$A$7:$R$326,11,0)</f>
        <v>-81.746520748369207</v>
      </c>
      <c r="E10" s="70">
        <f t="shared" si="0"/>
        <v>1</v>
      </c>
      <c r="F10" s="69">
        <f>VLOOKUP($A10,'Return Data'!$A$7:$R$326,12,0)</f>
        <v>-31.302424058768398</v>
      </c>
      <c r="G10" s="70">
        <f t="shared" si="1"/>
        <v>1</v>
      </c>
      <c r="H10" s="69">
        <f>VLOOKUP($A10,'Return Data'!$A$7:$R$326,13,0)</f>
        <v>-25.665393006216998</v>
      </c>
      <c r="I10" s="70">
        <f t="shared" si="2"/>
        <v>5</v>
      </c>
      <c r="J10" s="69">
        <f>VLOOKUP($A10,'Return Data'!$A$7:$R$326,14,0)</f>
        <v>-21.148022272572501</v>
      </c>
      <c r="K10" s="70">
        <f t="shared" si="3"/>
        <v>4</v>
      </c>
      <c r="L10" s="69">
        <f>VLOOKUP($A10,'Return Data'!$A$7:$R$326,18,0)</f>
        <v>-9.1325294418656409</v>
      </c>
      <c r="M10" s="70">
        <f t="shared" si="4"/>
        <v>2</v>
      </c>
      <c r="N10" s="69">
        <f>VLOOKUP($A10,'Return Data'!$A$7:$R$326,15,0)</f>
        <v>-4.0907379068178704</v>
      </c>
      <c r="O10" s="70">
        <f t="shared" si="5"/>
        <v>4</v>
      </c>
      <c r="P10" s="69">
        <f>VLOOKUP($A10,'Return Data'!$A$7:$R$326,16,0)</f>
        <v>-0.35434141037589401</v>
      </c>
      <c r="Q10" s="70">
        <f t="shared" si="6"/>
        <v>8</v>
      </c>
      <c r="R10" s="69">
        <f>VLOOKUP($A10,'Return Data'!$A$7:$R$326,17,0)</f>
        <v>67.819437161335401</v>
      </c>
      <c r="S10" s="71">
        <f t="shared" si="7"/>
        <v>3</v>
      </c>
    </row>
    <row r="11" spans="1:20" x14ac:dyDescent="0.25">
      <c r="A11" s="67" t="s">
        <v>33</v>
      </c>
      <c r="B11" s="68">
        <f>VLOOKUP($A11,'Return Data'!$A$7:$R$326,2,0)</f>
        <v>43936</v>
      </c>
      <c r="C11" s="69">
        <f>VLOOKUP($A11,'Return Data'!$A$7:$R$326,3,0)</f>
        <v>8.1</v>
      </c>
      <c r="D11" s="69">
        <f>VLOOKUP($A11,'Return Data'!$A$7:$R$326,11,0)</f>
        <v>-98.312219001874197</v>
      </c>
      <c r="E11" s="70">
        <f t="shared" si="0"/>
        <v>6</v>
      </c>
      <c r="F11" s="69">
        <f>VLOOKUP($A11,'Return Data'!$A$7:$R$326,12,0)</f>
        <v>-37.4100443406723</v>
      </c>
      <c r="G11" s="70">
        <f t="shared" si="1"/>
        <v>6</v>
      </c>
      <c r="H11" s="69">
        <f>VLOOKUP($A11,'Return Data'!$A$7:$R$326,13,0)</f>
        <v>-28.349514563106801</v>
      </c>
      <c r="I11" s="70">
        <f t="shared" si="2"/>
        <v>8</v>
      </c>
      <c r="J11" s="69">
        <f>VLOOKUP($A11,'Return Data'!$A$7:$R$326,14,0)</f>
        <v>-22.2040422474644</v>
      </c>
      <c r="K11" s="70">
        <f t="shared" si="3"/>
        <v>5</v>
      </c>
      <c r="L11" s="69"/>
      <c r="M11" s="70"/>
      <c r="N11" s="69"/>
      <c r="O11" s="70"/>
      <c r="P11" s="69"/>
      <c r="Q11" s="70"/>
      <c r="R11" s="69">
        <f>VLOOKUP($A11,'Return Data'!$A$7:$R$326,17,0)</f>
        <v>-11.481788079470199</v>
      </c>
      <c r="S11" s="71">
        <f t="shared" si="7"/>
        <v>14</v>
      </c>
    </row>
    <row r="12" spans="1:20" x14ac:dyDescent="0.25">
      <c r="A12" s="67" t="s">
        <v>34</v>
      </c>
      <c r="B12" s="68">
        <f>VLOOKUP($A12,'Return Data'!$A$7:$R$326,2,0)</f>
        <v>43936</v>
      </c>
      <c r="C12" s="69">
        <f>VLOOKUP($A12,'Return Data'!$A$7:$R$326,3,0)</f>
        <v>32.090000000000003</v>
      </c>
      <c r="D12" s="69">
        <f>VLOOKUP($A12,'Return Data'!$A$7:$R$326,11,0)</f>
        <v>-141.59761609358401</v>
      </c>
      <c r="E12" s="70">
        <f t="shared" si="0"/>
        <v>16</v>
      </c>
      <c r="F12" s="69">
        <f>VLOOKUP($A12,'Return Data'!$A$7:$R$326,12,0)</f>
        <v>-56.106083135987802</v>
      </c>
      <c r="G12" s="70">
        <f t="shared" si="1"/>
        <v>16</v>
      </c>
      <c r="H12" s="69">
        <f>VLOOKUP($A12,'Return Data'!$A$7:$R$326,13,0)</f>
        <v>-45.466093013726699</v>
      </c>
      <c r="I12" s="70">
        <f t="shared" si="2"/>
        <v>16</v>
      </c>
      <c r="J12" s="69">
        <f>VLOOKUP($A12,'Return Data'!$A$7:$R$326,14,0)</f>
        <v>-37.981990302470599</v>
      </c>
      <c r="K12" s="70">
        <f t="shared" si="3"/>
        <v>16</v>
      </c>
      <c r="L12" s="69">
        <f>VLOOKUP($A12,'Return Data'!$A$7:$R$326,18,0)</f>
        <v>-21.762725272209298</v>
      </c>
      <c r="M12" s="70">
        <f t="shared" si="4"/>
        <v>11</v>
      </c>
      <c r="N12" s="69">
        <f>VLOOKUP($A12,'Return Data'!$A$7:$R$326,15,0)</f>
        <v>-9.8862406777526601</v>
      </c>
      <c r="O12" s="70">
        <f t="shared" si="5"/>
        <v>11</v>
      </c>
      <c r="P12" s="69">
        <f>VLOOKUP($A12,'Return Data'!$A$7:$R$326,16,0)</f>
        <v>-3.20221407143758</v>
      </c>
      <c r="Q12" s="70">
        <f t="shared" si="6"/>
        <v>11</v>
      </c>
      <c r="R12" s="69">
        <f>VLOOKUP($A12,'Return Data'!$A$7:$R$326,17,0)</f>
        <v>18.233491632745402</v>
      </c>
      <c r="S12" s="71">
        <f t="shared" si="7"/>
        <v>10</v>
      </c>
    </row>
    <row r="13" spans="1:20" x14ac:dyDescent="0.25">
      <c r="A13" s="67" t="s">
        <v>35</v>
      </c>
      <c r="B13" s="68">
        <f>VLOOKUP($A13,'Return Data'!$A$7:$R$326,2,0)</f>
        <v>43936</v>
      </c>
      <c r="C13" s="69">
        <f>VLOOKUP($A13,'Return Data'!$A$7:$R$326,3,0)</f>
        <v>9.1401000000000003</v>
      </c>
      <c r="D13" s="69">
        <f>VLOOKUP($A13,'Return Data'!$A$7:$R$326,11,0)</f>
        <v>-96.809054988835896</v>
      </c>
      <c r="E13" s="70">
        <f t="shared" si="0"/>
        <v>4</v>
      </c>
      <c r="F13" s="69">
        <f>VLOOKUP($A13,'Return Data'!$A$7:$R$326,12,0)</f>
        <v>-35.519789056935402</v>
      </c>
      <c r="G13" s="70">
        <f t="shared" si="1"/>
        <v>3</v>
      </c>
      <c r="H13" s="69">
        <f>VLOOKUP($A13,'Return Data'!$A$7:$R$326,13,0)</f>
        <v>-26.402837114505999</v>
      </c>
      <c r="I13" s="70">
        <f t="shared" si="2"/>
        <v>6</v>
      </c>
      <c r="J13" s="69">
        <f>VLOOKUP($A13,'Return Data'!$A$7:$R$326,14,0)</f>
        <v>-23.0575546727312</v>
      </c>
      <c r="K13" s="70">
        <f t="shared" si="3"/>
        <v>8</v>
      </c>
      <c r="L13" s="69">
        <f>VLOOKUP($A13,'Return Data'!$A$7:$R$326,18,0)</f>
        <v>-15.956862182100799</v>
      </c>
      <c r="M13" s="70">
        <f t="shared" si="4"/>
        <v>9</v>
      </c>
      <c r="N13" s="69">
        <f>VLOOKUP($A13,'Return Data'!$A$7:$R$326,15,0)</f>
        <v>-9.6677600094384601</v>
      </c>
      <c r="O13" s="70">
        <f t="shared" si="5"/>
        <v>10</v>
      </c>
      <c r="P13" s="69"/>
      <c r="Q13" s="70"/>
      <c r="R13" s="69">
        <f>VLOOKUP($A13,'Return Data'!$A$7:$R$326,17,0)</f>
        <v>-1.8660136741973801</v>
      </c>
      <c r="S13" s="71">
        <f t="shared" si="7"/>
        <v>12</v>
      </c>
    </row>
    <row r="14" spans="1:20" x14ac:dyDescent="0.25">
      <c r="A14" s="67" t="s">
        <v>36</v>
      </c>
      <c r="B14" s="68">
        <f>VLOOKUP($A14,'Return Data'!$A$7:$R$326,2,0)</f>
        <v>43936</v>
      </c>
      <c r="C14" s="69">
        <f>VLOOKUP($A14,'Return Data'!$A$7:$R$326,3,0)</f>
        <v>25.220300000000002</v>
      </c>
      <c r="D14" s="69">
        <f>VLOOKUP($A14,'Return Data'!$A$7:$R$326,11,0)</f>
        <v>-109.249115160641</v>
      </c>
      <c r="E14" s="70">
        <f t="shared" si="0"/>
        <v>11</v>
      </c>
      <c r="F14" s="69">
        <f>VLOOKUP($A14,'Return Data'!$A$7:$R$326,12,0)</f>
        <v>-43.8753645826568</v>
      </c>
      <c r="G14" s="70">
        <f t="shared" si="1"/>
        <v>10</v>
      </c>
      <c r="H14" s="69">
        <f>VLOOKUP($A14,'Return Data'!$A$7:$R$326,13,0)</f>
        <v>-24.554009312709901</v>
      </c>
      <c r="I14" s="70">
        <f t="shared" si="2"/>
        <v>4</v>
      </c>
      <c r="J14" s="69">
        <f>VLOOKUP($A14,'Return Data'!$A$7:$R$326,14,0)</f>
        <v>-22.708276994360201</v>
      </c>
      <c r="K14" s="70">
        <f t="shared" si="3"/>
        <v>6</v>
      </c>
      <c r="L14" s="69">
        <f>VLOOKUP($A14,'Return Data'!$A$7:$R$326,18,0)</f>
        <v>-10.409490144572199</v>
      </c>
      <c r="M14" s="70">
        <f t="shared" si="4"/>
        <v>3</v>
      </c>
      <c r="N14" s="69">
        <f>VLOOKUP($A14,'Return Data'!$A$7:$R$326,15,0)</f>
        <v>-3.68573233707512</v>
      </c>
      <c r="O14" s="70">
        <f t="shared" si="5"/>
        <v>2</v>
      </c>
      <c r="P14" s="69">
        <f>VLOOKUP($A14,'Return Data'!$A$7:$R$326,16,0)</f>
        <v>2.7686289561503798</v>
      </c>
      <c r="Q14" s="70">
        <f t="shared" si="6"/>
        <v>1</v>
      </c>
      <c r="R14" s="69">
        <f>VLOOKUP($A14,'Return Data'!$A$7:$R$326,17,0)</f>
        <v>84.512018273191302</v>
      </c>
      <c r="S14" s="71">
        <f t="shared" si="7"/>
        <v>1</v>
      </c>
    </row>
    <row r="15" spans="1:20" x14ac:dyDescent="0.25">
      <c r="A15" s="67" t="s">
        <v>37</v>
      </c>
      <c r="B15" s="68">
        <f>VLOOKUP($A15,'Return Data'!$A$7:$R$326,2,0)</f>
        <v>43936</v>
      </c>
      <c r="C15" s="69">
        <f>VLOOKUP($A15,'Return Data'!$A$7:$R$326,3,0)</f>
        <v>26.137</v>
      </c>
      <c r="D15" s="69">
        <f>VLOOKUP($A15,'Return Data'!$A$7:$R$326,11,0)</f>
        <v>-120.10713026553699</v>
      </c>
      <c r="E15" s="70">
        <f t="shared" si="0"/>
        <v>14</v>
      </c>
      <c r="F15" s="69">
        <f>VLOOKUP($A15,'Return Data'!$A$7:$R$326,12,0)</f>
        <v>-45.387958439778203</v>
      </c>
      <c r="G15" s="70">
        <f t="shared" si="1"/>
        <v>13</v>
      </c>
      <c r="H15" s="69">
        <f>VLOOKUP($A15,'Return Data'!$A$7:$R$326,13,0)</f>
        <v>-35.149281973651902</v>
      </c>
      <c r="I15" s="70">
        <f t="shared" si="2"/>
        <v>12</v>
      </c>
      <c r="J15" s="69">
        <f>VLOOKUP($A15,'Return Data'!$A$7:$R$326,14,0)</f>
        <v>-27.5429281808923</v>
      </c>
      <c r="K15" s="70">
        <f t="shared" si="3"/>
        <v>11</v>
      </c>
      <c r="L15" s="69">
        <f>VLOOKUP($A15,'Return Data'!$A$7:$R$326,18,0)</f>
        <v>-15.108083356903601</v>
      </c>
      <c r="M15" s="70">
        <f t="shared" si="4"/>
        <v>8</v>
      </c>
      <c r="N15" s="69">
        <f>VLOOKUP($A15,'Return Data'!$A$7:$R$326,15,0)</f>
        <v>-6.7681761270391201</v>
      </c>
      <c r="O15" s="70">
        <f t="shared" si="5"/>
        <v>8</v>
      </c>
      <c r="P15" s="69">
        <f>VLOOKUP($A15,'Return Data'!$A$7:$R$326,16,0)</f>
        <v>1.06855892412329</v>
      </c>
      <c r="Q15" s="70">
        <f t="shared" si="6"/>
        <v>3</v>
      </c>
      <c r="R15" s="69">
        <f>VLOOKUP($A15,'Return Data'!$A$7:$R$326,17,0)</f>
        <v>15.70668</v>
      </c>
      <c r="S15" s="71">
        <f t="shared" si="7"/>
        <v>11</v>
      </c>
    </row>
    <row r="16" spans="1:20" x14ac:dyDescent="0.25">
      <c r="A16" s="67" t="s">
        <v>38</v>
      </c>
      <c r="B16" s="68">
        <f>VLOOKUP($A16,'Return Data'!$A$7:$R$326,2,0)</f>
        <v>43936</v>
      </c>
      <c r="C16" s="69">
        <f>VLOOKUP($A16,'Return Data'!$A$7:$R$326,3,0)</f>
        <v>55.698700000000002</v>
      </c>
      <c r="D16" s="69">
        <f>VLOOKUP($A16,'Return Data'!$A$7:$R$326,11,0)</f>
        <v>-108.95073183815001</v>
      </c>
      <c r="E16" s="70">
        <f t="shared" si="0"/>
        <v>10</v>
      </c>
      <c r="F16" s="69">
        <f>VLOOKUP($A16,'Return Data'!$A$7:$R$326,12,0)</f>
        <v>-43.9396933464852</v>
      </c>
      <c r="G16" s="70">
        <f t="shared" si="1"/>
        <v>11</v>
      </c>
      <c r="H16" s="69">
        <f>VLOOKUP($A16,'Return Data'!$A$7:$R$326,13,0)</f>
        <v>-31.981202680099798</v>
      </c>
      <c r="I16" s="70">
        <f t="shared" si="2"/>
        <v>10</v>
      </c>
      <c r="J16" s="69">
        <f>VLOOKUP($A16,'Return Data'!$A$7:$R$326,14,0)</f>
        <v>-25.319701871980101</v>
      </c>
      <c r="K16" s="70">
        <f t="shared" si="3"/>
        <v>10</v>
      </c>
      <c r="L16" s="69">
        <f>VLOOKUP($A16,'Return Data'!$A$7:$R$326,18,0)</f>
        <v>-11.895416827701601</v>
      </c>
      <c r="M16" s="70">
        <f t="shared" si="4"/>
        <v>4</v>
      </c>
      <c r="N16" s="69">
        <f>VLOOKUP($A16,'Return Data'!$A$7:$R$326,15,0)</f>
        <v>-3.8415064328403599</v>
      </c>
      <c r="O16" s="70">
        <f t="shared" si="5"/>
        <v>3</v>
      </c>
      <c r="P16" s="69">
        <f>VLOOKUP($A16,'Return Data'!$A$7:$R$326,16,0)</f>
        <v>0.47472233114370799</v>
      </c>
      <c r="Q16" s="70">
        <f t="shared" si="6"/>
        <v>4</v>
      </c>
      <c r="R16" s="69">
        <f>VLOOKUP($A16,'Return Data'!$A$7:$R$326,17,0)</f>
        <v>30.746590783410099</v>
      </c>
      <c r="S16" s="71">
        <f t="shared" si="7"/>
        <v>6</v>
      </c>
    </row>
    <row r="17" spans="1:19" x14ac:dyDescent="0.25">
      <c r="A17" s="67" t="s">
        <v>39</v>
      </c>
      <c r="B17" s="68">
        <f>VLOOKUP($A17,'Return Data'!$A$7:$R$326,2,0)</f>
        <v>43936</v>
      </c>
      <c r="C17" s="69">
        <f>VLOOKUP($A17,'Return Data'!$A$7:$R$326,3,0)</f>
        <v>39.020000000000003</v>
      </c>
      <c r="D17" s="69">
        <f>VLOOKUP($A17,'Return Data'!$A$7:$R$326,11,0)</f>
        <v>-111.857002727452</v>
      </c>
      <c r="E17" s="70">
        <f t="shared" si="0"/>
        <v>13</v>
      </c>
      <c r="F17" s="69">
        <f>VLOOKUP($A17,'Return Data'!$A$7:$R$326,12,0)</f>
        <v>-45.827859144538003</v>
      </c>
      <c r="G17" s="70">
        <f t="shared" si="1"/>
        <v>14</v>
      </c>
      <c r="H17" s="69">
        <f>VLOOKUP($A17,'Return Data'!$A$7:$R$326,13,0)</f>
        <v>-37.716849285368802</v>
      </c>
      <c r="I17" s="70">
        <f t="shared" si="2"/>
        <v>14</v>
      </c>
      <c r="J17" s="69">
        <f>VLOOKUP($A17,'Return Data'!$A$7:$R$326,14,0)</f>
        <v>-30.926585047263501</v>
      </c>
      <c r="K17" s="70">
        <f t="shared" si="3"/>
        <v>13</v>
      </c>
      <c r="L17" s="69">
        <f>VLOOKUP($A17,'Return Data'!$A$7:$R$326,18,0)</f>
        <v>-12.6653212676714</v>
      </c>
      <c r="M17" s="70">
        <f t="shared" si="4"/>
        <v>6</v>
      </c>
      <c r="N17" s="69">
        <f>VLOOKUP($A17,'Return Data'!$A$7:$R$326,15,0)</f>
        <v>-6.37022773009895</v>
      </c>
      <c r="O17" s="70">
        <f t="shared" si="5"/>
        <v>7</v>
      </c>
      <c r="P17" s="69">
        <f>VLOOKUP($A17,'Return Data'!$A$7:$R$326,16,0)</f>
        <v>-9.1736201869910494E-2</v>
      </c>
      <c r="Q17" s="70">
        <f t="shared" si="6"/>
        <v>6</v>
      </c>
      <c r="R17" s="69">
        <f>VLOOKUP($A17,'Return Data'!$A$7:$R$326,17,0)</f>
        <v>19.825874163409001</v>
      </c>
      <c r="S17" s="71">
        <f t="shared" si="7"/>
        <v>9</v>
      </c>
    </row>
    <row r="18" spans="1:19" x14ac:dyDescent="0.25">
      <c r="A18" s="67" t="s">
        <v>40</v>
      </c>
      <c r="B18" s="68">
        <f>VLOOKUP($A18,'Return Data'!$A$7:$R$326,2,0)</f>
        <v>43936</v>
      </c>
      <c r="C18" s="69">
        <f>VLOOKUP($A18,'Return Data'!$A$7:$R$326,3,0)</f>
        <v>103.6378</v>
      </c>
      <c r="D18" s="69">
        <f>VLOOKUP($A18,'Return Data'!$A$7:$R$326,11,0)</f>
        <v>-104.790986613912</v>
      </c>
      <c r="E18" s="70">
        <f t="shared" si="0"/>
        <v>8</v>
      </c>
      <c r="F18" s="69">
        <f>VLOOKUP($A18,'Return Data'!$A$7:$R$326,12,0)</f>
        <v>-42.065577714781703</v>
      </c>
      <c r="G18" s="70">
        <f t="shared" si="1"/>
        <v>9</v>
      </c>
      <c r="H18" s="69">
        <f>VLOOKUP($A18,'Return Data'!$A$7:$R$326,13,0)</f>
        <v>-28.828351967036099</v>
      </c>
      <c r="I18" s="70">
        <f t="shared" si="2"/>
        <v>9</v>
      </c>
      <c r="J18" s="69">
        <f>VLOOKUP($A18,'Return Data'!$A$7:$R$326,14,0)</f>
        <v>-23.165403963954098</v>
      </c>
      <c r="K18" s="70">
        <f t="shared" si="3"/>
        <v>9</v>
      </c>
      <c r="L18" s="69">
        <f>VLOOKUP($A18,'Return Data'!$A$7:$R$326,18,0)</f>
        <v>-12.5233572020741</v>
      </c>
      <c r="M18" s="70">
        <f t="shared" si="4"/>
        <v>5</v>
      </c>
      <c r="N18" s="69">
        <f>VLOOKUP($A18,'Return Data'!$A$7:$R$326,15,0)</f>
        <v>-4.6607539657341501</v>
      </c>
      <c r="O18" s="70">
        <f t="shared" si="5"/>
        <v>5</v>
      </c>
      <c r="P18" s="69">
        <f>VLOOKUP($A18,'Return Data'!$A$7:$R$326,16,0)</f>
        <v>2.3511017802288001</v>
      </c>
      <c r="Q18" s="70">
        <f t="shared" si="6"/>
        <v>2</v>
      </c>
      <c r="R18" s="69">
        <f>VLOOKUP($A18,'Return Data'!$A$7:$R$326,17,0)</f>
        <v>59.243884555382202</v>
      </c>
      <c r="S18" s="71">
        <f t="shared" si="7"/>
        <v>4</v>
      </c>
    </row>
    <row r="19" spans="1:19" x14ac:dyDescent="0.25">
      <c r="A19" s="67" t="s">
        <v>41</v>
      </c>
      <c r="B19" s="68">
        <f>VLOOKUP($A19,'Return Data'!$A$7:$R$326,2,0)</f>
        <v>43936</v>
      </c>
      <c r="C19" s="69">
        <f>VLOOKUP($A19,'Return Data'!$A$7:$R$326,3,0)</f>
        <v>8.0820000000000007</v>
      </c>
      <c r="D19" s="69">
        <f>VLOOKUP($A19,'Return Data'!$A$7:$R$326,11,0)</f>
        <v>-95.827094084933805</v>
      </c>
      <c r="E19" s="70">
        <f t="shared" si="0"/>
        <v>3</v>
      </c>
      <c r="F19" s="69">
        <f>VLOOKUP($A19,'Return Data'!$A$7:$R$326,12,0)</f>
        <v>-37.503744148806703</v>
      </c>
      <c r="G19" s="70">
        <f t="shared" si="1"/>
        <v>7</v>
      </c>
      <c r="H19" s="69">
        <f>VLOOKUP($A19,'Return Data'!$A$7:$R$326,13,0)</f>
        <v>-21.641287310007801</v>
      </c>
      <c r="I19" s="70">
        <f t="shared" si="2"/>
        <v>2</v>
      </c>
      <c r="J19" s="69">
        <f>VLOOKUP($A19,'Return Data'!$A$7:$R$326,14,0)</f>
        <v>-17.9309222892668</v>
      </c>
      <c r="K19" s="70">
        <f t="shared" si="3"/>
        <v>2</v>
      </c>
      <c r="L19" s="69"/>
      <c r="M19" s="70"/>
      <c r="N19" s="69"/>
      <c r="O19" s="70"/>
      <c r="P19" s="69"/>
      <c r="Q19" s="70"/>
      <c r="R19" s="69">
        <f>VLOOKUP($A19,'Return Data'!$A$7:$R$326,17,0)</f>
        <v>-10.9045171339564</v>
      </c>
      <c r="S19" s="71">
        <f t="shared" si="7"/>
        <v>13</v>
      </c>
    </row>
    <row r="20" spans="1:19" x14ac:dyDescent="0.25">
      <c r="A20" s="67" t="s">
        <v>42</v>
      </c>
      <c r="B20" s="68">
        <f>VLOOKUP($A20,'Return Data'!$A$7:$R$326,2,0)</f>
        <v>43936</v>
      </c>
      <c r="C20" s="69">
        <f>VLOOKUP($A20,'Return Data'!$A$7:$R$326,3,0)</f>
        <v>7.9438000000000004</v>
      </c>
      <c r="D20" s="69">
        <f>VLOOKUP($A20,'Return Data'!$A$7:$R$326,11,0)</f>
        <v>-92.087306744326796</v>
      </c>
      <c r="E20" s="70">
        <f t="shared" si="0"/>
        <v>2</v>
      </c>
      <c r="F20" s="69">
        <f>VLOOKUP($A20,'Return Data'!$A$7:$R$326,12,0)</f>
        <v>-35.609707804002902</v>
      </c>
      <c r="G20" s="70">
        <f t="shared" si="1"/>
        <v>4</v>
      </c>
      <c r="H20" s="69">
        <f>VLOOKUP($A20,'Return Data'!$A$7:$R$326,13,0)</f>
        <v>-20.794822401259999</v>
      </c>
      <c r="I20" s="70">
        <f t="shared" si="2"/>
        <v>1</v>
      </c>
      <c r="J20" s="69">
        <f>VLOOKUP($A20,'Return Data'!$A$7:$R$326,14,0)</f>
        <v>-16.701606403209301</v>
      </c>
      <c r="K20" s="70">
        <f t="shared" si="3"/>
        <v>1</v>
      </c>
      <c r="L20" s="69"/>
      <c r="M20" s="70"/>
      <c r="N20" s="69"/>
      <c r="O20" s="70"/>
      <c r="P20" s="69"/>
      <c r="Q20" s="70"/>
      <c r="R20" s="69">
        <f>VLOOKUP($A20,'Return Data'!$A$7:$R$326,17,0)</f>
        <v>-12.085555555555599</v>
      </c>
      <c r="S20" s="71">
        <f t="shared" si="7"/>
        <v>15</v>
      </c>
    </row>
    <row r="21" spans="1:19" x14ac:dyDescent="0.25">
      <c r="A21" s="67" t="s">
        <v>43</v>
      </c>
      <c r="B21" s="68">
        <f>VLOOKUP($A21,'Return Data'!$A$7:$R$326,2,0)</f>
        <v>43936</v>
      </c>
      <c r="C21" s="69">
        <f>VLOOKUP($A21,'Return Data'!$A$7:$R$326,3,0)</f>
        <v>171.66890000000001</v>
      </c>
      <c r="D21" s="69">
        <f>VLOOKUP($A21,'Return Data'!$A$7:$R$326,11,0)</f>
        <v>-127.025582874302</v>
      </c>
      <c r="E21" s="70">
        <f t="shared" si="0"/>
        <v>15</v>
      </c>
      <c r="F21" s="69">
        <f>VLOOKUP($A21,'Return Data'!$A$7:$R$326,12,0)</f>
        <v>-48.921383074056401</v>
      </c>
      <c r="G21" s="70">
        <f t="shared" si="1"/>
        <v>15</v>
      </c>
      <c r="H21" s="69">
        <f>VLOOKUP($A21,'Return Data'!$A$7:$R$326,13,0)</f>
        <v>-39.6175338452408</v>
      </c>
      <c r="I21" s="70">
        <f t="shared" si="2"/>
        <v>15</v>
      </c>
      <c r="J21" s="69">
        <f>VLOOKUP($A21,'Return Data'!$A$7:$R$326,14,0)</f>
        <v>-34.1006499556986</v>
      </c>
      <c r="K21" s="70">
        <f t="shared" si="3"/>
        <v>15</v>
      </c>
      <c r="L21" s="69">
        <f>VLOOKUP($A21,'Return Data'!$A$7:$R$326,18,0)</f>
        <v>-17.902602989531299</v>
      </c>
      <c r="M21" s="70">
        <f t="shared" si="4"/>
        <v>10</v>
      </c>
      <c r="N21" s="69">
        <f>VLOOKUP($A21,'Return Data'!$A$7:$R$326,15,0)</f>
        <v>-8.7122256297116891</v>
      </c>
      <c r="O21" s="70">
        <f t="shared" si="5"/>
        <v>9</v>
      </c>
      <c r="P21" s="69">
        <f>VLOOKUP($A21,'Return Data'!$A$7:$R$326,16,0)</f>
        <v>-1.7092606172201099</v>
      </c>
      <c r="Q21" s="70">
        <f t="shared" si="6"/>
        <v>9</v>
      </c>
      <c r="R21" s="69">
        <f>VLOOKUP($A21,'Return Data'!$A$7:$R$326,17,0)</f>
        <v>44.143456591615397</v>
      </c>
      <c r="S21" s="71">
        <f t="shared" si="7"/>
        <v>5</v>
      </c>
    </row>
    <row r="22" spans="1:19" x14ac:dyDescent="0.25">
      <c r="A22" s="67" t="s">
        <v>44</v>
      </c>
      <c r="B22" s="68">
        <f>VLOOKUP($A22,'Return Data'!$A$7:$R$326,2,0)</f>
        <v>43936</v>
      </c>
      <c r="C22" s="69">
        <f>VLOOKUP($A22,'Return Data'!$A$7:$R$326,3,0)</f>
        <v>8.31</v>
      </c>
      <c r="D22" s="69">
        <f>VLOOKUP($A22,'Return Data'!$A$7:$R$326,11,0)</f>
        <v>-98.911061739710803</v>
      </c>
      <c r="E22" s="70">
        <f t="shared" si="0"/>
        <v>7</v>
      </c>
      <c r="F22" s="69">
        <f>VLOOKUP($A22,'Return Data'!$A$7:$R$326,12,0)</f>
        <v>-35.834695407786199</v>
      </c>
      <c r="G22" s="70">
        <f t="shared" si="1"/>
        <v>5</v>
      </c>
      <c r="H22" s="69">
        <f>VLOOKUP($A22,'Return Data'!$A$7:$R$326,13,0)</f>
        <v>-26.571003587365499</v>
      </c>
      <c r="I22" s="70">
        <f t="shared" si="2"/>
        <v>7</v>
      </c>
      <c r="J22" s="69">
        <f>VLOOKUP($A22,'Return Data'!$A$7:$R$326,14,0)</f>
        <v>-22.778817906449301</v>
      </c>
      <c r="K22" s="70">
        <f t="shared" si="3"/>
        <v>7</v>
      </c>
      <c r="L22" s="69"/>
      <c r="M22" s="70"/>
      <c r="N22" s="69"/>
      <c r="O22" s="70"/>
      <c r="P22" s="69"/>
      <c r="Q22" s="70"/>
      <c r="R22" s="69">
        <f>VLOOKUP($A22,'Return Data'!$A$7:$R$326,17,0)</f>
        <v>-12.411468812877301</v>
      </c>
      <c r="S22" s="71">
        <f t="shared" si="7"/>
        <v>16</v>
      </c>
    </row>
    <row r="23" spans="1:19" x14ac:dyDescent="0.25">
      <c r="A23" s="67" t="s">
        <v>45</v>
      </c>
      <c r="B23" s="68">
        <f>VLOOKUP($A23,'Return Data'!$A$7:$R$326,2,0)</f>
        <v>43936</v>
      </c>
      <c r="C23" s="69">
        <f>VLOOKUP($A23,'Return Data'!$A$7:$R$326,3,0)</f>
        <v>49.881300000000003</v>
      </c>
      <c r="D23" s="69">
        <f>VLOOKUP($A23,'Return Data'!$A$7:$R$326,11,0)</f>
        <v>-97.992370708694295</v>
      </c>
      <c r="E23" s="70">
        <f t="shared" si="0"/>
        <v>5</v>
      </c>
      <c r="F23" s="69">
        <f>VLOOKUP($A23,'Return Data'!$A$7:$R$326,12,0)</f>
        <v>-32.208572134994597</v>
      </c>
      <c r="G23" s="70">
        <f t="shared" si="1"/>
        <v>2</v>
      </c>
      <c r="H23" s="69">
        <f>VLOOKUP($A23,'Return Data'!$A$7:$R$326,13,0)</f>
        <v>-22.7547648357118</v>
      </c>
      <c r="I23" s="70">
        <f t="shared" si="2"/>
        <v>3</v>
      </c>
      <c r="J23" s="69">
        <f>VLOOKUP($A23,'Return Data'!$A$7:$R$326,14,0)</f>
        <v>-19.319620707098899</v>
      </c>
      <c r="K23" s="70">
        <f t="shared" si="3"/>
        <v>3</v>
      </c>
      <c r="L23" s="69">
        <f>VLOOKUP($A23,'Return Data'!$A$7:$R$326,18,0)</f>
        <v>-7.7702335421762001</v>
      </c>
      <c r="M23" s="70">
        <f t="shared" si="4"/>
        <v>1</v>
      </c>
      <c r="N23" s="69">
        <f>VLOOKUP($A23,'Return Data'!$A$7:$R$326,15,0)</f>
        <v>-1.11993731202892</v>
      </c>
      <c r="O23" s="70">
        <f t="shared" si="5"/>
        <v>1</v>
      </c>
      <c r="P23" s="69">
        <f>VLOOKUP($A23,'Return Data'!$A$7:$R$326,16,0)</f>
        <v>-0.32663611089610201</v>
      </c>
      <c r="Q23" s="70">
        <f t="shared" si="6"/>
        <v>7</v>
      </c>
      <c r="R23" s="69">
        <f>VLOOKUP($A23,'Return Data'!$A$7:$R$326,17,0)</f>
        <v>27.041936652424301</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-106.55731389100612</v>
      </c>
      <c r="E25" s="78"/>
      <c r="F25" s="79">
        <f>AVERAGE(F8:F23)</f>
        <v>-41.117676797170901</v>
      </c>
      <c r="G25" s="78"/>
      <c r="H25" s="79">
        <f>AVERAGE(H8:H23)</f>
        <v>-30.394771193499302</v>
      </c>
      <c r="I25" s="78"/>
      <c r="J25" s="79">
        <f>AVERAGE(J8:J23)</f>
        <v>-25.428617917417775</v>
      </c>
      <c r="K25" s="78"/>
      <c r="L25" s="79">
        <f>AVERAGE(L8:L23)</f>
        <v>-14.268429581083561</v>
      </c>
      <c r="M25" s="78"/>
      <c r="N25" s="79">
        <f>AVERAGE(N8:N23)</f>
        <v>-6.2711145526833789</v>
      </c>
      <c r="O25" s="78"/>
      <c r="P25" s="79">
        <f>AVERAGE(P8:P23)</f>
        <v>-7.4950032936944369E-2</v>
      </c>
      <c r="Q25" s="78"/>
      <c r="R25" s="79">
        <f>AVERAGE(R8:R23)</f>
        <v>25.982556952299156</v>
      </c>
      <c r="S25" s="80"/>
    </row>
    <row r="26" spans="1:19" x14ac:dyDescent="0.25">
      <c r="A26" s="77" t="s">
        <v>28</v>
      </c>
      <c r="B26" s="78"/>
      <c r="C26" s="78"/>
      <c r="D26" s="79">
        <f>MIN(D8:D23)</f>
        <v>-141.59761609358401</v>
      </c>
      <c r="E26" s="78"/>
      <c r="F26" s="79">
        <f>MIN(F8:F23)</f>
        <v>-56.106083135987802</v>
      </c>
      <c r="G26" s="78"/>
      <c r="H26" s="79">
        <f>MIN(H8:H23)</f>
        <v>-45.466093013726699</v>
      </c>
      <c r="I26" s="78"/>
      <c r="J26" s="79">
        <f>MIN(J8:J23)</f>
        <v>-37.981990302470599</v>
      </c>
      <c r="K26" s="78"/>
      <c r="L26" s="79">
        <f>MIN(L8:L23)</f>
        <v>-21.889007063697701</v>
      </c>
      <c r="M26" s="78"/>
      <c r="N26" s="79">
        <f>MIN(N8:N23)</f>
        <v>-11.056045118550401</v>
      </c>
      <c r="O26" s="78"/>
      <c r="P26" s="79">
        <f>MIN(P8:P23)</f>
        <v>-3.20221407143758</v>
      </c>
      <c r="Q26" s="78"/>
      <c r="R26" s="79">
        <f>MIN(R8:R23)</f>
        <v>-12.411468812877301</v>
      </c>
      <c r="S26" s="80"/>
    </row>
    <row r="27" spans="1:19" ht="15.75" thickBot="1" x14ac:dyDescent="0.3">
      <c r="A27" s="81" t="s">
        <v>29</v>
      </c>
      <c r="B27" s="82"/>
      <c r="C27" s="82"/>
      <c r="D27" s="83">
        <f>MAX(D8:D23)</f>
        <v>-81.746520748369207</v>
      </c>
      <c r="E27" s="82"/>
      <c r="F27" s="83">
        <f>MAX(F8:F23)</f>
        <v>-31.302424058768398</v>
      </c>
      <c r="G27" s="82"/>
      <c r="H27" s="83">
        <f>MAX(H8:H23)</f>
        <v>-20.794822401259999</v>
      </c>
      <c r="I27" s="82"/>
      <c r="J27" s="83">
        <f>MAX(J8:J23)</f>
        <v>-16.701606403209301</v>
      </c>
      <c r="K27" s="82"/>
      <c r="L27" s="83">
        <f>MAX(L8:L23)</f>
        <v>-7.7702335421762001</v>
      </c>
      <c r="M27" s="82"/>
      <c r="N27" s="83">
        <f>MAX(N8:N23)</f>
        <v>-1.11993731202892</v>
      </c>
      <c r="O27" s="82"/>
      <c r="P27" s="83">
        <f>MAX(P8:P23)</f>
        <v>2.7686289561503798</v>
      </c>
      <c r="Q27" s="82"/>
      <c r="R27" s="83">
        <f>MAX(R8:R23)</f>
        <v>84.512018273191302</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showRowColHeaders="0" zoomScaleNormal="100" workbookViewId="0">
      <pane xSplit="1" ySplit="6" topLeftCell="B8"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345</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Data'!$A$7:$R$326,2,0)</f>
        <v>43936</v>
      </c>
      <c r="C8" s="69">
        <f>VLOOKUP($A8,'Return Data'!$A$7:$R$326,3,0)</f>
        <v>33.909999999999997</v>
      </c>
      <c r="D8" s="69">
        <f>VLOOKUP($A8,'Return Data'!$A$7:$R$326,11,0)</f>
        <v>-87.054483267828999</v>
      </c>
      <c r="E8" s="70">
        <f t="shared" ref="E8:E39" si="0">RANK(D8,D$8:D$71,0)</f>
        <v>14</v>
      </c>
      <c r="F8" s="69">
        <f>VLOOKUP($A8,'Return Data'!$A$7:$R$326,12,0)</f>
        <v>-29.7729210707421</v>
      </c>
      <c r="G8" s="70">
        <f t="shared" ref="G8:G29" si="1">RANK(F8,F$8:F$71,0)</f>
        <v>12</v>
      </c>
      <c r="H8" s="69">
        <f>VLOOKUP($A8,'Return Data'!$A$7:$R$326,13,0)</f>
        <v>-19.443058828913401</v>
      </c>
      <c r="I8" s="70">
        <f t="shared" ref="I8:I29" si="2">RANK(H8,H$8:H$71,0)</f>
        <v>12</v>
      </c>
      <c r="J8" s="69">
        <f>VLOOKUP($A8,'Return Data'!$A$7:$R$326,14,0)</f>
        <v>-20.025268233503201</v>
      </c>
      <c r="K8" s="70">
        <f t="shared" ref="K8:K29" si="3">RANK(J8,J$8:J$71,0)</f>
        <v>29</v>
      </c>
      <c r="L8" s="69">
        <f>VLOOKUP($A8,'Return Data'!$A$7:$R$326,18,0)</f>
        <v>-9.3314097088114991</v>
      </c>
      <c r="M8" s="70">
        <f t="shared" ref="M8:M13" si="4">RANK(L8,L$8:L$71,0)</f>
        <v>24</v>
      </c>
      <c r="N8" s="69">
        <f>VLOOKUP($A8,'Return Data'!$A$7:$R$326,15,0)</f>
        <v>-0.13667889019950699</v>
      </c>
      <c r="O8" s="70">
        <f>RANK(N8,N$8:N$71,0)</f>
        <v>13</v>
      </c>
      <c r="P8" s="69">
        <f>VLOOKUP($A8,'Return Data'!$A$7:$R$326,16,0)</f>
        <v>3.1986841240442301</v>
      </c>
      <c r="Q8" s="70">
        <f>RANK(P8,P$8:P$71,0)</f>
        <v>14</v>
      </c>
      <c r="R8" s="69">
        <f>VLOOKUP($A8,'Return Data'!$A$7:$R$326,17,0)</f>
        <v>16.330608550922602</v>
      </c>
      <c r="S8" s="71">
        <f t="shared" ref="S8:S39" si="5">RANK(R8,R$8:R$71,0)</f>
        <v>8</v>
      </c>
    </row>
    <row r="9" spans="1:20" x14ac:dyDescent="0.25">
      <c r="A9" s="67" t="s">
        <v>164</v>
      </c>
      <c r="B9" s="68">
        <f>VLOOKUP($A9,'Return Data'!$A$7:$R$326,2,0)</f>
        <v>43936</v>
      </c>
      <c r="C9" s="69">
        <f>VLOOKUP($A9,'Return Data'!$A$7:$R$326,3,0)</f>
        <v>27.59</v>
      </c>
      <c r="D9" s="69">
        <f>VLOOKUP($A9,'Return Data'!$A$7:$R$326,11,0)</f>
        <v>-84.194013317724696</v>
      </c>
      <c r="E9" s="70">
        <f t="shared" si="0"/>
        <v>13</v>
      </c>
      <c r="F9" s="69">
        <f>VLOOKUP($A9,'Return Data'!$A$7:$R$326,12,0)</f>
        <v>-28.129657228017901</v>
      </c>
      <c r="G9" s="70">
        <f t="shared" si="1"/>
        <v>10</v>
      </c>
      <c r="H9" s="69">
        <f>VLOOKUP($A9,'Return Data'!$A$7:$R$326,13,0)</f>
        <v>-17.896747341714399</v>
      </c>
      <c r="I9" s="70">
        <f t="shared" si="2"/>
        <v>11</v>
      </c>
      <c r="J9" s="69">
        <f>VLOOKUP($A9,'Return Data'!$A$7:$R$326,14,0)</f>
        <v>-18.5627125747538</v>
      </c>
      <c r="K9" s="70">
        <f t="shared" si="3"/>
        <v>22</v>
      </c>
      <c r="L9" s="69">
        <f>VLOOKUP($A9,'Return Data'!$A$7:$R$326,18,0)</f>
        <v>-8.2891976440815593</v>
      </c>
      <c r="M9" s="70">
        <f t="shared" si="4"/>
        <v>20</v>
      </c>
      <c r="N9" s="69">
        <f>VLOOKUP($A9,'Return Data'!$A$7:$R$326,15,0)</f>
        <v>0.78942655055067601</v>
      </c>
      <c r="O9" s="70">
        <f>RANK(N9,N$8:N$71,0)</f>
        <v>9</v>
      </c>
      <c r="P9" s="69">
        <f>VLOOKUP($A9,'Return Data'!$A$7:$R$326,16,0)</f>
        <v>3.9661140428089698</v>
      </c>
      <c r="Q9" s="70">
        <f>RANK(P9,P$8:P$71,0)</f>
        <v>12</v>
      </c>
      <c r="R9" s="69">
        <f>VLOOKUP($A9,'Return Data'!$A$7:$R$326,17,0)</f>
        <v>17.8992514481745</v>
      </c>
      <c r="S9" s="71">
        <f t="shared" si="5"/>
        <v>6</v>
      </c>
    </row>
    <row r="10" spans="1:20" x14ac:dyDescent="0.25">
      <c r="A10" s="67" t="s">
        <v>165</v>
      </c>
      <c r="B10" s="68">
        <f>VLOOKUP($A10,'Return Data'!$A$7:$R$326,2,0)</f>
        <v>43936</v>
      </c>
      <c r="C10" s="69">
        <f>VLOOKUP($A10,'Return Data'!$A$7:$R$326,3,0)</f>
        <v>42.745800000000003</v>
      </c>
      <c r="D10" s="69">
        <f>VLOOKUP($A10,'Return Data'!$A$7:$R$326,11,0)</f>
        <v>-83.723944014713396</v>
      </c>
      <c r="E10" s="70">
        <f t="shared" si="0"/>
        <v>11</v>
      </c>
      <c r="F10" s="69">
        <f>VLOOKUP($A10,'Return Data'!$A$7:$R$326,12,0)</f>
        <v>-31.921598283720101</v>
      </c>
      <c r="G10" s="70">
        <f t="shared" si="1"/>
        <v>17</v>
      </c>
      <c r="H10" s="69">
        <f>VLOOKUP($A10,'Return Data'!$A$7:$R$326,13,0)</f>
        <v>-16.260854424787102</v>
      </c>
      <c r="I10" s="70">
        <f t="shared" si="2"/>
        <v>9</v>
      </c>
      <c r="J10" s="69">
        <f>VLOOKUP($A10,'Return Data'!$A$7:$R$326,14,0)</f>
        <v>-10.333423057755599</v>
      </c>
      <c r="K10" s="70">
        <f t="shared" si="3"/>
        <v>5</v>
      </c>
      <c r="L10" s="69">
        <f>VLOOKUP($A10,'Return Data'!$A$7:$R$326,18,0)</f>
        <v>-2.6882874240088199</v>
      </c>
      <c r="M10" s="70">
        <f t="shared" si="4"/>
        <v>3</v>
      </c>
      <c r="N10" s="69">
        <f>VLOOKUP($A10,'Return Data'!$A$7:$R$326,15,0)</f>
        <v>5.4829397446477701</v>
      </c>
      <c r="O10" s="70">
        <f>RANK(N10,N$8:N$71,0)</f>
        <v>2</v>
      </c>
      <c r="P10" s="69">
        <f>VLOOKUP($A10,'Return Data'!$A$7:$R$326,16,0)</f>
        <v>5.8597568881676203</v>
      </c>
      <c r="Q10" s="70">
        <f>RANK(P10,P$8:P$71,0)</f>
        <v>4</v>
      </c>
      <c r="R10" s="69">
        <f>VLOOKUP($A10,'Return Data'!$A$7:$R$326,17,0)</f>
        <v>25.5949859129266</v>
      </c>
      <c r="S10" s="71">
        <f t="shared" si="5"/>
        <v>2</v>
      </c>
    </row>
    <row r="11" spans="1:20" x14ac:dyDescent="0.25">
      <c r="A11" s="67" t="s">
        <v>166</v>
      </c>
      <c r="B11" s="68">
        <f>VLOOKUP($A11,'Return Data'!$A$7:$R$326,2,0)</f>
        <v>43936</v>
      </c>
      <c r="C11" s="69">
        <f>VLOOKUP($A11,'Return Data'!$A$7:$R$326,3,0)</f>
        <v>37.659999999999997</v>
      </c>
      <c r="D11" s="69">
        <f>VLOOKUP($A11,'Return Data'!$A$7:$R$326,11,0)</f>
        <v>-95.012080118463103</v>
      </c>
      <c r="E11" s="70">
        <f t="shared" si="0"/>
        <v>21</v>
      </c>
      <c r="F11" s="69">
        <f>VLOOKUP($A11,'Return Data'!$A$7:$R$326,12,0)</f>
        <v>-36.692538585865798</v>
      </c>
      <c r="G11" s="70">
        <f t="shared" si="1"/>
        <v>28</v>
      </c>
      <c r="H11" s="69">
        <f>VLOOKUP($A11,'Return Data'!$A$7:$R$326,13,0)</f>
        <v>-25.232453567937501</v>
      </c>
      <c r="I11" s="70">
        <f t="shared" si="2"/>
        <v>29</v>
      </c>
      <c r="J11" s="69">
        <f>VLOOKUP($A11,'Return Data'!$A$7:$R$326,14,0)</f>
        <v>-20.792131515055502</v>
      </c>
      <c r="K11" s="70">
        <f t="shared" si="3"/>
        <v>33</v>
      </c>
      <c r="L11" s="69">
        <f>VLOOKUP($A11,'Return Data'!$A$7:$R$326,18,0)</f>
        <v>-12.304491573084301</v>
      </c>
      <c r="M11" s="70">
        <f t="shared" si="4"/>
        <v>38</v>
      </c>
      <c r="N11" s="69">
        <f>VLOOKUP($A11,'Return Data'!$A$7:$R$326,15,0)</f>
        <v>-5.01444668280753</v>
      </c>
      <c r="O11" s="70">
        <f>RANK(N11,N$8:N$71,0)</f>
        <v>39</v>
      </c>
      <c r="P11" s="69">
        <f>VLOOKUP($A11,'Return Data'!$A$7:$R$326,16,0)</f>
        <v>-0.85801777516276401</v>
      </c>
      <c r="Q11" s="70">
        <f>RANK(P11,P$8:P$71,0)</f>
        <v>33</v>
      </c>
      <c r="R11" s="69">
        <f>VLOOKUP($A11,'Return Data'!$A$7:$R$326,17,0)</f>
        <v>-1.2065848716224099</v>
      </c>
      <c r="S11" s="71">
        <f t="shared" si="5"/>
        <v>45</v>
      </c>
    </row>
    <row r="12" spans="1:20" x14ac:dyDescent="0.25">
      <c r="A12" s="67" t="s">
        <v>167</v>
      </c>
      <c r="B12" s="68">
        <f>VLOOKUP($A12,'Return Data'!$A$7:$R$326,2,0)</f>
        <v>43936</v>
      </c>
      <c r="C12" s="69">
        <f>VLOOKUP($A12,'Return Data'!$A$7:$R$326,3,0)</f>
        <v>35.226999999999997</v>
      </c>
      <c r="D12" s="69">
        <f>VLOOKUP($A12,'Return Data'!$A$7:$R$326,11,0)</f>
        <v>-83.367599344662494</v>
      </c>
      <c r="E12" s="70">
        <f t="shared" si="0"/>
        <v>10</v>
      </c>
      <c r="F12" s="69">
        <f>VLOOKUP($A12,'Return Data'!$A$7:$R$326,12,0)</f>
        <v>-28.791655550556101</v>
      </c>
      <c r="G12" s="70">
        <f t="shared" si="1"/>
        <v>11</v>
      </c>
      <c r="H12" s="69">
        <f>VLOOKUP($A12,'Return Data'!$A$7:$R$326,13,0)</f>
        <v>-16.451038951349801</v>
      </c>
      <c r="I12" s="70">
        <f t="shared" si="2"/>
        <v>10</v>
      </c>
      <c r="J12" s="69">
        <f>VLOOKUP($A12,'Return Data'!$A$7:$R$326,14,0)</f>
        <v>-10.7498710450053</v>
      </c>
      <c r="K12" s="70">
        <f t="shared" si="3"/>
        <v>6</v>
      </c>
      <c r="L12" s="69">
        <f>VLOOKUP($A12,'Return Data'!$A$7:$R$326,18,0)</f>
        <v>-4.3665888207002101</v>
      </c>
      <c r="M12" s="70">
        <f t="shared" si="4"/>
        <v>5</v>
      </c>
      <c r="N12" s="69">
        <f>VLOOKUP($A12,'Return Data'!$A$7:$R$326,15,0)</f>
        <v>1.4414200949757601</v>
      </c>
      <c r="O12" s="70">
        <f>RANK(N12,N$8:N$71,0)</f>
        <v>7</v>
      </c>
      <c r="P12" s="69">
        <f>VLOOKUP($A12,'Return Data'!$A$7:$R$326,16,0)</f>
        <v>2.5655784385827398</v>
      </c>
      <c r="Q12" s="70">
        <f>RANK(P12,P$8:P$71,0)</f>
        <v>17</v>
      </c>
      <c r="R12" s="69">
        <f>VLOOKUP($A12,'Return Data'!$A$7:$R$326,17,0)</f>
        <v>14.6587736661993</v>
      </c>
      <c r="S12" s="71">
        <f t="shared" si="5"/>
        <v>11</v>
      </c>
    </row>
    <row r="13" spans="1:20" x14ac:dyDescent="0.25">
      <c r="A13" s="67" t="s">
        <v>168</v>
      </c>
      <c r="B13" s="68">
        <f>VLOOKUP($A13,'Return Data'!$A$7:$R$326,2,0)</f>
        <v>43936</v>
      </c>
      <c r="C13" s="69">
        <f>VLOOKUP($A13,'Return Data'!$A$7:$R$326,3,0)</f>
        <v>8.02</v>
      </c>
      <c r="D13" s="69">
        <f>VLOOKUP($A13,'Return Data'!$A$7:$R$326,11,0)</f>
        <v>-62.486986697512997</v>
      </c>
      <c r="E13" s="70">
        <f t="shared" si="0"/>
        <v>3</v>
      </c>
      <c r="F13" s="69">
        <f>VLOOKUP($A13,'Return Data'!$A$7:$R$326,12,0)</f>
        <v>-13.2349854004847</v>
      </c>
      <c r="G13" s="70">
        <f t="shared" si="1"/>
        <v>2</v>
      </c>
      <c r="H13" s="69">
        <f>VLOOKUP($A13,'Return Data'!$A$7:$R$326,13,0)</f>
        <v>-4.7858391608391697</v>
      </c>
      <c r="I13" s="70">
        <f t="shared" si="2"/>
        <v>2</v>
      </c>
      <c r="J13" s="69">
        <f>VLOOKUP($A13,'Return Data'!$A$7:$R$326,14,0)</f>
        <v>-8.4244080145719593</v>
      </c>
      <c r="K13" s="70">
        <f t="shared" si="3"/>
        <v>3</v>
      </c>
      <c r="L13" s="69">
        <f>VLOOKUP($A13,'Return Data'!$A$7:$R$326,18,0)</f>
        <v>-11.6886058548473</v>
      </c>
      <c r="M13" s="70">
        <f t="shared" si="4"/>
        <v>36</v>
      </c>
      <c r="N13" s="69"/>
      <c r="O13" s="70"/>
      <c r="P13" s="69"/>
      <c r="Q13" s="70"/>
      <c r="R13" s="69">
        <f>VLOOKUP($A13,'Return Data'!$A$7:$R$326,17,0)</f>
        <v>-9.1946564885496205</v>
      </c>
      <c r="S13" s="71">
        <f t="shared" si="5"/>
        <v>53</v>
      </c>
    </row>
    <row r="14" spans="1:20" x14ac:dyDescent="0.25">
      <c r="A14" s="67" t="s">
        <v>169</v>
      </c>
      <c r="B14" s="68">
        <f>VLOOKUP($A14,'Return Data'!$A$7:$R$326,2,0)</f>
        <v>43936</v>
      </c>
      <c r="C14" s="69">
        <f>VLOOKUP($A14,'Return Data'!$A$7:$R$326,3,0)</f>
        <v>9.7100000000000009</v>
      </c>
      <c r="D14" s="69">
        <f>VLOOKUP($A14,'Return Data'!$A$7:$R$326,11,0)</f>
        <v>-76.272351501709295</v>
      </c>
      <c r="E14" s="70">
        <f t="shared" si="0"/>
        <v>7</v>
      </c>
      <c r="F14" s="69">
        <f>VLOOKUP($A14,'Return Data'!$A$7:$R$326,12,0)</f>
        <v>-22.747895975429799</v>
      </c>
      <c r="G14" s="70">
        <f t="shared" si="1"/>
        <v>5</v>
      </c>
      <c r="H14" s="69">
        <f>VLOOKUP($A14,'Return Data'!$A$7:$R$326,13,0)</f>
        <v>-9.6344534166883697</v>
      </c>
      <c r="I14" s="70">
        <f t="shared" si="2"/>
        <v>4</v>
      </c>
      <c r="J14" s="69">
        <f>VLOOKUP($A14,'Return Data'!$A$7:$R$326,14,0)</f>
        <v>-11.293260473588299</v>
      </c>
      <c r="K14" s="70">
        <f t="shared" si="3"/>
        <v>9</v>
      </c>
      <c r="L14" s="69"/>
      <c r="M14" s="70"/>
      <c r="N14" s="69"/>
      <c r="O14" s="70"/>
      <c r="P14" s="69"/>
      <c r="Q14" s="70"/>
      <c r="R14" s="69">
        <f>VLOOKUP($A14,'Return Data'!$A$7:$R$326,17,0)</f>
        <v>-1.9457720588235199</v>
      </c>
      <c r="S14" s="71">
        <f t="shared" si="5"/>
        <v>46</v>
      </c>
    </row>
    <row r="15" spans="1:20" x14ac:dyDescent="0.25">
      <c r="A15" s="67" t="s">
        <v>170</v>
      </c>
      <c r="B15" s="68">
        <f>VLOOKUP($A15,'Return Data'!$A$7:$R$326,2,0)</f>
        <v>43936</v>
      </c>
      <c r="C15" s="69">
        <f>VLOOKUP($A15,'Return Data'!$A$7:$R$326,3,0)</f>
        <v>52.37</v>
      </c>
      <c r="D15" s="69">
        <f>VLOOKUP($A15,'Return Data'!$A$7:$R$326,11,0)</f>
        <v>-61.807196195824801</v>
      </c>
      <c r="E15" s="70">
        <f t="shared" si="0"/>
        <v>2</v>
      </c>
      <c r="F15" s="69">
        <f>VLOOKUP($A15,'Return Data'!$A$7:$R$326,12,0)</f>
        <v>-15.9114237512398</v>
      </c>
      <c r="G15" s="70">
        <f t="shared" si="1"/>
        <v>3</v>
      </c>
      <c r="H15" s="69">
        <f>VLOOKUP($A15,'Return Data'!$A$7:$R$326,13,0)</f>
        <v>-4.9293820722392203</v>
      </c>
      <c r="I15" s="70">
        <f t="shared" si="2"/>
        <v>3</v>
      </c>
      <c r="J15" s="69">
        <f>VLOOKUP($A15,'Return Data'!$A$7:$R$326,14,0)</f>
        <v>-4.7687531048186802</v>
      </c>
      <c r="K15" s="70">
        <f t="shared" si="3"/>
        <v>2</v>
      </c>
      <c r="L15" s="69">
        <f>VLOOKUP($A15,'Return Data'!$A$7:$R$326,18,0)</f>
        <v>-7.5777302632814099</v>
      </c>
      <c r="M15" s="70">
        <f t="shared" ref="M15:M24" si="6">RANK(L15,L$8:L$71,0)</f>
        <v>14</v>
      </c>
      <c r="N15" s="69">
        <f>VLOOKUP($A15,'Return Data'!$A$7:$R$326,15,0)</f>
        <v>4.6610090511537097</v>
      </c>
      <c r="O15" s="70">
        <f t="shared" ref="O15:O24" si="7">RANK(N15,N$8:N$71,0)</f>
        <v>3</v>
      </c>
      <c r="P15" s="69">
        <f>VLOOKUP($A15,'Return Data'!$A$7:$R$326,16,0)</f>
        <v>5.6779365052521298</v>
      </c>
      <c r="Q15" s="70">
        <f>RANK(P15,P$8:P$71,0)</f>
        <v>5</v>
      </c>
      <c r="R15" s="69">
        <f>VLOOKUP($A15,'Return Data'!$A$7:$R$326,17,0)</f>
        <v>17.0079393475892</v>
      </c>
      <c r="S15" s="71">
        <f t="shared" si="5"/>
        <v>7</v>
      </c>
    </row>
    <row r="16" spans="1:20" x14ac:dyDescent="0.25">
      <c r="A16" s="67" t="s">
        <v>171</v>
      </c>
      <c r="B16" s="68">
        <f>VLOOKUP($A16,'Return Data'!$A$7:$R$326,2,0)</f>
        <v>43936</v>
      </c>
      <c r="C16" s="69">
        <f>VLOOKUP($A16,'Return Data'!$A$7:$R$326,3,0)</f>
        <v>60.41</v>
      </c>
      <c r="D16" s="69">
        <f>VLOOKUP($A16,'Return Data'!$A$7:$R$326,11,0)</f>
        <v>-68.355360651433102</v>
      </c>
      <c r="E16" s="70">
        <f t="shared" si="0"/>
        <v>4</v>
      </c>
      <c r="F16" s="69">
        <f>VLOOKUP($A16,'Return Data'!$A$7:$R$326,12,0)</f>
        <v>-21.896978510884701</v>
      </c>
      <c r="G16" s="70">
        <f t="shared" si="1"/>
        <v>4</v>
      </c>
      <c r="H16" s="69">
        <f>VLOOKUP($A16,'Return Data'!$A$7:$R$326,13,0)</f>
        <v>-14.239692625979</v>
      </c>
      <c r="I16" s="70">
        <f t="shared" si="2"/>
        <v>8</v>
      </c>
      <c r="J16" s="69">
        <f>VLOOKUP($A16,'Return Data'!$A$7:$R$326,14,0)</f>
        <v>-11.039972842503399</v>
      </c>
      <c r="K16" s="70">
        <f t="shared" si="3"/>
        <v>7</v>
      </c>
      <c r="L16" s="69">
        <f>VLOOKUP($A16,'Return Data'!$A$7:$R$326,18,0)</f>
        <v>-1.22216937707913</v>
      </c>
      <c r="M16" s="70">
        <f t="shared" si="6"/>
        <v>2</v>
      </c>
      <c r="N16" s="69">
        <f>VLOOKUP($A16,'Return Data'!$A$7:$R$326,15,0)</f>
        <v>4.3990692799210596</v>
      </c>
      <c r="O16" s="70">
        <f t="shared" si="7"/>
        <v>4</v>
      </c>
      <c r="P16" s="69">
        <f>VLOOKUP($A16,'Return Data'!$A$7:$R$326,16,0)</f>
        <v>4.4724082930364704</v>
      </c>
      <c r="Q16" s="70">
        <f>RANK(P16,P$8:P$71,0)</f>
        <v>9</v>
      </c>
      <c r="R16" s="69">
        <f>VLOOKUP($A16,'Return Data'!$A$7:$R$326,17,0)</f>
        <v>14.024319590076299</v>
      </c>
      <c r="S16" s="71">
        <f t="shared" si="5"/>
        <v>13</v>
      </c>
    </row>
    <row r="17" spans="1:19" x14ac:dyDescent="0.25">
      <c r="A17" s="67" t="s">
        <v>172</v>
      </c>
      <c r="B17" s="68">
        <f>VLOOKUP($A17,'Return Data'!$A$7:$R$326,2,0)</f>
        <v>43936</v>
      </c>
      <c r="C17" s="69">
        <f>VLOOKUP($A17,'Return Data'!$A$7:$R$326,3,0)</f>
        <v>41.317</v>
      </c>
      <c r="D17" s="69">
        <f>VLOOKUP($A17,'Return Data'!$A$7:$R$326,11,0)</f>
        <v>-102.269117722532</v>
      </c>
      <c r="E17" s="70">
        <f t="shared" si="0"/>
        <v>34</v>
      </c>
      <c r="F17" s="69">
        <f>VLOOKUP($A17,'Return Data'!$A$7:$R$326,12,0)</f>
        <v>-39.412722184230198</v>
      </c>
      <c r="G17" s="70">
        <f t="shared" si="1"/>
        <v>40</v>
      </c>
      <c r="H17" s="69">
        <f>VLOOKUP($A17,'Return Data'!$A$7:$R$326,13,0)</f>
        <v>-23.896124514910401</v>
      </c>
      <c r="I17" s="70">
        <f t="shared" si="2"/>
        <v>23</v>
      </c>
      <c r="J17" s="69">
        <f>VLOOKUP($A17,'Return Data'!$A$7:$R$326,14,0)</f>
        <v>-18.124779636210601</v>
      </c>
      <c r="K17" s="70">
        <f t="shared" si="3"/>
        <v>20</v>
      </c>
      <c r="L17" s="69">
        <f>VLOOKUP($A17,'Return Data'!$A$7:$R$326,18,0)</f>
        <v>-6.8846921863950001</v>
      </c>
      <c r="M17" s="70">
        <f t="shared" si="6"/>
        <v>10</v>
      </c>
      <c r="N17" s="69">
        <f>VLOOKUP($A17,'Return Data'!$A$7:$R$326,15,0)</f>
        <v>-0.80548278055521205</v>
      </c>
      <c r="O17" s="70">
        <f t="shared" si="7"/>
        <v>17</v>
      </c>
      <c r="P17" s="69">
        <f>VLOOKUP($A17,'Return Data'!$A$7:$R$326,16,0)</f>
        <v>4.7163057471984899</v>
      </c>
      <c r="Q17" s="70">
        <f>RANK(P17,P$8:P$71,0)</f>
        <v>8</v>
      </c>
      <c r="R17" s="69">
        <f>VLOOKUP($A17,'Return Data'!$A$7:$R$326,17,0)</f>
        <v>16.215490817329702</v>
      </c>
      <c r="S17" s="71">
        <f t="shared" si="5"/>
        <v>9</v>
      </c>
    </row>
    <row r="18" spans="1:19" x14ac:dyDescent="0.25">
      <c r="A18" s="67" t="s">
        <v>173</v>
      </c>
      <c r="B18" s="68">
        <f>VLOOKUP($A18,'Return Data'!$A$7:$R$326,2,0)</f>
        <v>43936</v>
      </c>
      <c r="C18" s="69">
        <f>VLOOKUP($A18,'Return Data'!$A$7:$R$326,3,0)</f>
        <v>40.01</v>
      </c>
      <c r="D18" s="69">
        <f>VLOOKUP($A18,'Return Data'!$A$7:$R$326,11,0)</f>
        <v>-99.047949979627006</v>
      </c>
      <c r="E18" s="70">
        <f t="shared" si="0"/>
        <v>30</v>
      </c>
      <c r="F18" s="69">
        <f>VLOOKUP($A18,'Return Data'!$A$7:$R$326,12,0)</f>
        <v>-38.433846262409801</v>
      </c>
      <c r="G18" s="70">
        <f t="shared" si="1"/>
        <v>36</v>
      </c>
      <c r="H18" s="69">
        <f>VLOOKUP($A18,'Return Data'!$A$7:$R$326,13,0)</f>
        <v>-24.791943828529199</v>
      </c>
      <c r="I18" s="70">
        <f t="shared" si="2"/>
        <v>27</v>
      </c>
      <c r="J18" s="69">
        <f>VLOOKUP($A18,'Return Data'!$A$7:$R$326,14,0)</f>
        <v>-18.857941217513801</v>
      </c>
      <c r="K18" s="70">
        <f t="shared" si="3"/>
        <v>23</v>
      </c>
      <c r="L18" s="69">
        <f>VLOOKUP($A18,'Return Data'!$A$7:$R$326,18,0)</f>
        <v>-9.3176611067163506</v>
      </c>
      <c r="M18" s="70">
        <f t="shared" si="6"/>
        <v>23</v>
      </c>
      <c r="N18" s="69">
        <f>VLOOKUP($A18,'Return Data'!$A$7:$R$326,15,0)</f>
        <v>-2.1887268129560402</v>
      </c>
      <c r="O18" s="70">
        <f t="shared" si="7"/>
        <v>23</v>
      </c>
      <c r="P18" s="69">
        <f>VLOOKUP($A18,'Return Data'!$A$7:$R$326,16,0)</f>
        <v>1.0180595219045301</v>
      </c>
      <c r="Q18" s="70">
        <f>RANK(P18,P$8:P$71,0)</f>
        <v>24</v>
      </c>
      <c r="R18" s="69">
        <f>VLOOKUP($A18,'Return Data'!$A$7:$R$326,17,0)</f>
        <v>11.544574094466601</v>
      </c>
      <c r="S18" s="71">
        <f t="shared" si="5"/>
        <v>22</v>
      </c>
    </row>
    <row r="19" spans="1:19" x14ac:dyDescent="0.25">
      <c r="A19" s="85" t="s">
        <v>174</v>
      </c>
      <c r="B19" s="68">
        <f>VLOOKUP($A19,'Return Data'!$A$7:$R$326,2,0)</f>
        <v>43936</v>
      </c>
      <c r="C19" s="69">
        <f>VLOOKUP($A19,'Return Data'!$A$7:$R$326,3,0)</f>
        <v>11.7918</v>
      </c>
      <c r="D19" s="69">
        <f>VLOOKUP($A19,'Return Data'!$A$7:$R$326,11,0)</f>
        <v>-109.02447435849901</v>
      </c>
      <c r="E19" s="70">
        <f t="shared" si="0"/>
        <v>44</v>
      </c>
      <c r="F19" s="69">
        <f>VLOOKUP($A19,'Return Data'!$A$7:$R$326,12,0)</f>
        <v>-43.719157792371597</v>
      </c>
      <c r="G19" s="70">
        <f t="shared" si="1"/>
        <v>45</v>
      </c>
      <c r="H19" s="69">
        <f>VLOOKUP($A19,'Return Data'!$A$7:$R$326,13,0)</f>
        <v>-29.233597397273002</v>
      </c>
      <c r="I19" s="70">
        <f t="shared" si="2"/>
        <v>43</v>
      </c>
      <c r="J19" s="69">
        <f>VLOOKUP($A19,'Return Data'!$A$7:$R$326,14,0)</f>
        <v>-23.392125107465102</v>
      </c>
      <c r="K19" s="70">
        <f t="shared" si="3"/>
        <v>39</v>
      </c>
      <c r="L19" s="69">
        <f>VLOOKUP($A19,'Return Data'!$A$7:$R$326,18,0)</f>
        <v>-8.6586674405144208</v>
      </c>
      <c r="M19" s="70">
        <f t="shared" si="6"/>
        <v>22</v>
      </c>
      <c r="N19" s="69">
        <f>VLOOKUP($A19,'Return Data'!$A$7:$R$326,15,0)</f>
        <v>-2.8118655602125799</v>
      </c>
      <c r="O19" s="70">
        <f t="shared" si="7"/>
        <v>26</v>
      </c>
      <c r="P19" s="69"/>
      <c r="Q19" s="70"/>
      <c r="R19" s="69">
        <f>VLOOKUP($A19,'Return Data'!$A$7:$R$326,17,0)</f>
        <v>4.1709630102040798</v>
      </c>
      <c r="S19" s="71">
        <f t="shared" si="5"/>
        <v>37</v>
      </c>
    </row>
    <row r="20" spans="1:19" x14ac:dyDescent="0.25">
      <c r="A20" s="67" t="s">
        <v>175</v>
      </c>
      <c r="B20" s="68">
        <f>VLOOKUP($A20,'Return Data'!$A$7:$R$326,2,0)</f>
        <v>43936</v>
      </c>
      <c r="C20" s="69">
        <f>VLOOKUP($A20,'Return Data'!$A$7:$R$326,3,0)</f>
        <v>443.75009999999997</v>
      </c>
      <c r="D20" s="69">
        <f>VLOOKUP($A20,'Return Data'!$A$7:$R$326,11,0)</f>
        <v>-116.464896250629</v>
      </c>
      <c r="E20" s="70">
        <f t="shared" si="0"/>
        <v>52</v>
      </c>
      <c r="F20" s="69">
        <f>VLOOKUP($A20,'Return Data'!$A$7:$R$326,12,0)</f>
        <v>-48.711472467937703</v>
      </c>
      <c r="G20" s="70">
        <f t="shared" si="1"/>
        <v>56</v>
      </c>
      <c r="H20" s="69">
        <f>VLOOKUP($A20,'Return Data'!$A$7:$R$326,13,0)</f>
        <v>-34.190671759009703</v>
      </c>
      <c r="I20" s="70">
        <f t="shared" si="2"/>
        <v>48</v>
      </c>
      <c r="J20" s="69">
        <f>VLOOKUP($A20,'Return Data'!$A$7:$R$326,14,0)</f>
        <v>-26.694877012477001</v>
      </c>
      <c r="K20" s="70">
        <f t="shared" si="3"/>
        <v>48</v>
      </c>
      <c r="L20" s="69">
        <f>VLOOKUP($A20,'Return Data'!$A$7:$R$326,18,0)</f>
        <v>-11.2551403515166</v>
      </c>
      <c r="M20" s="70">
        <f t="shared" si="6"/>
        <v>35</v>
      </c>
      <c r="N20" s="69">
        <f>VLOOKUP($A20,'Return Data'!$A$7:$R$326,15,0)</f>
        <v>-4.3848547149243702</v>
      </c>
      <c r="O20" s="70">
        <f t="shared" si="7"/>
        <v>36</v>
      </c>
      <c r="P20" s="69">
        <f>VLOOKUP($A20,'Return Data'!$A$7:$R$326,16,0)</f>
        <v>-2.5705430852067401E-2</v>
      </c>
      <c r="Q20" s="70">
        <f>RANK(P20,P$8:P$71,0)</f>
        <v>28</v>
      </c>
      <c r="R20" s="69">
        <f>VLOOKUP($A20,'Return Data'!$A$7:$R$326,17,0)</f>
        <v>11.3694645315698</v>
      </c>
      <c r="S20" s="71">
        <f t="shared" si="5"/>
        <v>23</v>
      </c>
    </row>
    <row r="21" spans="1:19" x14ac:dyDescent="0.25">
      <c r="A21" s="67" t="s">
        <v>176</v>
      </c>
      <c r="B21" s="68">
        <f>VLOOKUP($A21,'Return Data'!$A$7:$R$326,2,0)</f>
        <v>43936</v>
      </c>
      <c r="C21" s="69">
        <f>VLOOKUP($A21,'Return Data'!$A$7:$R$326,3,0)</f>
        <v>278.80500000000001</v>
      </c>
      <c r="D21" s="69">
        <f>VLOOKUP($A21,'Return Data'!$A$7:$R$326,11,0)</f>
        <v>-119.017428187794</v>
      </c>
      <c r="E21" s="70">
        <f t="shared" si="0"/>
        <v>54</v>
      </c>
      <c r="F21" s="69">
        <f>VLOOKUP($A21,'Return Data'!$A$7:$R$326,12,0)</f>
        <v>-46.6867390750539</v>
      </c>
      <c r="G21" s="70">
        <f t="shared" si="1"/>
        <v>52</v>
      </c>
      <c r="H21" s="69">
        <f>VLOOKUP($A21,'Return Data'!$A$7:$R$326,13,0)</f>
        <v>-34.630548519952903</v>
      </c>
      <c r="I21" s="70">
        <f t="shared" si="2"/>
        <v>49</v>
      </c>
      <c r="J21" s="69">
        <f>VLOOKUP($A21,'Return Data'!$A$7:$R$326,14,0)</f>
        <v>-25.5807262315104</v>
      </c>
      <c r="K21" s="70">
        <f t="shared" si="3"/>
        <v>44</v>
      </c>
      <c r="L21" s="69">
        <f>VLOOKUP($A21,'Return Data'!$A$7:$R$326,18,0)</f>
        <v>-10.224397390718099</v>
      </c>
      <c r="M21" s="70">
        <f t="shared" si="6"/>
        <v>30</v>
      </c>
      <c r="N21" s="69">
        <f>VLOOKUP($A21,'Return Data'!$A$7:$R$326,15,0)</f>
        <v>-2.7348905452304102</v>
      </c>
      <c r="O21" s="70">
        <f t="shared" si="7"/>
        <v>25</v>
      </c>
      <c r="P21" s="69">
        <f>VLOOKUP($A21,'Return Data'!$A$7:$R$326,16,0)</f>
        <v>2.3323088006764801</v>
      </c>
      <c r="Q21" s="70">
        <f>RANK(P21,P$8:P$71,0)</f>
        <v>19</v>
      </c>
      <c r="R21" s="69">
        <f>VLOOKUP($A21,'Return Data'!$A$7:$R$326,17,0)</f>
        <v>12.3313783486521</v>
      </c>
      <c r="S21" s="71">
        <f t="shared" si="5"/>
        <v>20</v>
      </c>
    </row>
    <row r="22" spans="1:19" x14ac:dyDescent="0.25">
      <c r="A22" s="67" t="s">
        <v>177</v>
      </c>
      <c r="B22" s="68">
        <f>VLOOKUP($A22,'Return Data'!$A$7:$R$326,2,0)</f>
        <v>43936</v>
      </c>
      <c r="C22" s="69">
        <f>VLOOKUP($A22,'Return Data'!$A$7:$R$326,3,0)</f>
        <v>395.42399999999998</v>
      </c>
      <c r="D22" s="69">
        <f>VLOOKUP($A22,'Return Data'!$A$7:$R$326,11,0)</f>
        <v>-113.587672196016</v>
      </c>
      <c r="E22" s="70">
        <f t="shared" si="0"/>
        <v>49</v>
      </c>
      <c r="F22" s="69">
        <f>VLOOKUP($A22,'Return Data'!$A$7:$R$326,12,0)</f>
        <v>-45.948250450915303</v>
      </c>
      <c r="G22" s="70">
        <f t="shared" si="1"/>
        <v>51</v>
      </c>
      <c r="H22" s="69">
        <f>VLOOKUP($A22,'Return Data'!$A$7:$R$326,13,0)</f>
        <v>-34.918595979286202</v>
      </c>
      <c r="I22" s="70">
        <f t="shared" si="2"/>
        <v>51</v>
      </c>
      <c r="J22" s="69">
        <f>VLOOKUP($A22,'Return Data'!$A$7:$R$326,14,0)</f>
        <v>-28.1007365023152</v>
      </c>
      <c r="K22" s="70">
        <f t="shared" si="3"/>
        <v>50</v>
      </c>
      <c r="L22" s="69">
        <f>VLOOKUP($A22,'Return Data'!$A$7:$R$326,18,0)</f>
        <v>-12.6303542010823</v>
      </c>
      <c r="M22" s="70">
        <f t="shared" si="6"/>
        <v>41</v>
      </c>
      <c r="N22" s="69">
        <f>VLOOKUP($A22,'Return Data'!$A$7:$R$326,15,0)</f>
        <v>-6.2451999615587299</v>
      </c>
      <c r="O22" s="70">
        <f t="shared" si="7"/>
        <v>42</v>
      </c>
      <c r="P22" s="69">
        <f>VLOOKUP($A22,'Return Data'!$A$7:$R$326,16,0)</f>
        <v>-1.1298720892169101</v>
      </c>
      <c r="Q22" s="70">
        <f>RANK(P22,P$8:P$71,0)</f>
        <v>34</v>
      </c>
      <c r="R22" s="69">
        <f>VLOOKUP($A22,'Return Data'!$A$7:$R$326,17,0)</f>
        <v>8.5110405214207194</v>
      </c>
      <c r="S22" s="71">
        <f t="shared" si="5"/>
        <v>30</v>
      </c>
    </row>
    <row r="23" spans="1:19" x14ac:dyDescent="0.25">
      <c r="A23" s="67" t="s">
        <v>178</v>
      </c>
      <c r="B23" s="68">
        <f>VLOOKUP($A23,'Return Data'!$A$7:$R$326,2,0)</f>
        <v>43936</v>
      </c>
      <c r="C23" s="69">
        <f>VLOOKUP($A23,'Return Data'!$A$7:$R$326,3,0)</f>
        <v>30.590599999999998</v>
      </c>
      <c r="D23" s="69">
        <f>VLOOKUP($A23,'Return Data'!$A$7:$R$326,11,0)</f>
        <v>-102.843822099124</v>
      </c>
      <c r="E23" s="70">
        <f t="shared" si="0"/>
        <v>35</v>
      </c>
      <c r="F23" s="69">
        <f>VLOOKUP($A23,'Return Data'!$A$7:$R$326,12,0)</f>
        <v>-37.320590288406699</v>
      </c>
      <c r="G23" s="70">
        <f t="shared" si="1"/>
        <v>33</v>
      </c>
      <c r="H23" s="69">
        <f>VLOOKUP($A23,'Return Data'!$A$7:$R$326,13,0)</f>
        <v>-26.286438517702202</v>
      </c>
      <c r="I23" s="70">
        <f t="shared" si="2"/>
        <v>30</v>
      </c>
      <c r="J23" s="69">
        <f>VLOOKUP($A23,'Return Data'!$A$7:$R$326,14,0)</f>
        <v>-21.403838454690899</v>
      </c>
      <c r="K23" s="70">
        <f t="shared" si="3"/>
        <v>34</v>
      </c>
      <c r="L23" s="69">
        <f>VLOOKUP($A23,'Return Data'!$A$7:$R$326,18,0)</f>
        <v>-11.230880983820001</v>
      </c>
      <c r="M23" s="70">
        <f t="shared" si="6"/>
        <v>34</v>
      </c>
      <c r="N23" s="69">
        <f>VLOOKUP($A23,'Return Data'!$A$7:$R$326,15,0)</f>
        <v>-3.6273875192874798</v>
      </c>
      <c r="O23" s="70">
        <f t="shared" si="7"/>
        <v>32</v>
      </c>
      <c r="P23" s="69">
        <f>VLOOKUP($A23,'Return Data'!$A$7:$R$326,16,0)</f>
        <v>1.8092634710417499</v>
      </c>
      <c r="Q23" s="70">
        <f>RANK(P23,P$8:P$71,0)</f>
        <v>22</v>
      </c>
      <c r="R23" s="69">
        <f>VLOOKUP($A23,'Return Data'!$A$7:$R$326,17,0)</f>
        <v>11.0245304846704</v>
      </c>
      <c r="S23" s="71">
        <f t="shared" si="5"/>
        <v>24</v>
      </c>
    </row>
    <row r="24" spans="1:19" x14ac:dyDescent="0.25">
      <c r="A24" s="67" t="s">
        <v>179</v>
      </c>
      <c r="B24" s="68">
        <f>VLOOKUP($A24,'Return Data'!$A$7:$R$326,2,0)</f>
        <v>43936</v>
      </c>
      <c r="C24" s="69">
        <f>VLOOKUP($A24,'Return Data'!$A$7:$R$326,3,0)</f>
        <v>316.36</v>
      </c>
      <c r="D24" s="69">
        <f>VLOOKUP($A24,'Return Data'!$A$7:$R$326,11,0)</f>
        <v>-106.02949278421301</v>
      </c>
      <c r="E24" s="70">
        <f t="shared" si="0"/>
        <v>38</v>
      </c>
      <c r="F24" s="69">
        <f>VLOOKUP($A24,'Return Data'!$A$7:$R$326,12,0)</f>
        <v>-36.385647317504002</v>
      </c>
      <c r="G24" s="70">
        <f t="shared" si="1"/>
        <v>27</v>
      </c>
      <c r="H24" s="69">
        <f>VLOOKUP($A24,'Return Data'!$A$7:$R$326,13,0)</f>
        <v>-28.345638501503998</v>
      </c>
      <c r="I24" s="70">
        <f t="shared" si="2"/>
        <v>39</v>
      </c>
      <c r="J24" s="69">
        <f>VLOOKUP($A24,'Return Data'!$A$7:$R$326,14,0)</f>
        <v>-22.321631469103298</v>
      </c>
      <c r="K24" s="70">
        <f t="shared" si="3"/>
        <v>37</v>
      </c>
      <c r="L24" s="69">
        <f>VLOOKUP($A24,'Return Data'!$A$7:$R$326,18,0)</f>
        <v>-7.6405299170822598</v>
      </c>
      <c r="M24" s="70">
        <f t="shared" si="6"/>
        <v>15</v>
      </c>
      <c r="N24" s="69">
        <f>VLOOKUP($A24,'Return Data'!$A$7:$R$326,15,0)</f>
        <v>-2.1494491816849801</v>
      </c>
      <c r="O24" s="70">
        <f t="shared" si="7"/>
        <v>22</v>
      </c>
      <c r="P24" s="69">
        <f>VLOOKUP($A24,'Return Data'!$A$7:$R$326,16,0)</f>
        <v>2.3526491154511602</v>
      </c>
      <c r="Q24" s="70">
        <f>RANK(P24,P$8:P$71,0)</f>
        <v>18</v>
      </c>
      <c r="R24" s="69">
        <f>VLOOKUP($A24,'Return Data'!$A$7:$R$326,17,0)</f>
        <v>13.5665883526543</v>
      </c>
      <c r="S24" s="71">
        <f t="shared" si="5"/>
        <v>14</v>
      </c>
    </row>
    <row r="25" spans="1:19" x14ac:dyDescent="0.25">
      <c r="A25" s="67" t="s">
        <v>180</v>
      </c>
      <c r="B25" s="68">
        <f>VLOOKUP($A25,'Return Data'!$A$7:$R$326,2,0)</f>
        <v>43936</v>
      </c>
      <c r="C25" s="69">
        <f>VLOOKUP($A25,'Return Data'!$A$7:$R$326,3,0)</f>
        <v>8.0500000000000007</v>
      </c>
      <c r="D25" s="69">
        <f>VLOOKUP($A25,'Return Data'!$A$7:$R$326,11,0)</f>
        <v>-133.36704754615201</v>
      </c>
      <c r="E25" s="70">
        <f t="shared" si="0"/>
        <v>61</v>
      </c>
      <c r="F25" s="69">
        <f>VLOOKUP($A25,'Return Data'!$A$7:$R$326,12,0)</f>
        <v>-53.754723156109598</v>
      </c>
      <c r="G25" s="70">
        <f t="shared" si="1"/>
        <v>63</v>
      </c>
      <c r="H25" s="69">
        <f>VLOOKUP($A25,'Return Data'!$A$7:$R$326,13,0)</f>
        <v>-34.703919933277703</v>
      </c>
      <c r="I25" s="70">
        <f t="shared" si="2"/>
        <v>50</v>
      </c>
      <c r="J25" s="69">
        <f>VLOOKUP($A25,'Return Data'!$A$7:$R$326,14,0)</f>
        <v>-26.478550915400302</v>
      </c>
      <c r="K25" s="70">
        <f t="shared" si="3"/>
        <v>47</v>
      </c>
      <c r="L25" s="69"/>
      <c r="M25" s="70"/>
      <c r="N25" s="69"/>
      <c r="O25" s="70"/>
      <c r="P25" s="69"/>
      <c r="Q25" s="70"/>
      <c r="R25" s="69">
        <f>VLOOKUP($A25,'Return Data'!$A$7:$R$326,17,0)</f>
        <v>-9.43965517241379</v>
      </c>
      <c r="S25" s="71">
        <f t="shared" si="5"/>
        <v>55</v>
      </c>
    </row>
    <row r="26" spans="1:19" x14ac:dyDescent="0.25">
      <c r="A26" s="67" t="s">
        <v>181</v>
      </c>
      <c r="B26" s="68">
        <f>VLOOKUP($A26,'Return Data'!$A$7:$R$326,2,0)</f>
        <v>43936</v>
      </c>
      <c r="C26" s="69">
        <f>VLOOKUP($A26,'Return Data'!$A$7:$R$326,3,0)</f>
        <v>24.51</v>
      </c>
      <c r="D26" s="69">
        <f>VLOOKUP($A26,'Return Data'!$A$7:$R$326,11,0)</f>
        <v>-82.945695081617401</v>
      </c>
      <c r="E26" s="70">
        <f t="shared" si="0"/>
        <v>9</v>
      </c>
      <c r="F26" s="69">
        <f>VLOOKUP($A26,'Return Data'!$A$7:$R$326,12,0)</f>
        <v>-32.035519125683102</v>
      </c>
      <c r="G26" s="70">
        <f t="shared" si="1"/>
        <v>18</v>
      </c>
      <c r="H26" s="69">
        <f>VLOOKUP($A26,'Return Data'!$A$7:$R$326,13,0)</f>
        <v>-12.240404040404</v>
      </c>
      <c r="I26" s="70">
        <f t="shared" si="2"/>
        <v>6</v>
      </c>
      <c r="J26" s="69">
        <f>VLOOKUP($A26,'Return Data'!$A$7:$R$326,14,0)</f>
        <v>-12.9262333892201</v>
      </c>
      <c r="K26" s="70">
        <f t="shared" si="3"/>
        <v>10</v>
      </c>
      <c r="L26" s="69">
        <f>VLOOKUP($A26,'Return Data'!$A$7:$R$326,18,0)</f>
        <v>-7.1509062152322</v>
      </c>
      <c r="M26" s="70">
        <f>RANK(L26,L$8:L$71,0)</f>
        <v>12</v>
      </c>
      <c r="N26" s="69">
        <f>VLOOKUP($A26,'Return Data'!$A$7:$R$326,15,0)</f>
        <v>0.649911046858764</v>
      </c>
      <c r="O26" s="70">
        <f>RANK(N26,N$8:N$71,0)</f>
        <v>10</v>
      </c>
      <c r="P26" s="69">
        <f>VLOOKUP($A26,'Return Data'!$A$7:$R$326,16,0)</f>
        <v>2.8819957101614602</v>
      </c>
      <c r="Q26" s="70">
        <f>RANK(P26,P$8:P$71,0)</f>
        <v>15</v>
      </c>
      <c r="R26" s="69">
        <f>VLOOKUP($A26,'Return Data'!$A$7:$R$326,17,0)</f>
        <v>21.984848484848499</v>
      </c>
      <c r="S26" s="71">
        <f t="shared" si="5"/>
        <v>4</v>
      </c>
    </row>
    <row r="27" spans="1:19" x14ac:dyDescent="0.25">
      <c r="A27" s="67" t="s">
        <v>182</v>
      </c>
      <c r="B27" s="68">
        <f>VLOOKUP($A27,'Return Data'!$A$7:$R$326,2,0)</f>
        <v>43936</v>
      </c>
      <c r="C27" s="69">
        <f>VLOOKUP($A27,'Return Data'!$A$7:$R$326,3,0)</f>
        <v>43.19</v>
      </c>
      <c r="D27" s="69">
        <f>VLOOKUP($A27,'Return Data'!$A$7:$R$326,11,0)</f>
        <v>-118.12827812501099</v>
      </c>
      <c r="E27" s="70">
        <f t="shared" si="0"/>
        <v>53</v>
      </c>
      <c r="F27" s="69">
        <f>VLOOKUP($A27,'Return Data'!$A$7:$R$326,12,0)</f>
        <v>-44.962897194063601</v>
      </c>
      <c r="G27" s="70">
        <f t="shared" si="1"/>
        <v>48</v>
      </c>
      <c r="H27" s="69">
        <f>VLOOKUP($A27,'Return Data'!$A$7:$R$326,13,0)</f>
        <v>-36.025334314807999</v>
      </c>
      <c r="I27" s="70">
        <f t="shared" si="2"/>
        <v>53</v>
      </c>
      <c r="J27" s="69">
        <f>VLOOKUP($A27,'Return Data'!$A$7:$R$326,14,0)</f>
        <v>-28.486295414572101</v>
      </c>
      <c r="K27" s="70">
        <f t="shared" si="3"/>
        <v>51</v>
      </c>
      <c r="L27" s="69">
        <f>VLOOKUP($A27,'Return Data'!$A$7:$R$326,18,0)</f>
        <v>-15.2929709367958</v>
      </c>
      <c r="M27" s="70">
        <f>RANK(L27,L$8:L$71,0)</f>
        <v>45</v>
      </c>
      <c r="N27" s="69">
        <f>VLOOKUP($A27,'Return Data'!$A$7:$R$326,15,0)</f>
        <v>-3.8928261012046499</v>
      </c>
      <c r="O27" s="70">
        <f>RANK(N27,N$8:N$71,0)</f>
        <v>33</v>
      </c>
      <c r="P27" s="69">
        <f>VLOOKUP($A27,'Return Data'!$A$7:$R$326,16,0)</f>
        <v>0.40800543846552001</v>
      </c>
      <c r="Q27" s="70">
        <f>RANK(P27,P$8:P$71,0)</f>
        <v>25</v>
      </c>
      <c r="R27" s="69">
        <f>VLOOKUP($A27,'Return Data'!$A$7:$R$326,17,0)</f>
        <v>12.8356691703595</v>
      </c>
      <c r="S27" s="71">
        <f t="shared" si="5"/>
        <v>17</v>
      </c>
    </row>
    <row r="28" spans="1:19" x14ac:dyDescent="0.25">
      <c r="A28" s="67" t="s">
        <v>183</v>
      </c>
      <c r="B28" s="68">
        <f>VLOOKUP($A28,'Return Data'!$A$7:$R$326,2,0)</f>
        <v>43936</v>
      </c>
      <c r="C28" s="69">
        <f>VLOOKUP($A28,'Return Data'!$A$7:$R$326,3,0)</f>
        <v>7.92</v>
      </c>
      <c r="D28" s="69">
        <f>VLOOKUP($A28,'Return Data'!$A$7:$R$326,11,0)</f>
        <v>-96.232941722385107</v>
      </c>
      <c r="E28" s="70">
        <f t="shared" si="0"/>
        <v>23</v>
      </c>
      <c r="F28" s="69">
        <f>VLOOKUP($A28,'Return Data'!$A$7:$R$326,12,0)</f>
        <v>-37.269554874833098</v>
      </c>
      <c r="G28" s="70">
        <f t="shared" si="1"/>
        <v>32</v>
      </c>
      <c r="H28" s="69">
        <f>VLOOKUP($A28,'Return Data'!$A$7:$R$326,13,0)</f>
        <v>-25.132595142830599</v>
      </c>
      <c r="I28" s="70">
        <f t="shared" si="2"/>
        <v>28</v>
      </c>
      <c r="J28" s="69">
        <f>VLOOKUP($A28,'Return Data'!$A$7:$R$326,14,0)</f>
        <v>-18.9664420530356</v>
      </c>
      <c r="K28" s="70">
        <f t="shared" si="3"/>
        <v>24</v>
      </c>
      <c r="L28" s="69">
        <f>VLOOKUP($A28,'Return Data'!$A$7:$R$326,18,0)</f>
        <v>-10.0794236325493</v>
      </c>
      <c r="M28" s="70">
        <f>RANK(L28,L$8:L$71,0)</f>
        <v>29</v>
      </c>
      <c r="N28" s="69"/>
      <c r="O28" s="70"/>
      <c r="P28" s="69"/>
      <c r="Q28" s="70"/>
      <c r="R28" s="69">
        <f>VLOOKUP($A28,'Return Data'!$A$7:$R$326,17,0)</f>
        <v>-9.0488676996424307</v>
      </c>
      <c r="S28" s="71">
        <f t="shared" si="5"/>
        <v>52</v>
      </c>
    </row>
    <row r="29" spans="1:19" x14ac:dyDescent="0.25">
      <c r="A29" s="67" t="s">
        <v>184</v>
      </c>
      <c r="B29" s="68">
        <f>VLOOKUP($A29,'Return Data'!$A$7:$R$326,2,0)</f>
        <v>43936</v>
      </c>
      <c r="C29" s="69">
        <f>VLOOKUP($A29,'Return Data'!$A$7:$R$326,3,0)</f>
        <v>46.94</v>
      </c>
      <c r="D29" s="69">
        <f>VLOOKUP($A29,'Return Data'!$A$7:$R$326,11,0)</f>
        <v>-89.125704452962097</v>
      </c>
      <c r="E29" s="70">
        <f t="shared" si="0"/>
        <v>15</v>
      </c>
      <c r="F29" s="69">
        <f>VLOOKUP($A29,'Return Data'!$A$7:$R$326,12,0)</f>
        <v>-31.669506629845099</v>
      </c>
      <c r="G29" s="70">
        <f t="shared" si="1"/>
        <v>16</v>
      </c>
      <c r="H29" s="69">
        <f>VLOOKUP($A29,'Return Data'!$A$7:$R$326,13,0)</f>
        <v>-19.861001317523101</v>
      </c>
      <c r="I29" s="70">
        <f t="shared" si="2"/>
        <v>13</v>
      </c>
      <c r="J29" s="69">
        <f>VLOOKUP($A29,'Return Data'!$A$7:$R$326,14,0)</f>
        <v>-16.074616138772001</v>
      </c>
      <c r="K29" s="70">
        <f t="shared" si="3"/>
        <v>12</v>
      </c>
      <c r="L29" s="69">
        <f>VLOOKUP($A29,'Return Data'!$A$7:$R$326,18,0)</f>
        <v>-5.8758900863516397</v>
      </c>
      <c r="M29" s="70">
        <f>RANK(L29,L$8:L$71,0)</f>
        <v>8</v>
      </c>
      <c r="N29" s="69">
        <f>VLOOKUP($A29,'Return Data'!$A$7:$R$326,15,0)</f>
        <v>2.32627613544406</v>
      </c>
      <c r="O29" s="70">
        <f>RANK(N29,N$8:N$71,0)</f>
        <v>6</v>
      </c>
      <c r="P29" s="69">
        <f>VLOOKUP($A29,'Return Data'!$A$7:$R$326,16,0)</f>
        <v>5.0358256454594796</v>
      </c>
      <c r="Q29" s="70">
        <f>RANK(P29,P$8:P$71,0)</f>
        <v>7</v>
      </c>
      <c r="R29" s="69">
        <f>VLOOKUP($A29,'Return Data'!$A$7:$R$326,17,0)</f>
        <v>18.900345605231799</v>
      </c>
      <c r="S29" s="71">
        <f t="shared" si="5"/>
        <v>5</v>
      </c>
    </row>
    <row r="30" spans="1:19" x14ac:dyDescent="0.25">
      <c r="A30" s="67" t="s">
        <v>185</v>
      </c>
      <c r="B30" s="68">
        <f>VLOOKUP($A30,'Return Data'!$A$7:$R$326,2,0)</f>
        <v>43936</v>
      </c>
      <c r="C30" s="69">
        <f>VLOOKUP($A30,'Return Data'!$A$7:$R$326,3,0)</f>
        <v>7.9577999999999998</v>
      </c>
      <c r="D30" s="69">
        <f>VLOOKUP($A30,'Return Data'!$A$7:$R$326,11,0)</f>
        <v>-108.669690364606</v>
      </c>
      <c r="E30" s="70">
        <f t="shared" si="0"/>
        <v>42</v>
      </c>
      <c r="F30" s="69"/>
      <c r="G30" s="70"/>
      <c r="H30" s="69"/>
      <c r="I30" s="70"/>
      <c r="J30" s="69"/>
      <c r="K30" s="70"/>
      <c r="L30" s="69"/>
      <c r="M30" s="70"/>
      <c r="N30" s="69"/>
      <c r="O30" s="70"/>
      <c r="P30" s="69"/>
      <c r="Q30" s="70"/>
      <c r="R30" s="69">
        <f>VLOOKUP($A30,'Return Data'!$A$7:$R$326,17,0)</f>
        <v>-41.411277777777798</v>
      </c>
      <c r="S30" s="71">
        <f t="shared" si="5"/>
        <v>64</v>
      </c>
    </row>
    <row r="31" spans="1:19" x14ac:dyDescent="0.25">
      <c r="A31" s="67" t="s">
        <v>186</v>
      </c>
      <c r="B31" s="68">
        <f>VLOOKUP($A31,'Return Data'!$A$7:$R$326,2,0)</f>
        <v>43936</v>
      </c>
      <c r="C31" s="69">
        <f>VLOOKUP($A31,'Return Data'!$A$7:$R$326,3,0)</f>
        <v>14.875400000000001</v>
      </c>
      <c r="D31" s="69">
        <f>VLOOKUP($A31,'Return Data'!$A$7:$R$326,11,0)</f>
        <v>-109.89212116407801</v>
      </c>
      <c r="E31" s="70">
        <f t="shared" si="0"/>
        <v>47</v>
      </c>
      <c r="F31" s="69">
        <f>VLOOKUP($A31,'Return Data'!$A$7:$R$326,12,0)</f>
        <v>-45.185162833710798</v>
      </c>
      <c r="G31" s="70">
        <f t="shared" ref="G31:G71" si="8">RANK(F31,F$8:F$71,0)</f>
        <v>49</v>
      </c>
      <c r="H31" s="69">
        <f>VLOOKUP($A31,'Return Data'!$A$7:$R$326,13,0)</f>
        <v>-24.277512066849301</v>
      </c>
      <c r="I31" s="70">
        <f t="shared" ref="I31:I38" si="9">RANK(H31,H$8:H$71,0)</f>
        <v>26</v>
      </c>
      <c r="J31" s="69">
        <f>VLOOKUP($A31,'Return Data'!$A$7:$R$326,14,0)</f>
        <v>-19.037756964812299</v>
      </c>
      <c r="K31" s="70">
        <f t="shared" ref="K31:K38" si="10">RANK(J31,J$8:J$71,0)</f>
        <v>26</v>
      </c>
      <c r="L31" s="69">
        <f>VLOOKUP($A31,'Return Data'!$A$7:$R$326,18,0)</f>
        <v>-7.84500015282714</v>
      </c>
      <c r="M31" s="70">
        <f t="shared" ref="M31:M38" si="11">RANK(L31,L$8:L$71,0)</f>
        <v>16</v>
      </c>
      <c r="N31" s="69">
        <f>VLOOKUP($A31,'Return Data'!$A$7:$R$326,15,0)</f>
        <v>-0.51460784409104898</v>
      </c>
      <c r="O31" s="70">
        <f t="shared" ref="O31:O38" si="12">RANK(N31,N$8:N$71,0)</f>
        <v>14</v>
      </c>
      <c r="P31" s="69">
        <f>VLOOKUP($A31,'Return Data'!$A$7:$R$326,16,0)</f>
        <v>4.3785050567821298</v>
      </c>
      <c r="Q31" s="70">
        <f>RANK(P31,P$8:P$71,0)</f>
        <v>10</v>
      </c>
      <c r="R31" s="69">
        <f>VLOOKUP($A31,'Return Data'!$A$7:$R$326,17,0)</f>
        <v>14.8352774308518</v>
      </c>
      <c r="S31" s="71">
        <f t="shared" si="5"/>
        <v>10</v>
      </c>
    </row>
    <row r="32" spans="1:19" x14ac:dyDescent="0.25">
      <c r="A32" s="67" t="s">
        <v>187</v>
      </c>
      <c r="B32" s="68">
        <f>VLOOKUP($A32,'Return Data'!$A$7:$R$326,2,0)</f>
        <v>43936</v>
      </c>
      <c r="C32" s="69">
        <f>VLOOKUP($A32,'Return Data'!$A$7:$R$326,3,0)</f>
        <v>39.634</v>
      </c>
      <c r="D32" s="69">
        <f>VLOOKUP($A32,'Return Data'!$A$7:$R$326,11,0)</f>
        <v>-98.975030063250799</v>
      </c>
      <c r="E32" s="70">
        <f t="shared" si="0"/>
        <v>29</v>
      </c>
      <c r="F32" s="69">
        <f>VLOOKUP($A32,'Return Data'!$A$7:$R$326,12,0)</f>
        <v>-32.724130097818502</v>
      </c>
      <c r="G32" s="70">
        <f t="shared" si="8"/>
        <v>20</v>
      </c>
      <c r="H32" s="69">
        <f>VLOOKUP($A32,'Return Data'!$A$7:$R$326,13,0)</f>
        <v>-23.6604140593194</v>
      </c>
      <c r="I32" s="70">
        <f t="shared" si="9"/>
        <v>21</v>
      </c>
      <c r="J32" s="69">
        <f>VLOOKUP($A32,'Return Data'!$A$7:$R$326,14,0)</f>
        <v>-16.794106248953799</v>
      </c>
      <c r="K32" s="70">
        <f t="shared" si="10"/>
        <v>15</v>
      </c>
      <c r="L32" s="69">
        <f>VLOOKUP($A32,'Return Data'!$A$7:$R$326,18,0)</f>
        <v>-4.8081411313532998</v>
      </c>
      <c r="M32" s="70">
        <f t="shared" si="11"/>
        <v>6</v>
      </c>
      <c r="N32" s="69">
        <f>VLOOKUP($A32,'Return Data'!$A$7:$R$326,15,0)</f>
        <v>-0.55666289389872903</v>
      </c>
      <c r="O32" s="70">
        <f t="shared" si="12"/>
        <v>15</v>
      </c>
      <c r="P32" s="69">
        <f>VLOOKUP($A32,'Return Data'!$A$7:$R$326,16,0)</f>
        <v>3.96686359050224</v>
      </c>
      <c r="Q32" s="70">
        <f>RANK(P32,P$8:P$71,0)</f>
        <v>11</v>
      </c>
      <c r="R32" s="69">
        <f>VLOOKUP($A32,'Return Data'!$A$7:$R$326,17,0)</f>
        <v>13.0349327721467</v>
      </c>
      <c r="S32" s="71">
        <f t="shared" si="5"/>
        <v>15</v>
      </c>
    </row>
    <row r="33" spans="1:19" x14ac:dyDescent="0.25">
      <c r="A33" s="67" t="s">
        <v>188</v>
      </c>
      <c r="B33" s="68">
        <f>VLOOKUP($A33,'Return Data'!$A$7:$R$326,2,0)</f>
        <v>43936</v>
      </c>
      <c r="C33" s="69">
        <f>VLOOKUP($A33,'Return Data'!$A$7:$R$326,3,0)</f>
        <v>43.838000000000001</v>
      </c>
      <c r="D33" s="69">
        <f>VLOOKUP($A33,'Return Data'!$A$7:$R$326,11,0)</f>
        <v>-106.777090205834</v>
      </c>
      <c r="E33" s="70">
        <f t="shared" si="0"/>
        <v>39</v>
      </c>
      <c r="F33" s="69">
        <f>VLOOKUP($A33,'Return Data'!$A$7:$R$326,12,0)</f>
        <v>-37.363108134076803</v>
      </c>
      <c r="G33" s="70">
        <f t="shared" si="8"/>
        <v>34</v>
      </c>
      <c r="H33" s="69">
        <f>VLOOKUP($A33,'Return Data'!$A$7:$R$326,13,0)</f>
        <v>-28.017760385310101</v>
      </c>
      <c r="I33" s="70">
        <f t="shared" si="9"/>
        <v>37</v>
      </c>
      <c r="J33" s="69">
        <f>VLOOKUP($A33,'Return Data'!$A$7:$R$326,14,0)</f>
        <v>-21.623651268984698</v>
      </c>
      <c r="K33" s="70">
        <f t="shared" si="10"/>
        <v>35</v>
      </c>
      <c r="L33" s="69">
        <f>VLOOKUP($A33,'Return Data'!$A$7:$R$326,18,0)</f>
        <v>-12.334975780485101</v>
      </c>
      <c r="M33" s="70">
        <f t="shared" si="11"/>
        <v>40</v>
      </c>
      <c r="N33" s="69">
        <f>VLOOKUP($A33,'Return Data'!$A$7:$R$326,15,0)</f>
        <v>-3.4776725656868699</v>
      </c>
      <c r="O33" s="70">
        <f t="shared" si="12"/>
        <v>30</v>
      </c>
      <c r="P33" s="69">
        <f>VLOOKUP($A33,'Return Data'!$A$7:$R$326,16,0)</f>
        <v>2.3188010412033799</v>
      </c>
      <c r="Q33" s="70">
        <f>RANK(P33,P$8:P$71,0)</f>
        <v>20</v>
      </c>
      <c r="R33" s="69">
        <f>VLOOKUP($A33,'Return Data'!$A$7:$R$326,17,0)</f>
        <v>11.7044398724986</v>
      </c>
      <c r="S33" s="71">
        <f t="shared" si="5"/>
        <v>21</v>
      </c>
    </row>
    <row r="34" spans="1:19" x14ac:dyDescent="0.25">
      <c r="A34" s="67" t="s">
        <v>189</v>
      </c>
      <c r="B34" s="68">
        <f>VLOOKUP($A34,'Return Data'!$A$7:$R$326,2,0)</f>
        <v>43936</v>
      </c>
      <c r="C34" s="69">
        <f>VLOOKUP($A34,'Return Data'!$A$7:$R$326,3,0)</f>
        <v>57.996299999999998</v>
      </c>
      <c r="D34" s="69">
        <f>VLOOKUP($A34,'Return Data'!$A$7:$R$326,11,0)</f>
        <v>-109.146369568292</v>
      </c>
      <c r="E34" s="70">
        <f t="shared" si="0"/>
        <v>45</v>
      </c>
      <c r="F34" s="69">
        <f>VLOOKUP($A34,'Return Data'!$A$7:$R$326,12,0)</f>
        <v>-40.854887701198599</v>
      </c>
      <c r="G34" s="70">
        <f t="shared" si="8"/>
        <v>43</v>
      </c>
      <c r="H34" s="69">
        <f>VLOOKUP($A34,'Return Data'!$A$7:$R$326,13,0)</f>
        <v>-23.777849946435399</v>
      </c>
      <c r="I34" s="70">
        <f t="shared" si="9"/>
        <v>22</v>
      </c>
      <c r="J34" s="69">
        <f>VLOOKUP($A34,'Return Data'!$A$7:$R$326,14,0)</f>
        <v>-17.6372175533796</v>
      </c>
      <c r="K34" s="70">
        <f t="shared" si="10"/>
        <v>19</v>
      </c>
      <c r="L34" s="69">
        <f>VLOOKUP($A34,'Return Data'!$A$7:$R$326,18,0)</f>
        <v>-7.5020690371502896</v>
      </c>
      <c r="M34" s="70">
        <f t="shared" si="11"/>
        <v>13</v>
      </c>
      <c r="N34" s="69">
        <f>VLOOKUP($A34,'Return Data'!$A$7:$R$326,15,0)</f>
        <v>0.89377365554617605</v>
      </c>
      <c r="O34" s="70">
        <f t="shared" si="12"/>
        <v>8</v>
      </c>
      <c r="P34" s="69">
        <f>VLOOKUP($A34,'Return Data'!$A$7:$R$326,16,0)</f>
        <v>1.73388823336432</v>
      </c>
      <c r="Q34" s="70">
        <f>RANK(P34,P$8:P$71,0)</f>
        <v>23</v>
      </c>
      <c r="R34" s="69">
        <f>VLOOKUP($A34,'Return Data'!$A$7:$R$326,17,0)</f>
        <v>12.8013968998766</v>
      </c>
      <c r="S34" s="71">
        <f t="shared" si="5"/>
        <v>18</v>
      </c>
    </row>
    <row r="35" spans="1:19" x14ac:dyDescent="0.25">
      <c r="A35" s="67" t="s">
        <v>190</v>
      </c>
      <c r="B35" s="68">
        <f>VLOOKUP($A35,'Return Data'!$A$7:$R$326,2,0)</f>
        <v>43936</v>
      </c>
      <c r="C35" s="69">
        <f>VLOOKUP($A35,'Return Data'!$A$7:$R$326,3,0)</f>
        <v>9.8041999999999998</v>
      </c>
      <c r="D35" s="69">
        <f>VLOOKUP($A35,'Return Data'!$A$7:$R$326,11,0)</f>
        <v>-95.252254278822207</v>
      </c>
      <c r="E35" s="70">
        <f t="shared" si="0"/>
        <v>22</v>
      </c>
      <c r="F35" s="69">
        <f>VLOOKUP($A35,'Return Data'!$A$7:$R$326,12,0)</f>
        <v>-38.733365041424904</v>
      </c>
      <c r="G35" s="70">
        <f t="shared" si="8"/>
        <v>39</v>
      </c>
      <c r="H35" s="69">
        <f>VLOOKUP($A35,'Return Data'!$A$7:$R$326,13,0)</f>
        <v>-24.220870726661701</v>
      </c>
      <c r="I35" s="70">
        <f t="shared" si="9"/>
        <v>25</v>
      </c>
      <c r="J35" s="69">
        <f>VLOOKUP($A35,'Return Data'!$A$7:$R$326,14,0)</f>
        <v>-20.447672352865599</v>
      </c>
      <c r="K35" s="70">
        <f t="shared" si="10"/>
        <v>31</v>
      </c>
      <c r="L35" s="69">
        <f>VLOOKUP($A35,'Return Data'!$A$7:$R$326,18,0)</f>
        <v>-9.9156301551822708</v>
      </c>
      <c r="M35" s="70">
        <f t="shared" si="11"/>
        <v>27</v>
      </c>
      <c r="N35" s="69">
        <f>VLOOKUP($A35,'Return Data'!$A$7:$R$326,15,0)</f>
        <v>-4.05002689070432</v>
      </c>
      <c r="O35" s="70">
        <f t="shared" si="12"/>
        <v>34</v>
      </c>
      <c r="P35" s="69"/>
      <c r="Q35" s="70"/>
      <c r="R35" s="69">
        <f>VLOOKUP($A35,'Return Data'!$A$7:$R$326,17,0)</f>
        <v>-0.56052549019608</v>
      </c>
      <c r="S35" s="71">
        <f t="shared" si="5"/>
        <v>44</v>
      </c>
    </row>
    <row r="36" spans="1:19" x14ac:dyDescent="0.25">
      <c r="A36" s="67" t="s">
        <v>191</v>
      </c>
      <c r="B36" s="68">
        <f>VLOOKUP($A36,'Return Data'!$A$7:$R$326,2,0)</f>
        <v>43936</v>
      </c>
      <c r="C36" s="69">
        <f>VLOOKUP($A36,'Return Data'!$A$7:$R$326,3,0)</f>
        <v>15.371</v>
      </c>
      <c r="D36" s="69">
        <f>VLOOKUP($A36,'Return Data'!$A$7:$R$326,11,0)</f>
        <v>-103.028353390953</v>
      </c>
      <c r="E36" s="70">
        <f t="shared" si="0"/>
        <v>36</v>
      </c>
      <c r="F36" s="69">
        <f>VLOOKUP($A36,'Return Data'!$A$7:$R$326,12,0)</f>
        <v>-33.096150727040701</v>
      </c>
      <c r="G36" s="70">
        <f t="shared" si="8"/>
        <v>21</v>
      </c>
      <c r="H36" s="69">
        <f>VLOOKUP($A36,'Return Data'!$A$7:$R$326,13,0)</f>
        <v>-23.335803070923699</v>
      </c>
      <c r="I36" s="70">
        <f t="shared" si="9"/>
        <v>20</v>
      </c>
      <c r="J36" s="69">
        <f>VLOOKUP($A36,'Return Data'!$A$7:$R$326,14,0)</f>
        <v>-17.117362654708199</v>
      </c>
      <c r="K36" s="70">
        <f t="shared" si="10"/>
        <v>17</v>
      </c>
      <c r="L36" s="69">
        <f>VLOOKUP($A36,'Return Data'!$A$7:$R$326,18,0)</f>
        <v>-4.2247195866488001</v>
      </c>
      <c r="M36" s="70">
        <f t="shared" si="11"/>
        <v>4</v>
      </c>
      <c r="N36" s="69">
        <f>VLOOKUP($A36,'Return Data'!$A$7:$R$326,15,0)</f>
        <v>3.7628657497989599</v>
      </c>
      <c r="O36" s="70">
        <f t="shared" si="12"/>
        <v>5</v>
      </c>
      <c r="P36" s="69"/>
      <c r="Q36" s="70"/>
      <c r="R36" s="69">
        <f>VLOOKUP($A36,'Return Data'!$A$7:$R$326,17,0)</f>
        <v>12.486719745222899</v>
      </c>
      <c r="S36" s="71">
        <f t="shared" si="5"/>
        <v>19</v>
      </c>
    </row>
    <row r="37" spans="1:19" x14ac:dyDescent="0.25">
      <c r="A37" s="67" t="s">
        <v>192</v>
      </c>
      <c r="B37" s="68">
        <f>VLOOKUP($A37,'Return Data'!$A$7:$R$326,2,0)</f>
        <v>43936</v>
      </c>
      <c r="C37" s="69">
        <f>VLOOKUP($A37,'Return Data'!$A$7:$R$326,3,0)</f>
        <v>14.9712</v>
      </c>
      <c r="D37" s="69">
        <f>VLOOKUP($A37,'Return Data'!$A$7:$R$326,11,0)</f>
        <v>-108.66468770317501</v>
      </c>
      <c r="E37" s="70">
        <f t="shared" si="0"/>
        <v>41</v>
      </c>
      <c r="F37" s="69">
        <f>VLOOKUP($A37,'Return Data'!$A$7:$R$326,12,0)</f>
        <v>-39.782351707585597</v>
      </c>
      <c r="G37" s="70">
        <f t="shared" si="8"/>
        <v>42</v>
      </c>
      <c r="H37" s="69">
        <f>VLOOKUP($A37,'Return Data'!$A$7:$R$326,13,0)</f>
        <v>-21.549152352710799</v>
      </c>
      <c r="I37" s="70">
        <f t="shared" si="9"/>
        <v>17</v>
      </c>
      <c r="J37" s="69">
        <f>VLOOKUP($A37,'Return Data'!$A$7:$R$326,14,0)</f>
        <v>-17.238502087548898</v>
      </c>
      <c r="K37" s="70">
        <f t="shared" si="10"/>
        <v>18</v>
      </c>
      <c r="L37" s="69">
        <f>VLOOKUP($A37,'Return Data'!$A$7:$R$326,18,0)</f>
        <v>-10.505361606626501</v>
      </c>
      <c r="M37" s="70">
        <f t="shared" si="11"/>
        <v>31</v>
      </c>
      <c r="N37" s="69">
        <f>VLOOKUP($A37,'Return Data'!$A$7:$R$326,15,0)</f>
        <v>-1.88979275070874</v>
      </c>
      <c r="O37" s="70">
        <f t="shared" si="12"/>
        <v>21</v>
      </c>
      <c r="P37" s="69">
        <f>VLOOKUP($A37,'Return Data'!$A$7:$R$326,16,0)</f>
        <v>7.1254816936152396</v>
      </c>
      <c r="Q37" s="70">
        <f>RANK(P37,P$8:P$71,0)</f>
        <v>2</v>
      </c>
      <c r="R37" s="69">
        <f>VLOOKUP($A37,'Return Data'!$A$7:$R$326,17,0)</f>
        <v>9.4949659863945595</v>
      </c>
      <c r="S37" s="71">
        <f t="shared" si="5"/>
        <v>29</v>
      </c>
    </row>
    <row r="38" spans="1:19" x14ac:dyDescent="0.25">
      <c r="A38" s="67" t="s">
        <v>193</v>
      </c>
      <c r="B38" s="68">
        <f>VLOOKUP($A38,'Return Data'!$A$7:$R$326,2,0)</f>
        <v>43936</v>
      </c>
      <c r="C38" s="69">
        <f>VLOOKUP($A38,'Return Data'!$A$7:$R$326,3,0)</f>
        <v>39.952500000000001</v>
      </c>
      <c r="D38" s="69">
        <f>VLOOKUP($A38,'Return Data'!$A$7:$R$326,11,0)</f>
        <v>-136.124599276829</v>
      </c>
      <c r="E38" s="70">
        <f t="shared" si="0"/>
        <v>64</v>
      </c>
      <c r="F38" s="69">
        <f>VLOOKUP($A38,'Return Data'!$A$7:$R$326,12,0)</f>
        <v>-47.770232199636801</v>
      </c>
      <c r="G38" s="70">
        <f t="shared" si="8"/>
        <v>55</v>
      </c>
      <c r="H38" s="69">
        <f>VLOOKUP($A38,'Return Data'!$A$7:$R$326,13,0)</f>
        <v>-39.669974926019997</v>
      </c>
      <c r="I38" s="70">
        <f t="shared" si="9"/>
        <v>57</v>
      </c>
      <c r="J38" s="69">
        <f>VLOOKUP($A38,'Return Data'!$A$7:$R$326,14,0)</f>
        <v>-33.3562747645231</v>
      </c>
      <c r="K38" s="70">
        <f t="shared" si="10"/>
        <v>56</v>
      </c>
      <c r="L38" s="69">
        <f>VLOOKUP($A38,'Return Data'!$A$7:$R$326,18,0)</f>
        <v>-18.244447702523601</v>
      </c>
      <c r="M38" s="70">
        <f t="shared" si="11"/>
        <v>50</v>
      </c>
      <c r="N38" s="69">
        <f>VLOOKUP($A38,'Return Data'!$A$7:$R$326,15,0)</f>
        <v>-10.073633130751601</v>
      </c>
      <c r="O38" s="70">
        <f t="shared" si="12"/>
        <v>45</v>
      </c>
      <c r="P38" s="69">
        <f>VLOOKUP($A38,'Return Data'!$A$7:$R$326,16,0)</f>
        <v>-4.1386550194052596</v>
      </c>
      <c r="Q38" s="70">
        <f>RANK(P38,P$8:P$71,0)</f>
        <v>35</v>
      </c>
      <c r="R38" s="69">
        <f>VLOOKUP($A38,'Return Data'!$A$7:$R$326,17,0)</f>
        <v>8.3840923292361396</v>
      </c>
      <c r="S38" s="71">
        <f t="shared" si="5"/>
        <v>31</v>
      </c>
    </row>
    <row r="39" spans="1:19" x14ac:dyDescent="0.25">
      <c r="A39" s="67" t="s">
        <v>194</v>
      </c>
      <c r="B39" s="68">
        <f>VLOOKUP($A39,'Return Data'!$A$7:$R$326,2,0)</f>
        <v>43936</v>
      </c>
      <c r="C39" s="69">
        <f>VLOOKUP($A39,'Return Data'!$A$7:$R$326,3,0)</f>
        <v>8.9380000000000006</v>
      </c>
      <c r="D39" s="69">
        <f>VLOOKUP($A39,'Return Data'!$A$7:$R$326,11,0)</f>
        <v>-77.502993815376996</v>
      </c>
      <c r="E39" s="70">
        <f t="shared" si="0"/>
        <v>8</v>
      </c>
      <c r="F39" s="69">
        <f>VLOOKUP($A39,'Return Data'!$A$7:$R$326,12,0)</f>
        <v>-27.429867433398201</v>
      </c>
      <c r="G39" s="70">
        <f t="shared" si="8"/>
        <v>9</v>
      </c>
      <c r="H39" s="69"/>
      <c r="I39" s="70"/>
      <c r="J39" s="69"/>
      <c r="K39" s="70"/>
      <c r="L39" s="69"/>
      <c r="M39" s="70"/>
      <c r="N39" s="69"/>
      <c r="O39" s="70"/>
      <c r="P39" s="69"/>
      <c r="Q39" s="70"/>
      <c r="R39" s="69">
        <f>VLOOKUP($A39,'Return Data'!$A$7:$R$326,17,0)</f>
        <v>-14.5725563909774</v>
      </c>
      <c r="S39" s="71">
        <f t="shared" si="5"/>
        <v>57</v>
      </c>
    </row>
    <row r="40" spans="1:19" x14ac:dyDescent="0.25">
      <c r="A40" s="67" t="s">
        <v>195</v>
      </c>
      <c r="B40" s="68">
        <f>VLOOKUP($A40,'Return Data'!$A$7:$R$326,2,0)</f>
        <v>43936</v>
      </c>
      <c r="C40" s="69">
        <f>VLOOKUP($A40,'Return Data'!$A$7:$R$326,3,0)</f>
        <v>12.04</v>
      </c>
      <c r="D40" s="69">
        <f>VLOOKUP($A40,'Return Data'!$A$7:$R$326,11,0)</f>
        <v>-97.945682691445398</v>
      </c>
      <c r="E40" s="70">
        <f t="shared" ref="E40:E71" si="13">RANK(D40,D$8:D$71,0)</f>
        <v>26</v>
      </c>
      <c r="F40" s="69">
        <f>VLOOKUP($A40,'Return Data'!$A$7:$R$326,12,0)</f>
        <v>-38.608222707791199</v>
      </c>
      <c r="G40" s="70">
        <f t="shared" si="8"/>
        <v>38</v>
      </c>
      <c r="H40" s="69">
        <f>VLOOKUP($A40,'Return Data'!$A$7:$R$326,13,0)</f>
        <v>-26.897049969897701</v>
      </c>
      <c r="I40" s="70">
        <f t="shared" ref="I40:I71" si="14">RANK(H40,H$8:H$71,0)</f>
        <v>33</v>
      </c>
      <c r="J40" s="69">
        <f>VLOOKUP($A40,'Return Data'!$A$7:$R$326,14,0)</f>
        <v>-19.8923090338333</v>
      </c>
      <c r="K40" s="70">
        <f t="shared" ref="K40:K71" si="15">RANK(J40,J$8:J$71,0)</f>
        <v>27</v>
      </c>
      <c r="L40" s="69">
        <f>VLOOKUP($A40,'Return Data'!$A$7:$R$326,18,0)</f>
        <v>-8.2186519026742104</v>
      </c>
      <c r="M40" s="70">
        <f t="shared" ref="M40:M49" si="16">RANK(L40,L$8:L$71,0)</f>
        <v>19</v>
      </c>
      <c r="N40" s="69">
        <f>VLOOKUP($A40,'Return Data'!$A$7:$R$326,15,0)</f>
        <v>-1.1205255725425201</v>
      </c>
      <c r="O40" s="70">
        <f t="shared" ref="O40:O48" si="17">RANK(N40,N$8:N$71,0)</f>
        <v>18</v>
      </c>
      <c r="P40" s="69"/>
      <c r="Q40" s="70"/>
      <c r="R40" s="69">
        <f>VLOOKUP($A40,'Return Data'!$A$7:$R$326,17,0)</f>
        <v>4.6918714555765604</v>
      </c>
      <c r="S40" s="71">
        <f t="shared" ref="S40:S71" si="18">RANK(R40,R$8:R$71,0)</f>
        <v>36</v>
      </c>
    </row>
    <row r="41" spans="1:19" x14ac:dyDescent="0.25">
      <c r="A41" s="67" t="s">
        <v>196</v>
      </c>
      <c r="B41" s="68">
        <f>VLOOKUP($A41,'Return Data'!$A$7:$R$326,2,0)</f>
        <v>43936</v>
      </c>
      <c r="C41" s="69">
        <f>VLOOKUP($A41,'Return Data'!$A$7:$R$326,3,0)</f>
        <v>154.32</v>
      </c>
      <c r="D41" s="69">
        <f>VLOOKUP($A41,'Return Data'!$A$7:$R$326,11,0)</f>
        <v>-101.00396064712901</v>
      </c>
      <c r="E41" s="70">
        <f t="shared" si="13"/>
        <v>32</v>
      </c>
      <c r="F41" s="69">
        <f>VLOOKUP($A41,'Return Data'!$A$7:$R$326,12,0)</f>
        <v>-36.9249209528707</v>
      </c>
      <c r="G41" s="70">
        <f t="shared" si="8"/>
        <v>29</v>
      </c>
      <c r="H41" s="69">
        <f>VLOOKUP($A41,'Return Data'!$A$7:$R$326,13,0)</f>
        <v>-29.608545811536299</v>
      </c>
      <c r="I41" s="70">
        <f t="shared" si="14"/>
        <v>44</v>
      </c>
      <c r="J41" s="69">
        <f>VLOOKUP($A41,'Return Data'!$A$7:$R$326,14,0)</f>
        <v>-24.698323998533699</v>
      </c>
      <c r="K41" s="70">
        <f t="shared" si="15"/>
        <v>43</v>
      </c>
      <c r="L41" s="69">
        <f>VLOOKUP($A41,'Return Data'!$A$7:$R$326,18,0)</f>
        <v>-12.6653837979909</v>
      </c>
      <c r="M41" s="70">
        <f t="shared" si="16"/>
        <v>42</v>
      </c>
      <c r="N41" s="69">
        <f>VLOOKUP($A41,'Return Data'!$A$7:$R$326,15,0)</f>
        <v>-4.7203785498415396</v>
      </c>
      <c r="O41" s="70">
        <f t="shared" si="17"/>
        <v>37</v>
      </c>
      <c r="P41" s="69">
        <f>VLOOKUP($A41,'Return Data'!$A$7:$R$326,16,0)</f>
        <v>-0.74888304229942604</v>
      </c>
      <c r="Q41" s="70">
        <f t="shared" ref="Q41:Q46" si="19">RANK(P41,P$8:P$71,0)</f>
        <v>32</v>
      </c>
      <c r="R41" s="69">
        <f>VLOOKUP($A41,'Return Data'!$A$7:$R$326,17,0)</f>
        <v>7.0663968001221997</v>
      </c>
      <c r="S41" s="71">
        <f t="shared" si="18"/>
        <v>34</v>
      </c>
    </row>
    <row r="42" spans="1:19" x14ac:dyDescent="0.25">
      <c r="A42" s="67" t="s">
        <v>197</v>
      </c>
      <c r="B42" s="68">
        <f>VLOOKUP($A42,'Return Data'!$A$7:$R$326,2,0)</f>
        <v>43936</v>
      </c>
      <c r="C42" s="69">
        <f>VLOOKUP($A42,'Return Data'!$A$7:$R$326,3,0)</f>
        <v>165.9</v>
      </c>
      <c r="D42" s="69">
        <f>VLOOKUP($A42,'Return Data'!$A$7:$R$326,11,0)</f>
        <v>-98.688849779560599</v>
      </c>
      <c r="E42" s="70">
        <f t="shared" si="13"/>
        <v>28</v>
      </c>
      <c r="F42" s="69">
        <f>VLOOKUP($A42,'Return Data'!$A$7:$R$326,12,0)</f>
        <v>-35.839310109289599</v>
      </c>
      <c r="G42" s="70">
        <f t="shared" si="8"/>
        <v>26</v>
      </c>
      <c r="H42" s="69">
        <f>VLOOKUP($A42,'Return Data'!$A$7:$R$326,13,0)</f>
        <v>-28.576981622105102</v>
      </c>
      <c r="I42" s="70">
        <f t="shared" si="14"/>
        <v>40</v>
      </c>
      <c r="J42" s="69">
        <f>VLOOKUP($A42,'Return Data'!$A$7:$R$326,14,0)</f>
        <v>-23.9276641628744</v>
      </c>
      <c r="K42" s="70">
        <f t="shared" si="15"/>
        <v>42</v>
      </c>
      <c r="L42" s="69">
        <f>VLOOKUP($A42,'Return Data'!$A$7:$R$326,18,0)</f>
        <v>-12.320082642602699</v>
      </c>
      <c r="M42" s="70">
        <f t="shared" si="16"/>
        <v>39</v>
      </c>
      <c r="N42" s="69">
        <f>VLOOKUP($A42,'Return Data'!$A$7:$R$326,15,0)</f>
        <v>-2.8705728365725598</v>
      </c>
      <c r="O42" s="70">
        <f t="shared" si="17"/>
        <v>27</v>
      </c>
      <c r="P42" s="69">
        <f>VLOOKUP($A42,'Return Data'!$A$7:$R$326,16,0)</f>
        <v>2.6147214638858398</v>
      </c>
      <c r="Q42" s="70">
        <f t="shared" si="19"/>
        <v>16</v>
      </c>
      <c r="R42" s="69">
        <f>VLOOKUP($A42,'Return Data'!$A$7:$R$326,17,0)</f>
        <v>12.8394483159431</v>
      </c>
      <c r="S42" s="71">
        <f t="shared" si="18"/>
        <v>16</v>
      </c>
    </row>
    <row r="43" spans="1:19" x14ac:dyDescent="0.25">
      <c r="A43" s="67" t="s">
        <v>198</v>
      </c>
      <c r="B43" s="68">
        <f>VLOOKUP($A43,'Return Data'!$A$7:$R$326,2,0)</f>
        <v>43936</v>
      </c>
      <c r="C43" s="69">
        <f>VLOOKUP($A43,'Return Data'!$A$7:$R$326,3,0)</f>
        <v>80.034700000000001</v>
      </c>
      <c r="D43" s="69">
        <f>VLOOKUP($A43,'Return Data'!$A$7:$R$326,11,0)</f>
        <v>-74.443174369197706</v>
      </c>
      <c r="E43" s="70">
        <f t="shared" si="13"/>
        <v>6</v>
      </c>
      <c r="F43" s="69">
        <f>VLOOKUP($A43,'Return Data'!$A$7:$R$326,12,0)</f>
        <v>-24.476924674343898</v>
      </c>
      <c r="G43" s="70">
        <f t="shared" si="8"/>
        <v>7</v>
      </c>
      <c r="H43" s="69">
        <f>VLOOKUP($A43,'Return Data'!$A$7:$R$326,13,0)</f>
        <v>-22.377388610520999</v>
      </c>
      <c r="I43" s="70">
        <f t="shared" si="14"/>
        <v>18</v>
      </c>
      <c r="J43" s="69">
        <f>VLOOKUP($A43,'Return Data'!$A$7:$R$326,14,0)</f>
        <v>-16.612700366522699</v>
      </c>
      <c r="K43" s="70">
        <f t="shared" si="15"/>
        <v>14</v>
      </c>
      <c r="L43" s="69">
        <f>VLOOKUP($A43,'Return Data'!$A$7:$R$326,18,0)</f>
        <v>-6.3587033849235697</v>
      </c>
      <c r="M43" s="70">
        <f t="shared" si="16"/>
        <v>9</v>
      </c>
      <c r="N43" s="69">
        <f>VLOOKUP($A43,'Return Data'!$A$7:$R$326,15,0)</f>
        <v>-6.5909405921952893E-2</v>
      </c>
      <c r="O43" s="70">
        <f t="shared" si="17"/>
        <v>12</v>
      </c>
      <c r="P43" s="69">
        <f>VLOOKUP($A43,'Return Data'!$A$7:$R$326,16,0)</f>
        <v>6.3880142606955603</v>
      </c>
      <c r="Q43" s="70">
        <f t="shared" si="19"/>
        <v>3</v>
      </c>
      <c r="R43" s="69">
        <f>VLOOKUP($A43,'Return Data'!$A$7:$R$326,17,0)</f>
        <v>14.3554274476336</v>
      </c>
      <c r="S43" s="71">
        <f t="shared" si="18"/>
        <v>12</v>
      </c>
    </row>
    <row r="44" spans="1:19" x14ac:dyDescent="0.25">
      <c r="A44" s="67" t="s">
        <v>199</v>
      </c>
      <c r="B44" s="68">
        <f>VLOOKUP($A44,'Return Data'!$A$7:$R$326,2,0)</f>
        <v>43936</v>
      </c>
      <c r="C44" s="69">
        <f>VLOOKUP($A44,'Return Data'!$A$7:$R$326,3,0)</f>
        <v>39.340000000000003</v>
      </c>
      <c r="D44" s="69">
        <f>VLOOKUP($A44,'Return Data'!$A$7:$R$326,11,0)</f>
        <v>-108.674313084988</v>
      </c>
      <c r="E44" s="70">
        <f t="shared" si="13"/>
        <v>43</v>
      </c>
      <c r="F44" s="69">
        <f>VLOOKUP($A44,'Return Data'!$A$7:$R$326,12,0)</f>
        <v>-44.200233110818402</v>
      </c>
      <c r="G44" s="70">
        <f t="shared" si="8"/>
        <v>46</v>
      </c>
      <c r="H44" s="69">
        <f>VLOOKUP($A44,'Return Data'!$A$7:$R$326,13,0)</f>
        <v>-36.602624179943803</v>
      </c>
      <c r="I44" s="70">
        <f t="shared" si="14"/>
        <v>54</v>
      </c>
      <c r="J44" s="69">
        <f>VLOOKUP($A44,'Return Data'!$A$7:$R$326,14,0)</f>
        <v>-29.942866918215501</v>
      </c>
      <c r="K44" s="70">
        <f t="shared" si="15"/>
        <v>54</v>
      </c>
      <c r="L44" s="69">
        <f>VLOOKUP($A44,'Return Data'!$A$7:$R$326,18,0)</f>
        <v>-12.108760479290201</v>
      </c>
      <c r="M44" s="70">
        <f t="shared" si="16"/>
        <v>37</v>
      </c>
      <c r="N44" s="69">
        <f>VLOOKUP($A44,'Return Data'!$A$7:$R$326,15,0)</f>
        <v>-5.8777377194015497</v>
      </c>
      <c r="O44" s="70">
        <f t="shared" si="17"/>
        <v>40</v>
      </c>
      <c r="P44" s="69">
        <f>VLOOKUP($A44,'Return Data'!$A$7:$R$326,16,0)</f>
        <v>0.31989736143341302</v>
      </c>
      <c r="Q44" s="70">
        <f t="shared" si="19"/>
        <v>26</v>
      </c>
      <c r="R44" s="69">
        <f>VLOOKUP($A44,'Return Data'!$A$7:$R$326,17,0)</f>
        <v>25.923747276688498</v>
      </c>
      <c r="S44" s="71">
        <f t="shared" si="18"/>
        <v>1</v>
      </c>
    </row>
    <row r="45" spans="1:19" x14ac:dyDescent="0.25">
      <c r="A45" s="67" t="s">
        <v>372</v>
      </c>
      <c r="B45" s="68">
        <f>VLOOKUP($A45,'Return Data'!$A$7:$R$326,2,0)</f>
        <v>43936</v>
      </c>
      <c r="C45" s="69">
        <f>VLOOKUP($A45,'Return Data'!$A$7:$R$326,3,0)</f>
        <v>117.01</v>
      </c>
      <c r="D45" s="69">
        <f>VLOOKUP($A45,'Return Data'!$A$7:$R$326,11,0)</f>
        <v>-96.537068860326599</v>
      </c>
      <c r="E45" s="70">
        <f t="shared" si="13"/>
        <v>24</v>
      </c>
      <c r="F45" s="69">
        <f>VLOOKUP($A45,'Return Data'!$A$7:$R$326,12,0)</f>
        <v>-34.190673512751701</v>
      </c>
      <c r="G45" s="70">
        <f t="shared" si="8"/>
        <v>23</v>
      </c>
      <c r="H45" s="69">
        <f>VLOOKUP($A45,'Return Data'!$A$7:$R$326,13,0)</f>
        <v>-26.7400919730289</v>
      </c>
      <c r="I45" s="70">
        <f t="shared" si="14"/>
        <v>32</v>
      </c>
      <c r="J45" s="69">
        <f>VLOOKUP($A45,'Return Data'!$A$7:$R$326,14,0)</f>
        <v>-22.641298068213299</v>
      </c>
      <c r="K45" s="70">
        <f t="shared" si="15"/>
        <v>38</v>
      </c>
      <c r="L45" s="69">
        <f>VLOOKUP($A45,'Return Data'!$A$7:$R$326,18,0)</f>
        <v>-9.9454495684053299</v>
      </c>
      <c r="M45" s="70">
        <f t="shared" si="16"/>
        <v>28</v>
      </c>
      <c r="N45" s="69">
        <f>VLOOKUP($A45,'Return Data'!$A$7:$R$326,15,0)</f>
        <v>-3.3567038341919901</v>
      </c>
      <c r="O45" s="70">
        <f t="shared" si="17"/>
        <v>28</v>
      </c>
      <c r="P45" s="69">
        <f>VLOOKUP($A45,'Return Data'!$A$7:$R$326,16,0)</f>
        <v>-0.13820615769811101</v>
      </c>
      <c r="Q45" s="70">
        <f t="shared" si="19"/>
        <v>29</v>
      </c>
      <c r="R45" s="69">
        <f>VLOOKUP($A45,'Return Data'!$A$7:$R$326,17,0)</f>
        <v>10.039790371591099</v>
      </c>
      <c r="S45" s="71">
        <f t="shared" si="18"/>
        <v>26</v>
      </c>
    </row>
    <row r="46" spans="1:19" x14ac:dyDescent="0.25">
      <c r="A46" s="67" t="s">
        <v>201</v>
      </c>
      <c r="B46" s="68">
        <f>VLOOKUP($A46,'Return Data'!$A$7:$R$326,2,0)</f>
        <v>43936</v>
      </c>
      <c r="C46" s="69">
        <f>VLOOKUP($A46,'Return Data'!$A$7:$R$326,3,0)</f>
        <v>10.5138</v>
      </c>
      <c r="D46" s="69">
        <f>VLOOKUP($A46,'Return Data'!$A$7:$R$326,11,0)</f>
        <v>-111.45477689315</v>
      </c>
      <c r="E46" s="70">
        <f t="shared" si="13"/>
        <v>48</v>
      </c>
      <c r="F46" s="69">
        <f>VLOOKUP($A46,'Return Data'!$A$7:$R$326,12,0)</f>
        <v>-43.278091909562399</v>
      </c>
      <c r="G46" s="70">
        <f t="shared" si="8"/>
        <v>44</v>
      </c>
      <c r="H46" s="69">
        <f>VLOOKUP($A46,'Return Data'!$A$7:$R$326,13,0)</f>
        <v>-31.2409051571106</v>
      </c>
      <c r="I46" s="70">
        <f t="shared" si="14"/>
        <v>45</v>
      </c>
      <c r="J46" s="69">
        <f>VLOOKUP($A46,'Return Data'!$A$7:$R$326,14,0)</f>
        <v>-23.435629083276499</v>
      </c>
      <c r="K46" s="70">
        <f t="shared" si="15"/>
        <v>40</v>
      </c>
      <c r="L46" s="69">
        <f>VLOOKUP($A46,'Return Data'!$A$7:$R$326,18,0)</f>
        <v>-13.021239052605001</v>
      </c>
      <c r="M46" s="70">
        <f t="shared" si="16"/>
        <v>43</v>
      </c>
      <c r="N46" s="69">
        <f>VLOOKUP($A46,'Return Data'!$A$7:$R$326,15,0)</f>
        <v>-4.9777092629610502</v>
      </c>
      <c r="O46" s="70">
        <f t="shared" si="17"/>
        <v>38</v>
      </c>
      <c r="P46" s="69">
        <f>VLOOKUP($A46,'Return Data'!$A$7:$R$326,16,0)</f>
        <v>-0.63455559350635504</v>
      </c>
      <c r="Q46" s="70">
        <f t="shared" si="19"/>
        <v>30</v>
      </c>
      <c r="R46" s="69">
        <f>VLOOKUP($A46,'Return Data'!$A$7:$R$326,17,0)</f>
        <v>1.0684828985272601</v>
      </c>
      <c r="S46" s="71">
        <f t="shared" si="18"/>
        <v>42</v>
      </c>
    </row>
    <row r="47" spans="1:19" x14ac:dyDescent="0.25">
      <c r="A47" s="67" t="s">
        <v>202</v>
      </c>
      <c r="B47" s="68">
        <f>VLOOKUP($A47,'Return Data'!$A$7:$R$326,2,0)</f>
        <v>43936</v>
      </c>
      <c r="C47" s="69">
        <f>VLOOKUP($A47,'Return Data'!$A$7:$R$326,3,0)</f>
        <v>11.308199999999999</v>
      </c>
      <c r="D47" s="69">
        <f>VLOOKUP($A47,'Return Data'!$A$7:$R$326,11,0)</f>
        <v>-100.69710801557</v>
      </c>
      <c r="E47" s="70">
        <f t="shared" si="13"/>
        <v>31</v>
      </c>
      <c r="F47" s="69">
        <f>VLOOKUP($A47,'Return Data'!$A$7:$R$326,12,0)</f>
        <v>-37.180855948937001</v>
      </c>
      <c r="G47" s="70">
        <f t="shared" si="8"/>
        <v>30</v>
      </c>
      <c r="H47" s="69">
        <f>VLOOKUP($A47,'Return Data'!$A$7:$R$326,13,0)</f>
        <v>-27.589376915219599</v>
      </c>
      <c r="I47" s="70">
        <f t="shared" si="14"/>
        <v>35</v>
      </c>
      <c r="J47" s="69">
        <f>VLOOKUP($A47,'Return Data'!$A$7:$R$326,14,0)</f>
        <v>-20.3029946866892</v>
      </c>
      <c r="K47" s="70">
        <f t="shared" si="15"/>
        <v>30</v>
      </c>
      <c r="L47" s="69">
        <f>VLOOKUP($A47,'Return Data'!$A$7:$R$326,18,0)</f>
        <v>-10.9790968205866</v>
      </c>
      <c r="M47" s="70">
        <f t="shared" si="16"/>
        <v>33</v>
      </c>
      <c r="N47" s="69">
        <f>VLOOKUP($A47,'Return Data'!$A$7:$R$326,15,0)</f>
        <v>-3.4631906358376798</v>
      </c>
      <c r="O47" s="70">
        <f t="shared" si="17"/>
        <v>29</v>
      </c>
      <c r="P47" s="69"/>
      <c r="Q47" s="70"/>
      <c r="R47" s="69">
        <f>VLOOKUP($A47,'Return Data'!$A$7:$R$326,17,0)</f>
        <v>2.53931290256366</v>
      </c>
      <c r="S47" s="71">
        <f t="shared" si="18"/>
        <v>40</v>
      </c>
    </row>
    <row r="48" spans="1:19" x14ac:dyDescent="0.25">
      <c r="A48" s="67" t="s">
        <v>203</v>
      </c>
      <c r="B48" s="68">
        <f>VLOOKUP($A48,'Return Data'!$A$7:$R$326,2,0)</f>
        <v>43936</v>
      </c>
      <c r="C48" s="69">
        <f>VLOOKUP($A48,'Return Data'!$A$7:$R$326,3,0)</f>
        <v>11.1753</v>
      </c>
      <c r="D48" s="69">
        <f>VLOOKUP($A48,'Return Data'!$A$7:$R$326,11,0)</f>
        <v>-101.24068554067701</v>
      </c>
      <c r="E48" s="70">
        <f t="shared" si="13"/>
        <v>33</v>
      </c>
      <c r="F48" s="69">
        <f>VLOOKUP($A48,'Return Data'!$A$7:$R$326,12,0)</f>
        <v>-37.260569602923503</v>
      </c>
      <c r="G48" s="70">
        <f t="shared" si="8"/>
        <v>31</v>
      </c>
      <c r="H48" s="69">
        <f>VLOOKUP($A48,'Return Data'!$A$7:$R$326,13,0)</f>
        <v>-28.240203339423498</v>
      </c>
      <c r="I48" s="70">
        <f t="shared" si="14"/>
        <v>38</v>
      </c>
      <c r="J48" s="69">
        <f>VLOOKUP($A48,'Return Data'!$A$7:$R$326,14,0)</f>
        <v>-20.592152725630701</v>
      </c>
      <c r="K48" s="70">
        <f t="shared" si="15"/>
        <v>32</v>
      </c>
      <c r="L48" s="69">
        <f>VLOOKUP($A48,'Return Data'!$A$7:$R$326,18,0)</f>
        <v>-9.7834183246214703</v>
      </c>
      <c r="M48" s="70">
        <f t="shared" si="16"/>
        <v>26</v>
      </c>
      <c r="N48" s="69">
        <f>VLOOKUP($A48,'Return Data'!$A$7:$R$326,15,0)</f>
        <v>-2.3136986198955301</v>
      </c>
      <c r="O48" s="70">
        <f t="shared" si="17"/>
        <v>24</v>
      </c>
      <c r="P48" s="69"/>
      <c r="Q48" s="70"/>
      <c r="R48" s="69">
        <f>VLOOKUP($A48,'Return Data'!$A$7:$R$326,17,0)</f>
        <v>2.90639905149051</v>
      </c>
      <c r="S48" s="71">
        <f t="shared" si="18"/>
        <v>39</v>
      </c>
    </row>
    <row r="49" spans="1:19" x14ac:dyDescent="0.25">
      <c r="A49" s="67" t="s">
        <v>204</v>
      </c>
      <c r="B49" s="68">
        <f>VLOOKUP($A49,'Return Data'!$A$7:$R$326,2,0)</f>
        <v>43936</v>
      </c>
      <c r="C49" s="69">
        <f>VLOOKUP($A49,'Return Data'!$A$7:$R$326,3,0)</f>
        <v>11.7994</v>
      </c>
      <c r="D49" s="69">
        <f>VLOOKUP($A49,'Return Data'!$A$7:$R$326,11,0)</f>
        <v>-83.996181909735697</v>
      </c>
      <c r="E49" s="70">
        <f t="shared" si="13"/>
        <v>12</v>
      </c>
      <c r="F49" s="69">
        <f>VLOOKUP($A49,'Return Data'!$A$7:$R$326,12,0)</f>
        <v>-26.8196079964004</v>
      </c>
      <c r="G49" s="70">
        <f t="shared" si="8"/>
        <v>8</v>
      </c>
      <c r="H49" s="69">
        <f>VLOOKUP($A49,'Return Data'!$A$7:$R$326,13,0)</f>
        <v>-11.8543445039594</v>
      </c>
      <c r="I49" s="70">
        <f t="shared" si="14"/>
        <v>5</v>
      </c>
      <c r="J49" s="69">
        <f>VLOOKUP($A49,'Return Data'!$A$7:$R$326,14,0)</f>
        <v>-9.0776641606921906</v>
      </c>
      <c r="K49" s="70">
        <f t="shared" si="15"/>
        <v>4</v>
      </c>
      <c r="L49" s="69">
        <f>VLOOKUP($A49,'Return Data'!$A$7:$R$326,18,0)</f>
        <v>-5.5304003408667803</v>
      </c>
      <c r="M49" s="70">
        <f t="shared" si="16"/>
        <v>7</v>
      </c>
      <c r="N49" s="86"/>
      <c r="O49" s="70"/>
      <c r="P49" s="69"/>
      <c r="Q49" s="70"/>
      <c r="R49" s="69">
        <f>VLOOKUP($A49,'Return Data'!$A$7:$R$326,17,0)</f>
        <v>5.9116201620161997</v>
      </c>
      <c r="S49" s="71">
        <f t="shared" si="18"/>
        <v>35</v>
      </c>
    </row>
    <row r="50" spans="1:19" x14ac:dyDescent="0.25">
      <c r="A50" s="67" t="s">
        <v>205</v>
      </c>
      <c r="B50" s="68">
        <f>VLOOKUP($A50,'Return Data'!$A$7:$R$326,2,0)</f>
        <v>43936</v>
      </c>
      <c r="C50" s="69">
        <f>VLOOKUP($A50,'Return Data'!$A$7:$R$326,3,0)</f>
        <v>8.6409000000000002</v>
      </c>
      <c r="D50" s="69">
        <f>VLOOKUP($A50,'Return Data'!$A$7:$R$326,11,0)</f>
        <v>-89.592129228659502</v>
      </c>
      <c r="E50" s="70">
        <f t="shared" si="13"/>
        <v>16</v>
      </c>
      <c r="F50" s="69">
        <f>VLOOKUP($A50,'Return Data'!$A$7:$R$326,12,0)</f>
        <v>-32.6005336031821</v>
      </c>
      <c r="G50" s="70">
        <f t="shared" si="8"/>
        <v>19</v>
      </c>
      <c r="H50" s="69">
        <f>VLOOKUP($A50,'Return Data'!$A$7:$R$326,13,0)</f>
        <v>-20.888612694011101</v>
      </c>
      <c r="I50" s="70">
        <f t="shared" si="14"/>
        <v>15</v>
      </c>
      <c r="J50" s="69">
        <f>VLOOKUP($A50,'Return Data'!$A$7:$R$326,14,0)</f>
        <v>-14.5941863650238</v>
      </c>
      <c r="K50" s="70">
        <f t="shared" si="15"/>
        <v>11</v>
      </c>
      <c r="L50" s="69"/>
      <c r="M50" s="70"/>
      <c r="N50" s="69"/>
      <c r="O50" s="70"/>
      <c r="P50" s="69"/>
      <c r="Q50" s="70"/>
      <c r="R50" s="69">
        <f>VLOOKUP($A50,'Return Data'!$A$7:$R$326,17,0)</f>
        <v>-6.6142866666666604</v>
      </c>
      <c r="S50" s="71">
        <f t="shared" si="18"/>
        <v>48</v>
      </c>
    </row>
    <row r="51" spans="1:19" x14ac:dyDescent="0.25">
      <c r="A51" s="67" t="s">
        <v>206</v>
      </c>
      <c r="B51" s="68">
        <f>VLOOKUP($A51,'Return Data'!$A$7:$R$326,2,0)</f>
        <v>43936</v>
      </c>
      <c r="C51" s="69">
        <f>VLOOKUP($A51,'Return Data'!$A$7:$R$326,3,0)</f>
        <v>8.7594999999999992</v>
      </c>
      <c r="D51" s="69">
        <f>VLOOKUP($A51,'Return Data'!$A$7:$R$326,11,0)</f>
        <v>-98.206919980946694</v>
      </c>
      <c r="E51" s="70">
        <f t="shared" si="13"/>
        <v>27</v>
      </c>
      <c r="F51" s="69">
        <f>VLOOKUP($A51,'Return Data'!$A$7:$R$326,12,0)</f>
        <v>-34.234072222924198</v>
      </c>
      <c r="G51" s="70">
        <f t="shared" si="8"/>
        <v>24</v>
      </c>
      <c r="H51" s="69">
        <f>VLOOKUP($A51,'Return Data'!$A$7:$R$326,13,0)</f>
        <v>-23.269789889822501</v>
      </c>
      <c r="I51" s="70">
        <f t="shared" si="14"/>
        <v>19</v>
      </c>
      <c r="J51" s="69">
        <f>VLOOKUP($A51,'Return Data'!$A$7:$R$326,14,0)</f>
        <v>-16.9526541967664</v>
      </c>
      <c r="K51" s="70">
        <f t="shared" si="15"/>
        <v>16</v>
      </c>
      <c r="L51" s="69"/>
      <c r="M51" s="70"/>
      <c r="N51" s="69"/>
      <c r="O51" s="70"/>
      <c r="P51" s="69"/>
      <c r="Q51" s="70"/>
      <c r="R51" s="69">
        <f>VLOOKUP($A51,'Return Data'!$A$7:$R$326,17,0)</f>
        <v>-7.0969043887147398</v>
      </c>
      <c r="S51" s="71">
        <f t="shared" si="18"/>
        <v>49</v>
      </c>
    </row>
    <row r="52" spans="1:19" x14ac:dyDescent="0.25">
      <c r="A52" s="67" t="s">
        <v>207</v>
      </c>
      <c r="B52" s="68">
        <f>VLOOKUP($A52,'Return Data'!$A$7:$R$326,2,0)</f>
        <v>43936</v>
      </c>
      <c r="C52" s="69">
        <f>VLOOKUP($A52,'Return Data'!$A$7:$R$326,3,0)</f>
        <v>25.211099999999998</v>
      </c>
      <c r="D52" s="69">
        <f>VLOOKUP($A52,'Return Data'!$A$7:$R$326,11,0)</f>
        <v>-58.453722680139101</v>
      </c>
      <c r="E52" s="70">
        <f t="shared" si="13"/>
        <v>1</v>
      </c>
      <c r="F52" s="69">
        <f>VLOOKUP($A52,'Return Data'!$A$7:$R$326,12,0)</f>
        <v>-12.9309770811416</v>
      </c>
      <c r="G52" s="70">
        <f t="shared" si="8"/>
        <v>1</v>
      </c>
      <c r="H52" s="69">
        <f>VLOOKUP($A52,'Return Data'!$A$7:$R$326,13,0)</f>
        <v>-3.3550135863309301</v>
      </c>
      <c r="I52" s="70">
        <f t="shared" si="14"/>
        <v>1</v>
      </c>
      <c r="J52" s="69">
        <f>VLOOKUP($A52,'Return Data'!$A$7:$R$326,14,0)</f>
        <v>1.04282594315855</v>
      </c>
      <c r="K52" s="70">
        <f t="shared" si="15"/>
        <v>1</v>
      </c>
      <c r="L52" s="69">
        <f>VLOOKUP($A52,'Return Data'!$A$7:$R$326,18,0)</f>
        <v>2.9745350259518299</v>
      </c>
      <c r="M52" s="70">
        <f>RANK(L52,L$8:L$71,0)</f>
        <v>1</v>
      </c>
      <c r="N52" s="69">
        <f>VLOOKUP($A52,'Return Data'!$A$7:$R$326,15,0)</f>
        <v>9.5421538341253704</v>
      </c>
      <c r="O52" s="70">
        <f>RANK(N52,N$8:N$71,0)</f>
        <v>1</v>
      </c>
      <c r="P52" s="69">
        <f>VLOOKUP($A52,'Return Data'!$A$7:$R$326,16,0)</f>
        <v>9.4351719140706294</v>
      </c>
      <c r="Q52" s="70">
        <f>RANK(P52,P$8:P$71,0)</f>
        <v>1</v>
      </c>
      <c r="R52" s="69">
        <f>VLOOKUP($A52,'Return Data'!$A$7:$R$326,17,0)</f>
        <v>25.122404977375599</v>
      </c>
      <c r="S52" s="71">
        <f t="shared" si="18"/>
        <v>3</v>
      </c>
    </row>
    <row r="53" spans="1:19" x14ac:dyDescent="0.25">
      <c r="A53" s="67" t="s">
        <v>208</v>
      </c>
      <c r="B53" s="68">
        <f>VLOOKUP($A53,'Return Data'!$A$7:$R$326,2,0)</f>
        <v>43936</v>
      </c>
      <c r="C53" s="69">
        <f>VLOOKUP($A53,'Return Data'!$A$7:$R$326,3,0)</f>
        <v>9.4198000000000004</v>
      </c>
      <c r="D53" s="69">
        <f>VLOOKUP($A53,'Return Data'!$A$7:$R$326,11,0)</f>
        <v>-73.851167886991007</v>
      </c>
      <c r="E53" s="70">
        <f t="shared" si="13"/>
        <v>5</v>
      </c>
      <c r="F53" s="69">
        <f>VLOOKUP($A53,'Return Data'!$A$7:$R$326,12,0)</f>
        <v>-23.730568316948201</v>
      </c>
      <c r="G53" s="70">
        <f t="shared" si="8"/>
        <v>6</v>
      </c>
      <c r="H53" s="69">
        <f>VLOOKUP($A53,'Return Data'!$A$7:$R$326,13,0)</f>
        <v>-13.4067440452125</v>
      </c>
      <c r="I53" s="70">
        <f t="shared" si="14"/>
        <v>7</v>
      </c>
      <c r="J53" s="69">
        <f>VLOOKUP($A53,'Return Data'!$A$7:$R$326,14,0)</f>
        <v>-11.200419501743299</v>
      </c>
      <c r="K53" s="70">
        <f t="shared" si="15"/>
        <v>8</v>
      </c>
      <c r="L53" s="69"/>
      <c r="M53" s="70"/>
      <c r="N53" s="69"/>
      <c r="O53" s="70"/>
      <c r="P53" s="69"/>
      <c r="Q53" s="70"/>
      <c r="R53" s="69">
        <f>VLOOKUP($A53,'Return Data'!$A$7:$R$326,17,0)</f>
        <v>-4.7482735426008897</v>
      </c>
      <c r="S53" s="71">
        <f t="shared" si="18"/>
        <v>47</v>
      </c>
    </row>
    <row r="54" spans="1:19" x14ac:dyDescent="0.25">
      <c r="A54" s="67" t="s">
        <v>209</v>
      </c>
      <c r="B54" s="68">
        <f>VLOOKUP($A54,'Return Data'!$A$7:$R$326,2,0)</f>
        <v>43936</v>
      </c>
      <c r="C54" s="69">
        <f>VLOOKUP($A54,'Return Data'!$A$7:$R$326,3,0)</f>
        <v>77.000600000000006</v>
      </c>
      <c r="D54" s="69">
        <f>VLOOKUP($A54,'Return Data'!$A$7:$R$326,11,0)</f>
        <v>-113.96458609704101</v>
      </c>
      <c r="E54" s="70">
        <f t="shared" si="13"/>
        <v>50</v>
      </c>
      <c r="F54" s="69">
        <f>VLOOKUP($A54,'Return Data'!$A$7:$R$326,12,0)</f>
        <v>-46.8200584122552</v>
      </c>
      <c r="G54" s="70">
        <f t="shared" si="8"/>
        <v>53</v>
      </c>
      <c r="H54" s="69">
        <f>VLOOKUP($A54,'Return Data'!$A$7:$R$326,13,0)</f>
        <v>-32.462292339973899</v>
      </c>
      <c r="I54" s="70">
        <f t="shared" si="14"/>
        <v>46</v>
      </c>
      <c r="J54" s="69">
        <f>VLOOKUP($A54,'Return Data'!$A$7:$R$326,14,0)</f>
        <v>-26.2530185701834</v>
      </c>
      <c r="K54" s="70">
        <f t="shared" si="15"/>
        <v>45</v>
      </c>
      <c r="L54" s="69">
        <f>VLOOKUP($A54,'Return Data'!$A$7:$R$326,18,0)</f>
        <v>-13.5617220651169</v>
      </c>
      <c r="M54" s="70">
        <f t="shared" ref="M54:M60" si="20">RANK(L54,L$8:L$71,0)</f>
        <v>44</v>
      </c>
      <c r="N54" s="69">
        <f>VLOOKUP($A54,'Return Data'!$A$7:$R$326,15,0)</f>
        <v>-5.9443411133317001</v>
      </c>
      <c r="O54" s="70">
        <f>RANK(N54,N$8:N$71,0)</f>
        <v>41</v>
      </c>
      <c r="P54" s="69">
        <f>VLOOKUP($A54,'Return Data'!$A$7:$R$326,16,0)</f>
        <v>0.185345190604423</v>
      </c>
      <c r="Q54" s="70">
        <f>RANK(P54,P$8:P$71,0)</f>
        <v>27</v>
      </c>
      <c r="R54" s="69">
        <f>VLOOKUP($A54,'Return Data'!$A$7:$R$326,17,0)</f>
        <v>7.9757684042351196</v>
      </c>
      <c r="S54" s="71">
        <f t="shared" si="18"/>
        <v>33</v>
      </c>
    </row>
    <row r="55" spans="1:19" x14ac:dyDescent="0.25">
      <c r="A55" s="67" t="s">
        <v>210</v>
      </c>
      <c r="B55" s="68">
        <f>VLOOKUP($A55,'Return Data'!$A$7:$R$326,2,0)</f>
        <v>43936</v>
      </c>
      <c r="C55" s="69">
        <f>VLOOKUP($A55,'Return Data'!$A$7:$R$326,3,0)</f>
        <v>6.7927999999999997</v>
      </c>
      <c r="D55" s="69">
        <f>VLOOKUP($A55,'Return Data'!$A$7:$R$326,11,0)</f>
        <v>-126.127198195906</v>
      </c>
      <c r="E55" s="70">
        <f t="shared" si="13"/>
        <v>58</v>
      </c>
      <c r="F55" s="69">
        <f>VLOOKUP($A55,'Return Data'!$A$7:$R$326,12,0)</f>
        <v>-49.645605403684499</v>
      </c>
      <c r="G55" s="70">
        <f t="shared" si="8"/>
        <v>60</v>
      </c>
      <c r="H55" s="69">
        <f>VLOOKUP($A55,'Return Data'!$A$7:$R$326,13,0)</f>
        <v>-41.291852441907203</v>
      </c>
      <c r="I55" s="70">
        <f t="shared" si="14"/>
        <v>60</v>
      </c>
      <c r="J55" s="69">
        <f>VLOOKUP($A55,'Return Data'!$A$7:$R$326,14,0)</f>
        <v>-38.3158391676116</v>
      </c>
      <c r="K55" s="70">
        <f t="shared" si="15"/>
        <v>61</v>
      </c>
      <c r="L55" s="69">
        <f>VLOOKUP($A55,'Return Data'!$A$7:$R$326,18,0)</f>
        <v>-25.068947075371401</v>
      </c>
      <c r="M55" s="70">
        <f t="shared" si="20"/>
        <v>53</v>
      </c>
      <c r="N55" s="69">
        <f>VLOOKUP($A55,'Return Data'!$A$7:$R$326,15,0)</f>
        <v>-13.9955623886213</v>
      </c>
      <c r="O55" s="70">
        <f>RANK(N55,N$8:N$71,0)</f>
        <v>46</v>
      </c>
      <c r="P55" s="69"/>
      <c r="Q55" s="70"/>
      <c r="R55" s="69">
        <f>VLOOKUP($A55,'Return Data'!$A$7:$R$326,17,0)</f>
        <v>-9.4101929260450206</v>
      </c>
      <c r="S55" s="71">
        <f t="shared" si="18"/>
        <v>54</v>
      </c>
    </row>
    <row r="56" spans="1:19" x14ac:dyDescent="0.25">
      <c r="A56" s="67" t="s">
        <v>211</v>
      </c>
      <c r="B56" s="68">
        <f>VLOOKUP($A56,'Return Data'!$A$7:$R$326,2,0)</f>
        <v>43936</v>
      </c>
      <c r="C56" s="69">
        <f>VLOOKUP($A56,'Return Data'!$A$7:$R$326,3,0)</f>
        <v>5.7779999999999996</v>
      </c>
      <c r="D56" s="69">
        <f>VLOOKUP($A56,'Return Data'!$A$7:$R$326,11,0)</f>
        <v>-126.263508208364</v>
      </c>
      <c r="E56" s="70">
        <f t="shared" si="13"/>
        <v>59</v>
      </c>
      <c r="F56" s="69">
        <f>VLOOKUP($A56,'Return Data'!$A$7:$R$326,12,0)</f>
        <v>-49.278594530392198</v>
      </c>
      <c r="G56" s="70">
        <f t="shared" si="8"/>
        <v>58</v>
      </c>
      <c r="H56" s="69">
        <f>VLOOKUP($A56,'Return Data'!$A$7:$R$326,13,0)</f>
        <v>-40.473284129048103</v>
      </c>
      <c r="I56" s="70">
        <f t="shared" si="14"/>
        <v>58</v>
      </c>
      <c r="J56" s="69">
        <f>VLOOKUP($A56,'Return Data'!$A$7:$R$326,14,0)</f>
        <v>-37.879219770103298</v>
      </c>
      <c r="K56" s="70">
        <f t="shared" si="15"/>
        <v>59</v>
      </c>
      <c r="L56" s="69">
        <f>VLOOKUP($A56,'Return Data'!$A$7:$R$326,18,0)</f>
        <v>-24.9690060497121</v>
      </c>
      <c r="M56" s="70">
        <f t="shared" si="20"/>
        <v>52</v>
      </c>
      <c r="N56" s="69"/>
      <c r="O56" s="70"/>
      <c r="P56" s="69"/>
      <c r="Q56" s="70"/>
      <c r="R56" s="69">
        <f>VLOOKUP($A56,'Return Data'!$A$7:$R$326,17,0)</f>
        <v>-13.7838103756708</v>
      </c>
      <c r="S56" s="71">
        <f t="shared" si="18"/>
        <v>56</v>
      </c>
    </row>
    <row r="57" spans="1:19" x14ac:dyDescent="0.25">
      <c r="A57" s="67" t="s">
        <v>212</v>
      </c>
      <c r="B57" s="68">
        <f>VLOOKUP($A57,'Return Data'!$A$7:$R$326,2,0)</f>
        <v>43936</v>
      </c>
      <c r="C57" s="69">
        <f>VLOOKUP($A57,'Return Data'!$A$7:$R$326,3,0)</f>
        <v>5.5938999999999997</v>
      </c>
      <c r="D57" s="69">
        <f>VLOOKUP($A57,'Return Data'!$A$7:$R$326,11,0)</f>
        <v>-129.769146118777</v>
      </c>
      <c r="E57" s="70">
        <f t="shared" si="13"/>
        <v>60</v>
      </c>
      <c r="F57" s="69">
        <f>VLOOKUP($A57,'Return Data'!$A$7:$R$326,12,0)</f>
        <v>-49.629702519704701</v>
      </c>
      <c r="G57" s="70">
        <f t="shared" si="8"/>
        <v>59</v>
      </c>
      <c r="H57" s="69">
        <f>VLOOKUP($A57,'Return Data'!$A$7:$R$326,13,0)</f>
        <v>-41.060635991002897</v>
      </c>
      <c r="I57" s="70">
        <f t="shared" si="14"/>
        <v>59</v>
      </c>
      <c r="J57" s="69">
        <f>VLOOKUP($A57,'Return Data'!$A$7:$R$326,14,0)</f>
        <v>-38.217143449325903</v>
      </c>
      <c r="K57" s="70">
        <f t="shared" si="15"/>
        <v>60</v>
      </c>
      <c r="L57" s="69">
        <f>VLOOKUP($A57,'Return Data'!$A$7:$R$326,18,0)</f>
        <v>-24.742497126177799</v>
      </c>
      <c r="M57" s="70">
        <f t="shared" si="20"/>
        <v>51</v>
      </c>
      <c r="N57" s="69"/>
      <c r="O57" s="70"/>
      <c r="P57" s="69"/>
      <c r="Q57" s="70"/>
      <c r="R57" s="69">
        <f>VLOOKUP($A57,'Return Data'!$A$7:$R$326,17,0)</f>
        <v>-15.8445960591133</v>
      </c>
      <c r="S57" s="71">
        <f t="shared" si="18"/>
        <v>60</v>
      </c>
    </row>
    <row r="58" spans="1:19" x14ac:dyDescent="0.25">
      <c r="A58" s="67" t="s">
        <v>213</v>
      </c>
      <c r="B58" s="68">
        <f>VLOOKUP($A58,'Return Data'!$A$7:$R$326,2,0)</f>
        <v>43936</v>
      </c>
      <c r="C58" s="69">
        <f>VLOOKUP($A58,'Return Data'!$A$7:$R$326,3,0)</f>
        <v>5.2426000000000004</v>
      </c>
      <c r="D58" s="69">
        <f>VLOOKUP($A58,'Return Data'!$A$7:$R$326,11,0)</f>
        <v>-134.96197267016899</v>
      </c>
      <c r="E58" s="70">
        <f t="shared" si="13"/>
        <v>63</v>
      </c>
      <c r="F58" s="69">
        <f>VLOOKUP($A58,'Return Data'!$A$7:$R$326,12,0)</f>
        <v>-52.927314050254402</v>
      </c>
      <c r="G58" s="70">
        <f t="shared" si="8"/>
        <v>62</v>
      </c>
      <c r="H58" s="69">
        <f>VLOOKUP($A58,'Return Data'!$A$7:$R$326,13,0)</f>
        <v>-43.005655810246097</v>
      </c>
      <c r="I58" s="70">
        <f t="shared" si="14"/>
        <v>62</v>
      </c>
      <c r="J58" s="69">
        <f>VLOOKUP($A58,'Return Data'!$A$7:$R$326,14,0)</f>
        <v>-39.428576776469903</v>
      </c>
      <c r="K58" s="70">
        <f t="shared" si="15"/>
        <v>62</v>
      </c>
      <c r="L58" s="69">
        <f>VLOOKUP($A58,'Return Data'!$A$7:$R$326,18,0)</f>
        <v>-25.352035871229901</v>
      </c>
      <c r="M58" s="70">
        <f t="shared" si="20"/>
        <v>54</v>
      </c>
      <c r="N58" s="69"/>
      <c r="O58" s="70"/>
      <c r="P58" s="69"/>
      <c r="Q58" s="70"/>
      <c r="R58" s="69">
        <f>VLOOKUP($A58,'Return Data'!$A$7:$R$326,17,0)</f>
        <v>-18.671516129032302</v>
      </c>
      <c r="S58" s="71">
        <f t="shared" si="18"/>
        <v>62</v>
      </c>
    </row>
    <row r="59" spans="1:19" x14ac:dyDescent="0.25">
      <c r="A59" s="67" t="s">
        <v>214</v>
      </c>
      <c r="B59" s="68">
        <f>VLOOKUP($A59,'Return Data'!$A$7:$R$326,2,0)</f>
        <v>43936</v>
      </c>
      <c r="C59" s="69">
        <f>VLOOKUP($A59,'Return Data'!$A$7:$R$326,3,0)</f>
        <v>10.662000000000001</v>
      </c>
      <c r="D59" s="69">
        <f>VLOOKUP($A59,'Return Data'!$A$7:$R$326,11,0)</f>
        <v>-109.62620915183901</v>
      </c>
      <c r="E59" s="70">
        <f t="shared" si="13"/>
        <v>46</v>
      </c>
      <c r="F59" s="69">
        <f>VLOOKUP($A59,'Return Data'!$A$7:$R$326,12,0)</f>
        <v>-39.424822955499302</v>
      </c>
      <c r="G59" s="70">
        <f t="shared" si="8"/>
        <v>41</v>
      </c>
      <c r="H59" s="69">
        <f>VLOOKUP($A59,'Return Data'!$A$7:$R$326,13,0)</f>
        <v>-28.623239048074399</v>
      </c>
      <c r="I59" s="70">
        <f t="shared" si="14"/>
        <v>41</v>
      </c>
      <c r="J59" s="69">
        <f>VLOOKUP($A59,'Return Data'!$A$7:$R$326,14,0)</f>
        <v>-23.892547413370401</v>
      </c>
      <c r="K59" s="70">
        <f t="shared" si="15"/>
        <v>41</v>
      </c>
      <c r="L59" s="69">
        <f>VLOOKUP($A59,'Return Data'!$A$7:$R$326,18,0)</f>
        <v>-10.515518330406801</v>
      </c>
      <c r="M59" s="70">
        <f t="shared" si="20"/>
        <v>32</v>
      </c>
      <c r="N59" s="69">
        <f>VLOOKUP($A59,'Return Data'!$A$7:$R$326,15,0)</f>
        <v>-4.3764393949677096</v>
      </c>
      <c r="O59" s="70">
        <f>RANK(N59,N$8:N$71,0)</f>
        <v>35</v>
      </c>
      <c r="P59" s="69"/>
      <c r="Q59" s="70"/>
      <c r="R59" s="69">
        <f>VLOOKUP($A59,'Return Data'!$A$7:$R$326,17,0)</f>
        <v>1.308229561451</v>
      </c>
      <c r="S59" s="71">
        <f t="shared" si="18"/>
        <v>41</v>
      </c>
    </row>
    <row r="60" spans="1:19" x14ac:dyDescent="0.25">
      <c r="A60" s="67" t="s">
        <v>215</v>
      </c>
      <c r="B60" s="68">
        <f>VLOOKUP($A60,'Return Data'!$A$7:$R$326,2,0)</f>
        <v>43936</v>
      </c>
      <c r="C60" s="69">
        <f>VLOOKUP($A60,'Return Data'!$A$7:$R$326,3,0)</f>
        <v>11.6898</v>
      </c>
      <c r="D60" s="69">
        <f>VLOOKUP($A60,'Return Data'!$A$7:$R$326,11,0)</f>
        <v>-108.067513235348</v>
      </c>
      <c r="E60" s="70">
        <f t="shared" si="13"/>
        <v>40</v>
      </c>
      <c r="F60" s="69">
        <f>VLOOKUP($A60,'Return Data'!$A$7:$R$326,12,0)</f>
        <v>-37.580412986629803</v>
      </c>
      <c r="G60" s="70">
        <f t="shared" si="8"/>
        <v>35</v>
      </c>
      <c r="H60" s="69">
        <f>VLOOKUP($A60,'Return Data'!$A$7:$R$326,13,0)</f>
        <v>-27.603366259671098</v>
      </c>
      <c r="I60" s="70">
        <f t="shared" si="14"/>
        <v>36</v>
      </c>
      <c r="J60" s="69">
        <f>VLOOKUP($A60,'Return Data'!$A$7:$R$326,14,0)</f>
        <v>-22.3214544877187</v>
      </c>
      <c r="K60" s="70">
        <f t="shared" si="15"/>
        <v>36</v>
      </c>
      <c r="L60" s="69">
        <f>VLOOKUP($A60,'Return Data'!$A$7:$R$326,18,0)</f>
        <v>-9.7594716570212992</v>
      </c>
      <c r="M60" s="70">
        <f t="shared" si="20"/>
        <v>25</v>
      </c>
      <c r="N60" s="69">
        <f>VLOOKUP($A60,'Return Data'!$A$7:$R$326,15,0)</f>
        <v>-3.6067692190150802</v>
      </c>
      <c r="O60" s="70">
        <f>RANK(N60,N$8:N$71,0)</f>
        <v>31</v>
      </c>
      <c r="P60" s="69"/>
      <c r="Q60" s="70"/>
      <c r="R60" s="69">
        <f>VLOOKUP($A60,'Return Data'!$A$7:$R$326,17,0)</f>
        <v>4.1505854643337798</v>
      </c>
      <c r="S60" s="71">
        <f t="shared" si="18"/>
        <v>38</v>
      </c>
    </row>
    <row r="61" spans="1:19" x14ac:dyDescent="0.25">
      <c r="A61" s="67" t="s">
        <v>216</v>
      </c>
      <c r="B61" s="68">
        <f>VLOOKUP($A61,'Return Data'!$A$7:$R$326,2,0)</f>
        <v>43936</v>
      </c>
      <c r="C61" s="69">
        <f>VLOOKUP($A61,'Return Data'!$A$7:$R$326,3,0)</f>
        <v>5.5758000000000001</v>
      </c>
      <c r="D61" s="69">
        <f>VLOOKUP($A61,'Return Data'!$A$7:$R$326,11,0)</f>
        <v>-134.67121856247701</v>
      </c>
      <c r="E61" s="70">
        <f t="shared" si="13"/>
        <v>62</v>
      </c>
      <c r="F61" s="69">
        <f>VLOOKUP($A61,'Return Data'!$A$7:$R$326,12,0)</f>
        <v>-52.9030531704949</v>
      </c>
      <c r="G61" s="70">
        <f t="shared" si="8"/>
        <v>61</v>
      </c>
      <c r="H61" s="69">
        <f>VLOOKUP($A61,'Return Data'!$A$7:$R$326,13,0)</f>
        <v>-42.1789217621888</v>
      </c>
      <c r="I61" s="70">
        <f t="shared" si="14"/>
        <v>61</v>
      </c>
      <c r="J61" s="69">
        <f>VLOOKUP($A61,'Return Data'!$A$7:$R$326,14,0)</f>
        <v>-37.718796321263298</v>
      </c>
      <c r="K61" s="70">
        <f t="shared" si="15"/>
        <v>58</v>
      </c>
      <c r="L61" s="69"/>
      <c r="M61" s="70"/>
      <c r="N61" s="69"/>
      <c r="O61" s="70"/>
      <c r="P61" s="69"/>
      <c r="Q61" s="70"/>
      <c r="R61" s="69">
        <f>VLOOKUP($A61,'Return Data'!$A$7:$R$326,17,0)</f>
        <v>-21.559853137516701</v>
      </c>
      <c r="S61" s="71">
        <f t="shared" si="18"/>
        <v>63</v>
      </c>
    </row>
    <row r="62" spans="1:19" x14ac:dyDescent="0.25">
      <c r="A62" s="67" t="s">
        <v>217</v>
      </c>
      <c r="B62" s="68">
        <f>VLOOKUP($A62,'Return Data'!$A$7:$R$326,2,0)</f>
        <v>43936</v>
      </c>
      <c r="C62" s="69">
        <f>VLOOKUP($A62,'Return Data'!$A$7:$R$326,3,0)</f>
        <v>6.7207999999999997</v>
      </c>
      <c r="D62" s="69">
        <f>VLOOKUP($A62,'Return Data'!$A$7:$R$326,11,0)</f>
        <v>-121.362739537199</v>
      </c>
      <c r="E62" s="70">
        <f t="shared" si="13"/>
        <v>56</v>
      </c>
      <c r="F62" s="69">
        <f>VLOOKUP($A62,'Return Data'!$A$7:$R$326,12,0)</f>
        <v>-44.718245648760998</v>
      </c>
      <c r="G62" s="70">
        <f t="shared" si="8"/>
        <v>47</v>
      </c>
      <c r="H62" s="69">
        <f>VLOOKUP($A62,'Return Data'!$A$7:$R$326,13,0)</f>
        <v>-37.684499271611401</v>
      </c>
      <c r="I62" s="70">
        <f t="shared" si="14"/>
        <v>55</v>
      </c>
      <c r="J62" s="69">
        <f>VLOOKUP($A62,'Return Data'!$A$7:$R$326,14,0)</f>
        <v>-34.1836783768793</v>
      </c>
      <c r="K62" s="70">
        <f t="shared" si="15"/>
        <v>57</v>
      </c>
      <c r="L62" s="69"/>
      <c r="M62" s="70"/>
      <c r="N62" s="69"/>
      <c r="O62" s="70"/>
      <c r="P62" s="69"/>
      <c r="Q62" s="70"/>
      <c r="R62" s="69">
        <f>VLOOKUP($A62,'Return Data'!$A$7:$R$326,17,0)</f>
        <v>-18.245548780487798</v>
      </c>
      <c r="S62" s="71">
        <f t="shared" si="18"/>
        <v>61</v>
      </c>
    </row>
    <row r="63" spans="1:19" x14ac:dyDescent="0.25">
      <c r="A63" s="67" t="s">
        <v>218</v>
      </c>
      <c r="B63" s="68">
        <f>VLOOKUP($A63,'Return Data'!$A$7:$R$326,2,0)</f>
        <v>43936</v>
      </c>
      <c r="C63" s="69">
        <f>VLOOKUP($A63,'Return Data'!$A$7:$R$326,3,0)</f>
        <v>15.46</v>
      </c>
      <c r="D63" s="69">
        <f>VLOOKUP($A63,'Return Data'!$A$7:$R$326,11,0)</f>
        <v>-104.52999038591</v>
      </c>
      <c r="E63" s="70">
        <f t="shared" si="13"/>
        <v>37</v>
      </c>
      <c r="F63" s="69">
        <f>VLOOKUP($A63,'Return Data'!$A$7:$R$326,12,0)</f>
        <v>-38.550196007313403</v>
      </c>
      <c r="G63" s="70">
        <f t="shared" si="8"/>
        <v>37</v>
      </c>
      <c r="H63" s="69">
        <f>VLOOKUP($A63,'Return Data'!$A$7:$R$326,13,0)</f>
        <v>-27.0039082552994</v>
      </c>
      <c r="I63" s="70">
        <f t="shared" si="14"/>
        <v>34</v>
      </c>
      <c r="J63" s="69">
        <f>VLOOKUP($A63,'Return Data'!$A$7:$R$326,14,0)</f>
        <v>-19.022845580911699</v>
      </c>
      <c r="K63" s="70">
        <f t="shared" si="15"/>
        <v>25</v>
      </c>
      <c r="L63" s="69">
        <f>VLOOKUP($A63,'Return Data'!$A$7:$R$326,18,0)</f>
        <v>-7.9534765457471099</v>
      </c>
      <c r="M63" s="70">
        <f t="shared" ref="M63:M69" si="21">RANK(L63,L$8:L$71,0)</f>
        <v>18</v>
      </c>
      <c r="N63" s="69">
        <f>VLOOKUP($A63,'Return Data'!$A$7:$R$326,15,0)</f>
        <v>-0.57287642444475195</v>
      </c>
      <c r="O63" s="70">
        <f>RANK(N63,N$8:N$71,0)</f>
        <v>16</v>
      </c>
      <c r="P63" s="69">
        <f>VLOOKUP($A63,'Return Data'!$A$7:$R$326,16,0)</f>
        <v>5.1229951518963599</v>
      </c>
      <c r="Q63" s="70">
        <f>RANK(P63,P$8:P$71,0)</f>
        <v>6</v>
      </c>
      <c r="R63" s="69">
        <f>VLOOKUP($A63,'Return Data'!$A$7:$R$326,17,0)</f>
        <v>9.9099950273495807</v>
      </c>
      <c r="S63" s="71">
        <f t="shared" si="18"/>
        <v>27</v>
      </c>
    </row>
    <row r="64" spans="1:19" x14ac:dyDescent="0.25">
      <c r="A64" s="67" t="s">
        <v>219</v>
      </c>
      <c r="B64" s="68">
        <f>VLOOKUP($A64,'Return Data'!$A$7:$R$326,2,0)</f>
        <v>43936</v>
      </c>
      <c r="C64" s="69">
        <f>VLOOKUP($A64,'Return Data'!$A$7:$R$326,3,0)</f>
        <v>66.540000000000006</v>
      </c>
      <c r="D64" s="69">
        <f>VLOOKUP($A64,'Return Data'!$A$7:$R$326,11,0)</f>
        <v>-93.903679193734405</v>
      </c>
      <c r="E64" s="70">
        <f t="shared" si="13"/>
        <v>19</v>
      </c>
      <c r="F64" s="69">
        <f>VLOOKUP($A64,'Return Data'!$A$7:$R$326,12,0)</f>
        <v>-33.744482812027698</v>
      </c>
      <c r="G64" s="70">
        <f t="shared" si="8"/>
        <v>22</v>
      </c>
      <c r="H64" s="69">
        <f>VLOOKUP($A64,'Return Data'!$A$7:$R$326,13,0)</f>
        <v>-24.043138746559901</v>
      </c>
      <c r="I64" s="70">
        <f t="shared" si="14"/>
        <v>24</v>
      </c>
      <c r="J64" s="69">
        <f>VLOOKUP($A64,'Return Data'!$A$7:$R$326,14,0)</f>
        <v>-19.978913053614399</v>
      </c>
      <c r="K64" s="70">
        <f t="shared" si="15"/>
        <v>28</v>
      </c>
      <c r="L64" s="69">
        <f>VLOOKUP($A64,'Return Data'!$A$7:$R$326,18,0)</f>
        <v>-8.4194454931153402</v>
      </c>
      <c r="M64" s="70">
        <f t="shared" si="21"/>
        <v>21</v>
      </c>
      <c r="N64" s="69">
        <f>VLOOKUP($A64,'Return Data'!$A$7:$R$326,15,0)</f>
        <v>0.445525245413397</v>
      </c>
      <c r="O64" s="70">
        <f>RANK(N64,N$8:N$71,0)</f>
        <v>11</v>
      </c>
      <c r="P64" s="69">
        <f>VLOOKUP($A64,'Return Data'!$A$7:$R$326,16,0)</f>
        <v>3.27028810583466</v>
      </c>
      <c r="Q64" s="70">
        <f>RANK(P64,P$8:P$71,0)</f>
        <v>13</v>
      </c>
      <c r="R64" s="69">
        <f>VLOOKUP($A64,'Return Data'!$A$7:$R$326,17,0)</f>
        <v>9.8735756879595602</v>
      </c>
      <c r="S64" s="71">
        <f t="shared" si="18"/>
        <v>28</v>
      </c>
    </row>
    <row r="65" spans="1:19" x14ac:dyDescent="0.25">
      <c r="A65" s="67" t="s">
        <v>220</v>
      </c>
      <c r="B65" s="68">
        <f>VLOOKUP($A65,'Return Data'!$A$7:$R$326,2,0)</f>
        <v>43936</v>
      </c>
      <c r="C65" s="69">
        <f>VLOOKUP($A65,'Return Data'!$A$7:$R$326,3,0)</f>
        <v>21.09</v>
      </c>
      <c r="D65" s="69">
        <f>VLOOKUP($A65,'Return Data'!$A$7:$R$326,11,0)</f>
        <v>-91.238980799420403</v>
      </c>
      <c r="E65" s="70">
        <f t="shared" si="13"/>
        <v>17</v>
      </c>
      <c r="F65" s="69">
        <f>VLOOKUP($A65,'Return Data'!$A$7:$R$326,12,0)</f>
        <v>-34.493731918997099</v>
      </c>
      <c r="G65" s="70">
        <f t="shared" si="8"/>
        <v>25</v>
      </c>
      <c r="H65" s="69">
        <f>VLOOKUP($A65,'Return Data'!$A$7:$R$326,13,0)</f>
        <v>-21.071182507161801</v>
      </c>
      <c r="I65" s="70">
        <f t="shared" si="14"/>
        <v>16</v>
      </c>
      <c r="J65" s="69">
        <f>VLOOKUP($A65,'Return Data'!$A$7:$R$326,14,0)</f>
        <v>-16.5290819326278</v>
      </c>
      <c r="K65" s="70">
        <f t="shared" si="15"/>
        <v>13</v>
      </c>
      <c r="L65" s="69">
        <f>VLOOKUP($A65,'Return Data'!$A$7:$R$326,18,0)</f>
        <v>-7.1049479253319197</v>
      </c>
      <c r="M65" s="70">
        <f t="shared" si="21"/>
        <v>11</v>
      </c>
      <c r="N65" s="69">
        <f>VLOOKUP($A65,'Return Data'!$A$7:$R$326,15,0)</f>
        <v>-1.38949922580314</v>
      </c>
      <c r="O65" s="70">
        <f>RANK(N65,N$8:N$71,0)</f>
        <v>19</v>
      </c>
      <c r="P65" s="69">
        <f>VLOOKUP($A65,'Return Data'!$A$7:$R$326,16,0)</f>
        <v>-0.64179322301523201</v>
      </c>
      <c r="Q65" s="70">
        <f>RANK(P65,P$8:P$71,0)</f>
        <v>31</v>
      </c>
      <c r="R65" s="69">
        <f>VLOOKUP($A65,'Return Data'!$A$7:$R$326,17,0)</f>
        <v>8.3156524827749507</v>
      </c>
      <c r="S65" s="71">
        <f t="shared" si="18"/>
        <v>32</v>
      </c>
    </row>
    <row r="66" spans="1:19" x14ac:dyDescent="0.25">
      <c r="A66" s="67" t="s">
        <v>221</v>
      </c>
      <c r="B66" s="68">
        <f>VLOOKUP($A66,'Return Data'!$A$7:$R$326,2,0)</f>
        <v>43936</v>
      </c>
      <c r="C66" s="69">
        <f>VLOOKUP($A66,'Return Data'!$A$7:$R$326,3,0)</f>
        <v>10.2483</v>
      </c>
      <c r="D66" s="69">
        <f>VLOOKUP($A66,'Return Data'!$A$7:$R$326,11,0)</f>
        <v>-120.08919580067899</v>
      </c>
      <c r="E66" s="70">
        <f t="shared" si="13"/>
        <v>55</v>
      </c>
      <c r="F66" s="69">
        <f>VLOOKUP($A66,'Return Data'!$A$7:$R$326,12,0)</f>
        <v>-47.418933359117901</v>
      </c>
      <c r="G66" s="70">
        <f t="shared" si="8"/>
        <v>54</v>
      </c>
      <c r="H66" s="69">
        <f>VLOOKUP($A66,'Return Data'!$A$7:$R$326,13,0)</f>
        <v>-33.9437821107853</v>
      </c>
      <c r="I66" s="70">
        <f t="shared" si="14"/>
        <v>47</v>
      </c>
      <c r="J66" s="69">
        <f>VLOOKUP($A66,'Return Data'!$A$7:$R$326,14,0)</f>
        <v>-29.6157184879747</v>
      </c>
      <c r="K66" s="70">
        <f t="shared" si="15"/>
        <v>53</v>
      </c>
      <c r="L66" s="69">
        <f>VLOOKUP($A66,'Return Data'!$A$7:$R$326,18,0)</f>
        <v>-16.760806663449699</v>
      </c>
      <c r="M66" s="70">
        <f t="shared" si="21"/>
        <v>47</v>
      </c>
      <c r="N66" s="69">
        <f>VLOOKUP($A66,'Return Data'!$A$7:$R$326,15,0)</f>
        <v>-7.1163487957884604</v>
      </c>
      <c r="O66" s="70">
        <f>RANK(N66,N$8:N$71,0)</f>
        <v>43</v>
      </c>
      <c r="P66" s="69"/>
      <c r="Q66" s="70"/>
      <c r="R66" s="69">
        <f>VLOOKUP($A66,'Return Data'!$A$7:$R$326,17,0)</f>
        <v>0.61360528097495204</v>
      </c>
      <c r="S66" s="71">
        <f t="shared" si="18"/>
        <v>43</v>
      </c>
    </row>
    <row r="67" spans="1:19" x14ac:dyDescent="0.25">
      <c r="A67" s="67" t="s">
        <v>222</v>
      </c>
      <c r="B67" s="68">
        <f>VLOOKUP($A67,'Return Data'!$A$7:$R$326,2,0)</f>
        <v>43936</v>
      </c>
      <c r="C67" s="69">
        <f>VLOOKUP($A67,'Return Data'!$A$7:$R$326,3,0)</f>
        <v>7.6626000000000003</v>
      </c>
      <c r="D67" s="69">
        <f>VLOOKUP($A67,'Return Data'!$A$7:$R$326,11,0)</f>
        <v>-125.66713578928299</v>
      </c>
      <c r="E67" s="70">
        <f t="shared" si="13"/>
        <v>57</v>
      </c>
      <c r="F67" s="69">
        <f>VLOOKUP($A67,'Return Data'!$A$7:$R$326,12,0)</f>
        <v>-48.979703172291302</v>
      </c>
      <c r="G67" s="70">
        <f t="shared" si="8"/>
        <v>57</v>
      </c>
      <c r="H67" s="69">
        <f>VLOOKUP($A67,'Return Data'!$A$7:$R$326,13,0)</f>
        <v>-37.912002135747102</v>
      </c>
      <c r="I67" s="70">
        <f t="shared" si="14"/>
        <v>56</v>
      </c>
      <c r="J67" s="69">
        <f>VLOOKUP($A67,'Return Data'!$A$7:$R$326,14,0)</f>
        <v>-30.972770518106699</v>
      </c>
      <c r="K67" s="70">
        <f t="shared" si="15"/>
        <v>55</v>
      </c>
      <c r="L67" s="69">
        <f>VLOOKUP($A67,'Return Data'!$A$7:$R$326,18,0)</f>
        <v>-17.543786212333298</v>
      </c>
      <c r="M67" s="70">
        <f t="shared" si="21"/>
        <v>49</v>
      </c>
      <c r="N67" s="69">
        <f>VLOOKUP($A67,'Return Data'!$A$7:$R$326,15,0)</f>
        <v>-9.2950065511300508</v>
      </c>
      <c r="O67" s="70">
        <f>RANK(N67,N$8:N$71,0)</f>
        <v>44</v>
      </c>
      <c r="P67" s="69"/>
      <c r="Q67" s="70"/>
      <c r="R67" s="69">
        <f>VLOOKUP($A67,'Return Data'!$A$7:$R$326,17,0)</f>
        <v>-7.25468537414966</v>
      </c>
      <c r="S67" s="71">
        <f t="shared" si="18"/>
        <v>50</v>
      </c>
    </row>
    <row r="68" spans="1:19" x14ac:dyDescent="0.25">
      <c r="A68" s="67" t="s">
        <v>223</v>
      </c>
      <c r="B68" s="68">
        <f>VLOOKUP($A68,'Return Data'!$A$7:$R$326,2,0)</f>
        <v>43936</v>
      </c>
      <c r="C68" s="69">
        <f>VLOOKUP($A68,'Return Data'!$A$7:$R$326,3,0)</f>
        <v>7.2530000000000001</v>
      </c>
      <c r="D68" s="69">
        <f>VLOOKUP($A68,'Return Data'!$A$7:$R$326,11,0)</f>
        <v>-116.17105152981</v>
      </c>
      <c r="E68" s="70">
        <f t="shared" si="13"/>
        <v>51</v>
      </c>
      <c r="F68" s="69">
        <f>VLOOKUP($A68,'Return Data'!$A$7:$R$326,12,0)</f>
        <v>-45.305138854947103</v>
      </c>
      <c r="G68" s="70">
        <f t="shared" si="8"/>
        <v>50</v>
      </c>
      <c r="H68" s="69">
        <f>VLOOKUP($A68,'Return Data'!$A$7:$R$326,13,0)</f>
        <v>-35.352051804075799</v>
      </c>
      <c r="I68" s="70">
        <f t="shared" si="14"/>
        <v>52</v>
      </c>
      <c r="J68" s="69">
        <f>VLOOKUP($A68,'Return Data'!$A$7:$R$326,14,0)</f>
        <v>-28.997666964935199</v>
      </c>
      <c r="K68" s="70">
        <f t="shared" si="15"/>
        <v>52</v>
      </c>
      <c r="L68" s="69">
        <f>VLOOKUP($A68,'Return Data'!$A$7:$R$326,18,0)</f>
        <v>-15.3979675621444</v>
      </c>
      <c r="M68" s="70">
        <f t="shared" si="21"/>
        <v>46</v>
      </c>
      <c r="N68" s="69"/>
      <c r="O68" s="70"/>
      <c r="P68" s="69"/>
      <c r="Q68" s="70"/>
      <c r="R68" s="69">
        <f>VLOOKUP($A68,'Return Data'!$A$7:$R$326,17,0)</f>
        <v>-9.0085804132973895</v>
      </c>
      <c r="S68" s="71">
        <f t="shared" si="18"/>
        <v>51</v>
      </c>
    </row>
    <row r="69" spans="1:19" x14ac:dyDescent="0.25">
      <c r="A69" s="67" t="s">
        <v>224</v>
      </c>
      <c r="B69" s="68">
        <f>VLOOKUP($A69,'Return Data'!$A$7:$R$326,2,0)</f>
        <v>43936</v>
      </c>
      <c r="C69" s="69">
        <f>VLOOKUP($A69,'Return Data'!$A$7:$R$326,3,0)</f>
        <v>6.6566000000000001</v>
      </c>
      <c r="D69" s="69">
        <f>VLOOKUP($A69,'Return Data'!$A$7:$R$326,11,0)</f>
        <v>-94.3732304778637</v>
      </c>
      <c r="E69" s="70">
        <f t="shared" si="13"/>
        <v>20</v>
      </c>
      <c r="F69" s="69">
        <f>VLOOKUP($A69,'Return Data'!$A$7:$R$326,12,0)</f>
        <v>-31.300948133143802</v>
      </c>
      <c r="G69" s="70">
        <f t="shared" si="8"/>
        <v>15</v>
      </c>
      <c r="H69" s="69">
        <f>VLOOKUP($A69,'Return Data'!$A$7:$R$326,13,0)</f>
        <v>-28.7026458288512</v>
      </c>
      <c r="I69" s="70">
        <f t="shared" si="14"/>
        <v>42</v>
      </c>
      <c r="J69" s="69">
        <f>VLOOKUP($A69,'Return Data'!$A$7:$R$326,14,0)</f>
        <v>-28.059325851499299</v>
      </c>
      <c r="K69" s="70">
        <f t="shared" si="15"/>
        <v>49</v>
      </c>
      <c r="L69" s="69">
        <f>VLOOKUP($A69,'Return Data'!$A$7:$R$326,18,0)</f>
        <v>-17.238511299402202</v>
      </c>
      <c r="M69" s="70">
        <f t="shared" si="21"/>
        <v>48</v>
      </c>
      <c r="N69" s="69"/>
      <c r="O69" s="70"/>
      <c r="P69" s="69"/>
      <c r="Q69" s="70"/>
      <c r="R69" s="69">
        <f>VLOOKUP($A69,'Return Data'!$A$7:$R$326,17,0)</f>
        <v>-14.9185941320293</v>
      </c>
      <c r="S69" s="71">
        <f t="shared" si="18"/>
        <v>59</v>
      </c>
    </row>
    <row r="70" spans="1:19" x14ac:dyDescent="0.25">
      <c r="A70" s="67" t="s">
        <v>225</v>
      </c>
      <c r="B70" s="68">
        <f>VLOOKUP($A70,'Return Data'!$A$7:$R$326,2,0)</f>
        <v>43936</v>
      </c>
      <c r="C70" s="69">
        <f>VLOOKUP($A70,'Return Data'!$A$7:$R$326,3,0)</f>
        <v>6.9772999999999996</v>
      </c>
      <c r="D70" s="69">
        <f>VLOOKUP($A70,'Return Data'!$A$7:$R$326,11,0)</f>
        <v>-93.081185252485596</v>
      </c>
      <c r="E70" s="70">
        <f t="shared" si="13"/>
        <v>18</v>
      </c>
      <c r="F70" s="69">
        <f>VLOOKUP($A70,'Return Data'!$A$7:$R$326,12,0)</f>
        <v>-29.8066741380946</v>
      </c>
      <c r="G70" s="70">
        <f t="shared" si="8"/>
        <v>13</v>
      </c>
      <c r="H70" s="69">
        <f>VLOOKUP($A70,'Return Data'!$A$7:$R$326,13,0)</f>
        <v>-26.552454447480901</v>
      </c>
      <c r="I70" s="70">
        <f t="shared" si="14"/>
        <v>31</v>
      </c>
      <c r="J70" s="69">
        <f>VLOOKUP($A70,'Return Data'!$A$7:$R$326,14,0)</f>
        <v>-26.283499526386301</v>
      </c>
      <c r="K70" s="70">
        <f t="shared" si="15"/>
        <v>46</v>
      </c>
      <c r="L70" s="69"/>
      <c r="M70" s="70"/>
      <c r="N70" s="69"/>
      <c r="O70" s="70"/>
      <c r="P70" s="69"/>
      <c r="Q70" s="70"/>
      <c r="R70" s="69">
        <f>VLOOKUP($A70,'Return Data'!$A$7:$R$326,17,0)</f>
        <v>-14.710473333333301</v>
      </c>
      <c r="S70" s="71">
        <f t="shared" si="18"/>
        <v>58</v>
      </c>
    </row>
    <row r="71" spans="1:19" x14ac:dyDescent="0.25">
      <c r="A71" s="67" t="s">
        <v>226</v>
      </c>
      <c r="B71" s="68">
        <f>VLOOKUP($A71,'Return Data'!$A$7:$R$326,2,0)</f>
        <v>43936</v>
      </c>
      <c r="C71" s="69">
        <f>VLOOKUP($A71,'Return Data'!$A$7:$R$326,3,0)</f>
        <v>75.832099999999997</v>
      </c>
      <c r="D71" s="69">
        <f>VLOOKUP($A71,'Return Data'!$A$7:$R$326,11,0)</f>
        <v>-97.235271539279296</v>
      </c>
      <c r="E71" s="70">
        <f t="shared" si="13"/>
        <v>25</v>
      </c>
      <c r="F71" s="69">
        <f>VLOOKUP($A71,'Return Data'!$A$7:$R$326,12,0)</f>
        <v>-30.082942883238701</v>
      </c>
      <c r="G71" s="70">
        <f t="shared" si="8"/>
        <v>14</v>
      </c>
      <c r="H71" s="69">
        <f>VLOOKUP($A71,'Return Data'!$A$7:$R$326,13,0)</f>
        <v>-20.7993090715796</v>
      </c>
      <c r="I71" s="70">
        <f t="shared" si="14"/>
        <v>14</v>
      </c>
      <c r="J71" s="69">
        <f>VLOOKUP($A71,'Return Data'!$A$7:$R$326,14,0)</f>
        <v>-18.365402488628199</v>
      </c>
      <c r="K71" s="70">
        <f t="shared" si="15"/>
        <v>21</v>
      </c>
      <c r="L71" s="69">
        <f>VLOOKUP($A71,'Return Data'!$A$7:$R$326,18,0)</f>
        <v>-7.9433780940891499</v>
      </c>
      <c r="M71" s="70">
        <f>RANK(L71,L$8:L$71,0)</f>
        <v>17</v>
      </c>
      <c r="N71" s="69">
        <f>VLOOKUP($A71,'Return Data'!$A$7:$R$326,15,0)</f>
        <v>-1.6250138354706301</v>
      </c>
      <c r="O71" s="70">
        <f>RANK(N71,N$8:N$71,0)</f>
        <v>20</v>
      </c>
      <c r="P71" s="69">
        <f>VLOOKUP($A71,'Return Data'!$A$7:$R$326,16,0)</f>
        <v>1.9910777990769699</v>
      </c>
      <c r="Q71" s="70">
        <f>RANK(P71,P$8:P$71,0)</f>
        <v>21</v>
      </c>
      <c r="R71" s="69">
        <f>VLOOKUP($A71,'Return Data'!$A$7:$R$326,17,0)</f>
        <v>10.773328536737299</v>
      </c>
      <c r="S71" s="71">
        <f t="shared" si="18"/>
        <v>25</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-101.25439499315243</v>
      </c>
      <c r="E73" s="78"/>
      <c r="F73" s="79">
        <f>AVERAGE(F8:F71)</f>
        <v>-37.035486662840121</v>
      </c>
      <c r="G73" s="78"/>
      <c r="H73" s="79">
        <f>AVERAGE(H8:H71)</f>
        <v>-26.162122031468989</v>
      </c>
      <c r="I73" s="78"/>
      <c r="J73" s="79">
        <f>AVERAGE(J8:J71)</f>
        <v>-21.540559263904591</v>
      </c>
      <c r="K73" s="78"/>
      <c r="L73" s="79">
        <f>AVERAGE(L8:L71)</f>
        <v>-10.729231657902394</v>
      </c>
      <c r="M73" s="78"/>
      <c r="N73" s="79">
        <f>AVERAGE(N8:N71)</f>
        <v>-2.1053938657340492</v>
      </c>
      <c r="O73" s="78"/>
      <c r="P73" s="79">
        <f>AVERAGE(P8:P71)</f>
        <v>2.4808644078302891</v>
      </c>
      <c r="Q73" s="78"/>
      <c r="R73" s="79">
        <f>AVERAGE(R8:R71)</f>
        <v>3.857047310471982</v>
      </c>
      <c r="S73" s="80"/>
    </row>
    <row r="74" spans="1:19" x14ac:dyDescent="0.25">
      <c r="A74" s="77" t="s">
        <v>28</v>
      </c>
      <c r="B74" s="78"/>
      <c r="C74" s="78"/>
      <c r="D74" s="79">
        <f>MIN(D8:D71)</f>
        <v>-136.124599276829</v>
      </c>
      <c r="E74" s="78"/>
      <c r="F74" s="79">
        <f>MIN(F8:F71)</f>
        <v>-53.754723156109598</v>
      </c>
      <c r="G74" s="78"/>
      <c r="H74" s="79">
        <f>MIN(H8:H71)</f>
        <v>-43.005655810246097</v>
      </c>
      <c r="I74" s="78"/>
      <c r="J74" s="79">
        <f>MIN(J8:J71)</f>
        <v>-39.428576776469903</v>
      </c>
      <c r="K74" s="78"/>
      <c r="L74" s="79">
        <f>MIN(L8:L71)</f>
        <v>-25.352035871229901</v>
      </c>
      <c r="M74" s="78"/>
      <c r="N74" s="79">
        <f>MIN(N8:N71)</f>
        <v>-13.9955623886213</v>
      </c>
      <c r="O74" s="78"/>
      <c r="P74" s="79">
        <f>MIN(P8:P71)</f>
        <v>-4.1386550194052596</v>
      </c>
      <c r="Q74" s="78"/>
      <c r="R74" s="79">
        <f>MIN(R8:R71)</f>
        <v>-41.411277777777798</v>
      </c>
      <c r="S74" s="80"/>
    </row>
    <row r="75" spans="1:19" ht="15.75" thickBot="1" x14ac:dyDescent="0.3">
      <c r="A75" s="81" t="s">
        <v>29</v>
      </c>
      <c r="B75" s="82"/>
      <c r="C75" s="82"/>
      <c r="D75" s="83">
        <f>MAX(D8:D71)</f>
        <v>-58.453722680139101</v>
      </c>
      <c r="E75" s="82"/>
      <c r="F75" s="83">
        <f>MAX(F8:F71)</f>
        <v>-12.9309770811416</v>
      </c>
      <c r="G75" s="82"/>
      <c r="H75" s="83">
        <f>MAX(H8:H71)</f>
        <v>-3.3550135863309301</v>
      </c>
      <c r="I75" s="82"/>
      <c r="J75" s="83">
        <f>MAX(J8:J71)</f>
        <v>1.04282594315855</v>
      </c>
      <c r="K75" s="82"/>
      <c r="L75" s="83">
        <f>MAX(L8:L71)</f>
        <v>2.9745350259518299</v>
      </c>
      <c r="M75" s="82"/>
      <c r="N75" s="83">
        <f>MAX(N8:N71)</f>
        <v>9.5421538341253704</v>
      </c>
      <c r="O75" s="82"/>
      <c r="P75" s="83">
        <f>MAX(P8:P71)</f>
        <v>9.4351719140706294</v>
      </c>
      <c r="Q75" s="82"/>
      <c r="R75" s="83">
        <f>MAX(R8:R71)</f>
        <v>25.923747276688498</v>
      </c>
      <c r="S75" s="84"/>
    </row>
    <row r="77" spans="1:19" x14ac:dyDescent="0.25">
      <c r="A77"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346</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Data'!$A$7:$R$326,2,0)</f>
        <v>43936</v>
      </c>
      <c r="C8" s="69">
        <f>VLOOKUP($A8,'Return Data'!$A$7:$R$326,3,0)</f>
        <v>31.64</v>
      </c>
      <c r="D8" s="69">
        <f>VLOOKUP($A8,'Return Data'!$A$7:$R$326,11,0)</f>
        <v>-87.514289515772106</v>
      </c>
      <c r="E8" s="70">
        <f t="shared" ref="E8:E39" si="0">RANK(D8,D$8:D$73,0)</f>
        <v>15</v>
      </c>
      <c r="F8" s="69">
        <f>VLOOKUP($A8,'Return Data'!$A$7:$R$326,12,0)</f>
        <v>-30.265606000673898</v>
      </c>
      <c r="G8" s="70">
        <f t="shared" ref="G8:G29" si="1">RANK(F8,F$8:F$73,0)</f>
        <v>14</v>
      </c>
      <c r="H8" s="69">
        <f>VLOOKUP($A8,'Return Data'!$A$7:$R$326,13,0)</f>
        <v>-19.989261744966399</v>
      </c>
      <c r="I8" s="70">
        <f t="shared" ref="I8:I29" si="2">RANK(H8,H$8:H$73,0)</f>
        <v>13</v>
      </c>
      <c r="J8" s="69">
        <f>VLOOKUP($A8,'Return Data'!$A$7:$R$326,14,0)</f>
        <v>-20.5856876378284</v>
      </c>
      <c r="K8" s="70">
        <f t="shared" ref="K8:K29" si="3">RANK(J8,J$8:J$73,0)</f>
        <v>30</v>
      </c>
      <c r="L8" s="69">
        <f>VLOOKUP($A8,'Return Data'!$A$7:$R$326,18,0)</f>
        <v>-9.9792068970629408</v>
      </c>
      <c r="M8" s="70">
        <f t="shared" ref="M8:M13" si="4">RANK(L8,L$8:L$73,0)</f>
        <v>24</v>
      </c>
      <c r="N8" s="69">
        <f>VLOOKUP($A8,'Return Data'!$A$7:$R$326,15,0)</f>
        <v>-1.02832101802804</v>
      </c>
      <c r="O8" s="70">
        <f>RANK(N8,N$8:N$73,0)</f>
        <v>14</v>
      </c>
      <c r="P8" s="69">
        <f>VLOOKUP($A8,'Return Data'!$A$7:$R$326,16,0)</f>
        <v>2.1003876918217999</v>
      </c>
      <c r="Q8" s="70">
        <f>RANK(P8,P$8:P$73,0)</f>
        <v>15</v>
      </c>
      <c r="R8" s="69">
        <f>VLOOKUP($A8,'Return Data'!$A$7:$R$326,17,0)</f>
        <v>15.979364758243999</v>
      </c>
      <c r="S8" s="71">
        <f t="shared" ref="S8:S39" si="5">RANK(R8,R$8:R$73,0)</f>
        <v>28</v>
      </c>
    </row>
    <row r="9" spans="1:20" x14ac:dyDescent="0.25">
      <c r="A9" s="67" t="s">
        <v>267</v>
      </c>
      <c r="B9" s="68">
        <f>VLOOKUP($A9,'Return Data'!$A$7:$R$326,2,0)</f>
        <v>43936</v>
      </c>
      <c r="C9" s="69">
        <f>VLOOKUP($A9,'Return Data'!$A$7:$R$326,3,0)</f>
        <v>25.8</v>
      </c>
      <c r="D9" s="69">
        <f>VLOOKUP($A9,'Return Data'!$A$7:$R$326,11,0)</f>
        <v>-84.925615173094499</v>
      </c>
      <c r="E9" s="70">
        <f t="shared" si="0"/>
        <v>14</v>
      </c>
      <c r="F9" s="69">
        <f>VLOOKUP($A9,'Return Data'!$A$7:$R$326,12,0)</f>
        <v>-28.9465393431759</v>
      </c>
      <c r="G9" s="70">
        <f t="shared" si="1"/>
        <v>11</v>
      </c>
      <c r="H9" s="69">
        <f>VLOOKUP($A9,'Return Data'!$A$7:$R$326,13,0)</f>
        <v>-18.7717440629254</v>
      </c>
      <c r="I9" s="70">
        <f t="shared" si="2"/>
        <v>12</v>
      </c>
      <c r="J9" s="69">
        <f>VLOOKUP($A9,'Return Data'!$A$7:$R$326,14,0)</f>
        <v>-19.3722843987535</v>
      </c>
      <c r="K9" s="70">
        <f t="shared" si="3"/>
        <v>23</v>
      </c>
      <c r="L9" s="69">
        <f>VLOOKUP($A9,'Return Data'!$A$7:$R$326,18,0)</f>
        <v>-9.1525166237737992</v>
      </c>
      <c r="M9" s="70">
        <f t="shared" si="4"/>
        <v>21</v>
      </c>
      <c r="N9" s="69">
        <f>VLOOKUP($A9,'Return Data'!$A$7:$R$326,15,0)</f>
        <v>-0.28106444671255998</v>
      </c>
      <c r="O9" s="70">
        <f>RANK(N9,N$8:N$73,0)</f>
        <v>10</v>
      </c>
      <c r="P9" s="69">
        <f>VLOOKUP($A9,'Return Data'!$A$7:$R$326,16,0)</f>
        <v>2.8287583978764901</v>
      </c>
      <c r="Q9" s="70">
        <f>RANK(P9,P$8:P$73,0)</f>
        <v>11</v>
      </c>
      <c r="R9" s="69">
        <f>VLOOKUP($A9,'Return Data'!$A$7:$R$326,17,0)</f>
        <v>13.3092928676593</v>
      </c>
      <c r="S9" s="71">
        <f t="shared" si="5"/>
        <v>31</v>
      </c>
    </row>
    <row r="10" spans="1:20" x14ac:dyDescent="0.25">
      <c r="A10" s="67" t="s">
        <v>268</v>
      </c>
      <c r="B10" s="68">
        <f>VLOOKUP($A10,'Return Data'!$A$7:$R$326,2,0)</f>
        <v>43936</v>
      </c>
      <c r="C10" s="69">
        <f>VLOOKUP($A10,'Return Data'!$A$7:$R$326,3,0)</f>
        <v>39.466799999999999</v>
      </c>
      <c r="D10" s="69">
        <f>VLOOKUP($A10,'Return Data'!$A$7:$R$326,11,0)</f>
        <v>-84.323505984576201</v>
      </c>
      <c r="E10" s="70">
        <f t="shared" si="0"/>
        <v>11</v>
      </c>
      <c r="F10" s="69">
        <f>VLOOKUP($A10,'Return Data'!$A$7:$R$326,12,0)</f>
        <v>-32.5545072264038</v>
      </c>
      <c r="G10" s="70">
        <f t="shared" si="1"/>
        <v>18</v>
      </c>
      <c r="H10" s="69">
        <f>VLOOKUP($A10,'Return Data'!$A$7:$R$326,13,0)</f>
        <v>-16.942296725594499</v>
      </c>
      <c r="I10" s="70">
        <f t="shared" si="2"/>
        <v>10</v>
      </c>
      <c r="J10" s="69">
        <f>VLOOKUP($A10,'Return Data'!$A$7:$R$326,14,0)</f>
        <v>-11.0738643364684</v>
      </c>
      <c r="K10" s="70">
        <f t="shared" si="3"/>
        <v>6</v>
      </c>
      <c r="L10" s="69">
        <f>VLOOKUP($A10,'Return Data'!$A$7:$R$326,18,0)</f>
        <v>-3.5560416288571499</v>
      </c>
      <c r="M10" s="70">
        <f t="shared" si="4"/>
        <v>4</v>
      </c>
      <c r="N10" s="69">
        <f>VLOOKUP($A10,'Return Data'!$A$7:$R$326,15,0)</f>
        <v>4.3624848799917304</v>
      </c>
      <c r="O10" s="70">
        <f>RANK(N10,N$8:N$73,0)</f>
        <v>2</v>
      </c>
      <c r="P10" s="69">
        <f>VLOOKUP($A10,'Return Data'!$A$7:$R$326,16,0)</f>
        <v>4.5675242004339198</v>
      </c>
      <c r="Q10" s="70">
        <f>RANK(P10,P$8:P$73,0)</f>
        <v>5</v>
      </c>
      <c r="R10" s="69">
        <f>VLOOKUP($A10,'Return Data'!$A$7:$R$326,17,0)</f>
        <v>28.604739361702102</v>
      </c>
      <c r="S10" s="71">
        <f t="shared" si="5"/>
        <v>15</v>
      </c>
    </row>
    <row r="11" spans="1:20" x14ac:dyDescent="0.25">
      <c r="A11" s="67" t="s">
        <v>269</v>
      </c>
      <c r="B11" s="68">
        <f>VLOOKUP($A11,'Return Data'!$A$7:$R$326,2,0)</f>
        <v>43936</v>
      </c>
      <c r="C11" s="69">
        <f>VLOOKUP($A11,'Return Data'!$A$7:$R$326,3,0)</f>
        <v>34.82</v>
      </c>
      <c r="D11" s="69">
        <f>VLOOKUP($A11,'Return Data'!$A$7:$R$326,11,0)</f>
        <v>-95.558237430912996</v>
      </c>
      <c r="E11" s="70">
        <f t="shared" si="0"/>
        <v>22</v>
      </c>
      <c r="F11" s="69">
        <f>VLOOKUP($A11,'Return Data'!$A$7:$R$326,12,0)</f>
        <v>-37.263624831866998</v>
      </c>
      <c r="G11" s="70">
        <f t="shared" si="1"/>
        <v>30</v>
      </c>
      <c r="H11" s="69">
        <f>VLOOKUP($A11,'Return Data'!$A$7:$R$326,13,0)</f>
        <v>-25.820873551616099</v>
      </c>
      <c r="I11" s="70">
        <f t="shared" si="2"/>
        <v>28</v>
      </c>
      <c r="J11" s="69">
        <f>VLOOKUP($A11,'Return Data'!$A$7:$R$326,14,0)</f>
        <v>-21.3587701156655</v>
      </c>
      <c r="K11" s="70">
        <f t="shared" si="3"/>
        <v>33</v>
      </c>
      <c r="L11" s="69">
        <f>VLOOKUP($A11,'Return Data'!$A$7:$R$326,18,0)</f>
        <v>-12.8887100080903</v>
      </c>
      <c r="M11" s="70">
        <f t="shared" si="4"/>
        <v>42</v>
      </c>
      <c r="N11" s="69">
        <f>VLOOKUP($A11,'Return Data'!$A$7:$R$326,15,0)</f>
        <v>-5.7548341385364603</v>
      </c>
      <c r="O11" s="70">
        <f>RANK(N11,N$8:N$73,0)</f>
        <v>40</v>
      </c>
      <c r="P11" s="69">
        <f>VLOOKUP($A11,'Return Data'!$A$7:$R$326,16,0)</f>
        <v>-1.7007110887916199</v>
      </c>
      <c r="Q11" s="70">
        <f>RANK(P11,P$8:P$73,0)</f>
        <v>35</v>
      </c>
      <c r="R11" s="69">
        <f>VLOOKUP($A11,'Return Data'!$A$7:$R$326,17,0)</f>
        <v>-2.0371305149201699</v>
      </c>
      <c r="S11" s="71">
        <f t="shared" si="5"/>
        <v>46</v>
      </c>
    </row>
    <row r="12" spans="1:20" x14ac:dyDescent="0.25">
      <c r="A12" s="67" t="s">
        <v>270</v>
      </c>
      <c r="B12" s="68">
        <f>VLOOKUP($A12,'Return Data'!$A$7:$R$326,2,0)</f>
        <v>43936</v>
      </c>
      <c r="C12" s="69">
        <f>VLOOKUP($A12,'Return Data'!$A$7:$R$326,3,0)</f>
        <v>33.345999999999997</v>
      </c>
      <c r="D12" s="69">
        <f>VLOOKUP($A12,'Return Data'!$A$7:$R$326,11,0)</f>
        <v>-84.349884946673697</v>
      </c>
      <c r="E12" s="70">
        <f t="shared" si="0"/>
        <v>12</v>
      </c>
      <c r="F12" s="69">
        <f>VLOOKUP($A12,'Return Data'!$A$7:$R$326,12,0)</f>
        <v>-29.829013731581298</v>
      </c>
      <c r="G12" s="70">
        <f t="shared" si="1"/>
        <v>12</v>
      </c>
      <c r="H12" s="69">
        <f>VLOOKUP($A12,'Return Data'!$A$7:$R$326,13,0)</f>
        <v>-17.5018519789549</v>
      </c>
      <c r="I12" s="70">
        <f t="shared" si="2"/>
        <v>11</v>
      </c>
      <c r="J12" s="69">
        <f>VLOOKUP($A12,'Return Data'!$A$7:$R$326,14,0)</f>
        <v>-11.792747952734199</v>
      </c>
      <c r="K12" s="70">
        <f t="shared" si="3"/>
        <v>7</v>
      </c>
      <c r="L12" s="69">
        <f>VLOOKUP($A12,'Return Data'!$A$7:$R$326,18,0)</f>
        <v>-5.41184486188161</v>
      </c>
      <c r="M12" s="70">
        <f t="shared" si="4"/>
        <v>5</v>
      </c>
      <c r="N12" s="69">
        <f>VLOOKUP($A12,'Return Data'!$A$7:$R$326,15,0)</f>
        <v>0.26831775628372101</v>
      </c>
      <c r="O12" s="70">
        <f>RANK(N12,N$8:N$73,0)</f>
        <v>8</v>
      </c>
      <c r="P12" s="69">
        <f>VLOOKUP($A12,'Return Data'!$A$7:$R$326,16,0)</f>
        <v>1.49249871525191</v>
      </c>
      <c r="Q12" s="70">
        <f>RANK(P12,P$8:P$73,0)</f>
        <v>19</v>
      </c>
      <c r="R12" s="69">
        <f>VLOOKUP($A12,'Return Data'!$A$7:$R$326,17,0)</f>
        <v>16.3430955120829</v>
      </c>
      <c r="S12" s="71">
        <f t="shared" si="5"/>
        <v>27</v>
      </c>
    </row>
    <row r="13" spans="1:20" x14ac:dyDescent="0.25">
      <c r="A13" s="67" t="s">
        <v>271</v>
      </c>
      <c r="B13" s="68">
        <f>VLOOKUP($A13,'Return Data'!$A$7:$R$326,2,0)</f>
        <v>43936</v>
      </c>
      <c r="C13" s="69">
        <f>VLOOKUP($A13,'Return Data'!$A$7:$R$326,3,0)</f>
        <v>7.88</v>
      </c>
      <c r="D13" s="69">
        <f>VLOOKUP($A13,'Return Data'!$A$7:$R$326,11,0)</f>
        <v>-63.060468942821899</v>
      </c>
      <c r="E13" s="70">
        <f t="shared" si="0"/>
        <v>3</v>
      </c>
      <c r="F13" s="69">
        <f>VLOOKUP($A13,'Return Data'!$A$7:$R$326,12,0)</f>
        <v>-13.893458751879001</v>
      </c>
      <c r="G13" s="70">
        <f t="shared" si="1"/>
        <v>2</v>
      </c>
      <c r="H13" s="69">
        <f>VLOOKUP($A13,'Return Data'!$A$7:$R$326,13,0)</f>
        <v>-5.48993585489937</v>
      </c>
      <c r="I13" s="70">
        <f t="shared" si="2"/>
        <v>2</v>
      </c>
      <c r="J13" s="69">
        <f>VLOOKUP($A13,'Return Data'!$A$7:$R$326,14,0)</f>
        <v>-9.0869841990155091</v>
      </c>
      <c r="K13" s="70">
        <f t="shared" si="3"/>
        <v>4</v>
      </c>
      <c r="L13" s="69">
        <f>VLOOKUP($A13,'Return Data'!$A$7:$R$326,18,0)</f>
        <v>-12.3180502729165</v>
      </c>
      <c r="M13" s="70">
        <f t="shared" si="4"/>
        <v>38</v>
      </c>
      <c r="N13" s="69"/>
      <c r="O13" s="70"/>
      <c r="P13" s="69"/>
      <c r="Q13" s="70"/>
      <c r="R13" s="69">
        <f>VLOOKUP($A13,'Return Data'!$A$7:$R$326,17,0)</f>
        <v>-9.8447837150127206</v>
      </c>
      <c r="S13" s="71">
        <f t="shared" si="5"/>
        <v>55</v>
      </c>
    </row>
    <row r="14" spans="1:20" x14ac:dyDescent="0.25">
      <c r="A14" s="67" t="s">
        <v>272</v>
      </c>
      <c r="B14" s="68">
        <f>VLOOKUP($A14,'Return Data'!$A$7:$R$326,2,0)</f>
        <v>43936</v>
      </c>
      <c r="C14" s="69">
        <f>VLOOKUP($A14,'Return Data'!$A$7:$R$326,3,0)</f>
        <v>9.5500000000000007</v>
      </c>
      <c r="D14" s="69">
        <f>VLOOKUP($A14,'Return Data'!$A$7:$R$326,11,0)</f>
        <v>-77.029992004611302</v>
      </c>
      <c r="E14" s="70">
        <f t="shared" si="0"/>
        <v>8</v>
      </c>
      <c r="F14" s="69">
        <f>VLOOKUP($A14,'Return Data'!$A$7:$R$326,12,0)</f>
        <v>-23.735708668562101</v>
      </c>
      <c r="G14" s="70">
        <f t="shared" si="1"/>
        <v>6</v>
      </c>
      <c r="H14" s="69">
        <f>VLOOKUP($A14,'Return Data'!$A$7:$R$326,13,0)</f>
        <v>-10.6130670870555</v>
      </c>
      <c r="I14" s="70">
        <f t="shared" si="2"/>
        <v>4</v>
      </c>
      <c r="J14" s="69">
        <f>VLOOKUP($A14,'Return Data'!$A$7:$R$326,14,0)</f>
        <v>-12.2712469955391</v>
      </c>
      <c r="K14" s="70">
        <f t="shared" si="3"/>
        <v>9</v>
      </c>
      <c r="L14" s="69"/>
      <c r="M14" s="70"/>
      <c r="N14" s="69"/>
      <c r="O14" s="70"/>
      <c r="P14" s="69"/>
      <c r="Q14" s="70"/>
      <c r="R14" s="69">
        <f>VLOOKUP($A14,'Return Data'!$A$7:$R$326,17,0)</f>
        <v>-3.0193014705882302</v>
      </c>
      <c r="S14" s="71">
        <f t="shared" si="5"/>
        <v>48</v>
      </c>
    </row>
    <row r="15" spans="1:20" x14ac:dyDescent="0.25">
      <c r="A15" s="67" t="s">
        <v>273</v>
      </c>
      <c r="B15" s="68">
        <f>VLOOKUP($A15,'Return Data'!$A$7:$R$326,2,0)</f>
        <v>43936</v>
      </c>
      <c r="C15" s="69">
        <f>VLOOKUP($A15,'Return Data'!$A$7:$R$326,3,0)</f>
        <v>47.63</v>
      </c>
      <c r="D15" s="69">
        <f>VLOOKUP($A15,'Return Data'!$A$7:$R$326,11,0)</f>
        <v>-62.729424312846199</v>
      </c>
      <c r="E15" s="70">
        <f t="shared" si="0"/>
        <v>2</v>
      </c>
      <c r="F15" s="69">
        <f>VLOOKUP($A15,'Return Data'!$A$7:$R$326,12,0)</f>
        <v>-16.902193772759901</v>
      </c>
      <c r="G15" s="70">
        <f t="shared" si="1"/>
        <v>3</v>
      </c>
      <c r="H15" s="69">
        <f>VLOOKUP($A15,'Return Data'!$A$7:$R$326,13,0)</f>
        <v>-6.0125002277738204</v>
      </c>
      <c r="I15" s="70">
        <f t="shared" si="2"/>
        <v>3</v>
      </c>
      <c r="J15" s="69">
        <f>VLOOKUP($A15,'Return Data'!$A$7:$R$326,14,0)</f>
        <v>-5.8349724615655498</v>
      </c>
      <c r="K15" s="70">
        <f t="shared" si="3"/>
        <v>3</v>
      </c>
      <c r="L15" s="69">
        <f>VLOOKUP($A15,'Return Data'!$A$7:$R$326,18,0)</f>
        <v>-8.5546543539613307</v>
      </c>
      <c r="M15" s="70">
        <f t="shared" ref="M15:M24" si="6">RANK(L15,L$8:L$73,0)</f>
        <v>17</v>
      </c>
      <c r="N15" s="69">
        <f>VLOOKUP($A15,'Return Data'!$A$7:$R$326,15,0)</f>
        <v>3.2820499891802899</v>
      </c>
      <c r="O15" s="70">
        <f t="shared" ref="O15:O24" si="7">RANK(N15,N$8:N$73,0)</f>
        <v>5</v>
      </c>
      <c r="P15" s="69">
        <f>VLOOKUP($A15,'Return Data'!$A$7:$R$326,16,0)</f>
        <v>3.9905889684400901</v>
      </c>
      <c r="Q15" s="70">
        <f>RANK(P15,P$8:P$73,0)</f>
        <v>6</v>
      </c>
      <c r="R15" s="69">
        <f>VLOOKUP($A15,'Return Data'!$A$7:$R$326,17,0)</f>
        <v>33.771699041062199</v>
      </c>
      <c r="S15" s="71">
        <f t="shared" si="5"/>
        <v>11</v>
      </c>
    </row>
    <row r="16" spans="1:20" x14ac:dyDescent="0.25">
      <c r="A16" s="67" t="s">
        <v>274</v>
      </c>
      <c r="B16" s="68">
        <f>VLOOKUP($A16,'Return Data'!$A$7:$R$326,2,0)</f>
        <v>43936</v>
      </c>
      <c r="C16" s="69">
        <f>VLOOKUP($A16,'Return Data'!$A$7:$R$326,3,0)</f>
        <v>57.61</v>
      </c>
      <c r="D16" s="69">
        <f>VLOOKUP($A16,'Return Data'!$A$7:$R$326,11,0)</f>
        <v>-69.097353795629601</v>
      </c>
      <c r="E16" s="70">
        <f t="shared" si="0"/>
        <v>4</v>
      </c>
      <c r="F16" s="69">
        <f>VLOOKUP($A16,'Return Data'!$A$7:$R$326,12,0)</f>
        <v>-22.7307108531549</v>
      </c>
      <c r="G16" s="70">
        <f t="shared" si="1"/>
        <v>4</v>
      </c>
      <c r="H16" s="69">
        <f>VLOOKUP($A16,'Return Data'!$A$7:$R$326,13,0)</f>
        <v>-15.108165177385301</v>
      </c>
      <c r="I16" s="70">
        <f t="shared" si="2"/>
        <v>8</v>
      </c>
      <c r="J16" s="69">
        <f>VLOOKUP($A16,'Return Data'!$A$7:$R$326,14,0)</f>
        <v>-11.8922007714266</v>
      </c>
      <c r="K16" s="70">
        <f t="shared" si="3"/>
        <v>8</v>
      </c>
      <c r="L16" s="69">
        <f>VLOOKUP($A16,'Return Data'!$A$7:$R$326,18,0)</f>
        <v>-2.0710098788873399</v>
      </c>
      <c r="M16" s="70">
        <f t="shared" si="6"/>
        <v>3</v>
      </c>
      <c r="N16" s="69">
        <f>VLOOKUP($A16,'Return Data'!$A$7:$R$326,15,0)</f>
        <v>3.43117146945213</v>
      </c>
      <c r="O16" s="70">
        <f t="shared" si="7"/>
        <v>4</v>
      </c>
      <c r="P16" s="69">
        <f>VLOOKUP($A16,'Return Data'!$A$7:$R$326,16,0)</f>
        <v>3.5584724922571298</v>
      </c>
      <c r="Q16" s="70">
        <f>RANK(P16,P$8:P$73,0)</f>
        <v>9</v>
      </c>
      <c r="R16" s="69">
        <f>VLOOKUP($A16,'Return Data'!$A$7:$R$326,17,0)</f>
        <v>40.415859101126799</v>
      </c>
      <c r="S16" s="71">
        <f t="shared" si="5"/>
        <v>9</v>
      </c>
    </row>
    <row r="17" spans="1:19" x14ac:dyDescent="0.25">
      <c r="A17" s="67" t="s">
        <v>275</v>
      </c>
      <c r="B17" s="68">
        <f>VLOOKUP($A17,'Return Data'!$A$7:$R$326,2,0)</f>
        <v>43936</v>
      </c>
      <c r="C17" s="69">
        <f>VLOOKUP($A17,'Return Data'!$A$7:$R$326,3,0)</f>
        <v>39.094000000000001</v>
      </c>
      <c r="D17" s="69">
        <f>VLOOKUP($A17,'Return Data'!$A$7:$R$326,11,0)</f>
        <v>-102.93270144953</v>
      </c>
      <c r="E17" s="70">
        <f t="shared" si="0"/>
        <v>35</v>
      </c>
      <c r="F17" s="69">
        <f>VLOOKUP($A17,'Return Data'!$A$7:$R$326,12,0)</f>
        <v>-40.1726523237718</v>
      </c>
      <c r="G17" s="70">
        <f t="shared" si="1"/>
        <v>42</v>
      </c>
      <c r="H17" s="69">
        <f>VLOOKUP($A17,'Return Data'!$A$7:$R$326,13,0)</f>
        <v>-24.682712602337801</v>
      </c>
      <c r="I17" s="70">
        <f t="shared" si="2"/>
        <v>25</v>
      </c>
      <c r="J17" s="69">
        <f>VLOOKUP($A17,'Return Data'!$A$7:$R$326,14,0)</f>
        <v>-18.9142691319128</v>
      </c>
      <c r="K17" s="70">
        <f t="shared" si="3"/>
        <v>21</v>
      </c>
      <c r="L17" s="69">
        <f>VLOOKUP($A17,'Return Data'!$A$7:$R$326,18,0)</f>
        <v>-7.7063737312373402</v>
      </c>
      <c r="M17" s="70">
        <f t="shared" si="6"/>
        <v>12</v>
      </c>
      <c r="N17" s="69">
        <f>VLOOKUP($A17,'Return Data'!$A$7:$R$326,15,0)</f>
        <v>-1.80224752968052</v>
      </c>
      <c r="O17" s="70">
        <f t="shared" si="7"/>
        <v>17</v>
      </c>
      <c r="P17" s="69">
        <f>VLOOKUP($A17,'Return Data'!$A$7:$R$326,16,0)</f>
        <v>3.59215224077276</v>
      </c>
      <c r="Q17" s="70">
        <f>RANK(P17,P$8:P$73,0)</f>
        <v>8</v>
      </c>
      <c r="R17" s="69">
        <f>VLOOKUP($A17,'Return Data'!$A$7:$R$326,17,0)</f>
        <v>21.958870967741898</v>
      </c>
      <c r="S17" s="71">
        <f t="shared" si="5"/>
        <v>22</v>
      </c>
    </row>
    <row r="18" spans="1:19" x14ac:dyDescent="0.25">
      <c r="A18" s="67" t="s">
        <v>276</v>
      </c>
      <c r="B18" s="68">
        <f>VLOOKUP($A18,'Return Data'!$A$7:$R$326,2,0)</f>
        <v>43936</v>
      </c>
      <c r="C18" s="69">
        <f>VLOOKUP($A18,'Return Data'!$A$7:$R$326,3,0)</f>
        <v>36.950000000000003</v>
      </c>
      <c r="D18" s="69">
        <f>VLOOKUP($A18,'Return Data'!$A$7:$R$326,11,0)</f>
        <v>-100.417132066554</v>
      </c>
      <c r="E18" s="70">
        <f t="shared" si="0"/>
        <v>31</v>
      </c>
      <c r="F18" s="69">
        <f>VLOOKUP($A18,'Return Data'!$A$7:$R$326,12,0)</f>
        <v>-39.830230639676799</v>
      </c>
      <c r="G18" s="70">
        <f t="shared" si="1"/>
        <v>38</v>
      </c>
      <c r="H18" s="69">
        <f>VLOOKUP($A18,'Return Data'!$A$7:$R$326,13,0)</f>
        <v>-26.182134181265202</v>
      </c>
      <c r="I18" s="70">
        <f t="shared" si="2"/>
        <v>30</v>
      </c>
      <c r="J18" s="69">
        <f>VLOOKUP($A18,'Return Data'!$A$7:$R$326,14,0)</f>
        <v>-20.2422122896599</v>
      </c>
      <c r="K18" s="70">
        <f t="shared" si="3"/>
        <v>26</v>
      </c>
      <c r="L18" s="69">
        <f>VLOOKUP($A18,'Return Data'!$A$7:$R$326,18,0)</f>
        <v>-10.6477315607675</v>
      </c>
      <c r="M18" s="70">
        <f t="shared" si="6"/>
        <v>30</v>
      </c>
      <c r="N18" s="69">
        <f>VLOOKUP($A18,'Return Data'!$A$7:$R$326,15,0)</f>
        <v>-3.5516263776228798</v>
      </c>
      <c r="O18" s="70">
        <f t="shared" si="7"/>
        <v>28</v>
      </c>
      <c r="P18" s="69">
        <f>VLOOKUP($A18,'Return Data'!$A$7:$R$326,16,0)</f>
        <v>-0.18746212237938001</v>
      </c>
      <c r="Q18" s="70">
        <f>RANK(P18,P$8:P$73,0)</f>
        <v>27</v>
      </c>
      <c r="R18" s="69">
        <f>VLOOKUP($A18,'Return Data'!$A$7:$R$326,17,0)</f>
        <v>23.852449078564501</v>
      </c>
      <c r="S18" s="71">
        <f t="shared" si="5"/>
        <v>20</v>
      </c>
    </row>
    <row r="19" spans="1:19" x14ac:dyDescent="0.25">
      <c r="A19" s="67" t="s">
        <v>277</v>
      </c>
      <c r="B19" s="68">
        <f>VLOOKUP($A19,'Return Data'!$A$7:$R$326,2,0)</f>
        <v>43936</v>
      </c>
      <c r="C19" s="69">
        <f>VLOOKUP($A19,'Return Data'!$A$7:$R$326,3,0)</f>
        <v>10.994199999999999</v>
      </c>
      <c r="D19" s="69">
        <f>VLOOKUP($A19,'Return Data'!$A$7:$R$326,11,0)</f>
        <v>-110.077397442026</v>
      </c>
      <c r="E19" s="70">
        <f t="shared" si="0"/>
        <v>46</v>
      </c>
      <c r="F19" s="69">
        <f>VLOOKUP($A19,'Return Data'!$A$7:$R$326,12,0)</f>
        <v>-44.814211388238199</v>
      </c>
      <c r="G19" s="70">
        <f t="shared" si="1"/>
        <v>48</v>
      </c>
      <c r="H19" s="69">
        <f>VLOOKUP($A19,'Return Data'!$A$7:$R$326,13,0)</f>
        <v>-30.374714890843901</v>
      </c>
      <c r="I19" s="70">
        <f t="shared" si="2"/>
        <v>46</v>
      </c>
      <c r="J19" s="69">
        <f>VLOOKUP($A19,'Return Data'!$A$7:$R$326,14,0)</f>
        <v>-24.593243881194301</v>
      </c>
      <c r="K19" s="70">
        <f t="shared" si="3"/>
        <v>44</v>
      </c>
      <c r="L19" s="69">
        <f>VLOOKUP($A19,'Return Data'!$A$7:$R$326,18,0)</f>
        <v>-10.015950690411501</v>
      </c>
      <c r="M19" s="70">
        <f t="shared" si="6"/>
        <v>25</v>
      </c>
      <c r="N19" s="69">
        <f>VLOOKUP($A19,'Return Data'!$A$7:$R$326,15,0)</f>
        <v>-4.2701120859840396</v>
      </c>
      <c r="O19" s="70">
        <f t="shared" si="7"/>
        <v>33</v>
      </c>
      <c r="P19" s="69"/>
      <c r="Q19" s="70"/>
      <c r="R19" s="69">
        <f>VLOOKUP($A19,'Return Data'!$A$7:$R$326,17,0)</f>
        <v>2.3143048469387701</v>
      </c>
      <c r="S19" s="71">
        <f t="shared" si="5"/>
        <v>40</v>
      </c>
    </row>
    <row r="20" spans="1:19" x14ac:dyDescent="0.25">
      <c r="A20" s="67" t="s">
        <v>278</v>
      </c>
      <c r="B20" s="68">
        <f>VLOOKUP($A20,'Return Data'!$A$7:$R$326,2,0)</f>
        <v>43936</v>
      </c>
      <c r="C20" s="69">
        <f>VLOOKUP($A20,'Return Data'!$A$7:$R$326,3,0)</f>
        <v>415.8811</v>
      </c>
      <c r="D20" s="69">
        <f>VLOOKUP($A20,'Return Data'!$A$7:$R$326,11,0)</f>
        <v>-117.149069198907</v>
      </c>
      <c r="E20" s="70">
        <f t="shared" si="0"/>
        <v>54</v>
      </c>
      <c r="F20" s="69">
        <f>VLOOKUP($A20,'Return Data'!$A$7:$R$326,12,0)</f>
        <v>-49.467822761603003</v>
      </c>
      <c r="G20" s="70">
        <f t="shared" si="1"/>
        <v>60</v>
      </c>
      <c r="H20" s="69">
        <f>VLOOKUP($A20,'Return Data'!$A$7:$R$326,13,0)</f>
        <v>-34.924111697640797</v>
      </c>
      <c r="I20" s="70">
        <f t="shared" si="2"/>
        <v>50</v>
      </c>
      <c r="J20" s="69">
        <f>VLOOKUP($A20,'Return Data'!$A$7:$R$326,14,0)</f>
        <v>-27.404803953994598</v>
      </c>
      <c r="K20" s="70">
        <f t="shared" si="3"/>
        <v>50</v>
      </c>
      <c r="L20" s="69">
        <f>VLOOKUP($A20,'Return Data'!$A$7:$R$326,18,0)</f>
        <v>-11.995001854821499</v>
      </c>
      <c r="M20" s="70">
        <f t="shared" si="6"/>
        <v>37</v>
      </c>
      <c r="N20" s="69">
        <f>VLOOKUP($A20,'Return Data'!$A$7:$R$326,15,0)</f>
        <v>-5.2280896990764996</v>
      </c>
      <c r="O20" s="70">
        <f t="shared" si="7"/>
        <v>38</v>
      </c>
      <c r="P20" s="69">
        <f>VLOOKUP($A20,'Return Data'!$A$7:$R$326,16,0)</f>
        <v>-0.98247807163108203</v>
      </c>
      <c r="Q20" s="70">
        <f>RANK(P20,P$8:P$73,0)</f>
        <v>31</v>
      </c>
      <c r="R20" s="69">
        <f>VLOOKUP($A20,'Return Data'!$A$7:$R$326,17,0)</f>
        <v>192.99974140177201</v>
      </c>
      <c r="S20" s="71">
        <f t="shared" si="5"/>
        <v>2</v>
      </c>
    </row>
    <row r="21" spans="1:19" x14ac:dyDescent="0.25">
      <c r="A21" s="67" t="s">
        <v>279</v>
      </c>
      <c r="B21" s="68">
        <f>VLOOKUP($A21,'Return Data'!$A$7:$R$326,2,0)</f>
        <v>43936</v>
      </c>
      <c r="C21" s="69">
        <f>VLOOKUP($A21,'Return Data'!$A$7:$R$326,3,0)</f>
        <v>267.39</v>
      </c>
      <c r="D21" s="69">
        <f>VLOOKUP($A21,'Return Data'!$A$7:$R$326,11,0)</f>
        <v>-119.367385302643</v>
      </c>
      <c r="E21" s="70">
        <f t="shared" si="0"/>
        <v>56</v>
      </c>
      <c r="F21" s="69">
        <f>VLOOKUP($A21,'Return Data'!$A$7:$R$326,12,0)</f>
        <v>-47.068029180121798</v>
      </c>
      <c r="G21" s="70">
        <f t="shared" si="1"/>
        <v>54</v>
      </c>
      <c r="H21" s="69">
        <f>VLOOKUP($A21,'Return Data'!$A$7:$R$326,13,0)</f>
        <v>-34.998404102320698</v>
      </c>
      <c r="I21" s="70">
        <f t="shared" si="2"/>
        <v>51</v>
      </c>
      <c r="J21" s="69">
        <f>VLOOKUP($A21,'Return Data'!$A$7:$R$326,14,0)</f>
        <v>-25.954719477766702</v>
      </c>
      <c r="K21" s="70">
        <f t="shared" si="3"/>
        <v>46</v>
      </c>
      <c r="L21" s="69">
        <f>VLOOKUP($A21,'Return Data'!$A$7:$R$326,18,0)</f>
        <v>-10.645062731272301</v>
      </c>
      <c r="M21" s="70">
        <f t="shared" si="6"/>
        <v>29</v>
      </c>
      <c r="N21" s="69">
        <f>VLOOKUP($A21,'Return Data'!$A$7:$R$326,15,0)</f>
        <v>-3.26944553022066</v>
      </c>
      <c r="O21" s="70">
        <f t="shared" si="7"/>
        <v>26</v>
      </c>
      <c r="P21" s="69">
        <f>VLOOKUP($A21,'Return Data'!$A$7:$R$326,16,0)</f>
        <v>1.67225761454043</v>
      </c>
      <c r="Q21" s="70">
        <f>RANK(P21,P$8:P$73,0)</f>
        <v>17</v>
      </c>
      <c r="R21" s="69">
        <f>VLOOKUP($A21,'Return Data'!$A$7:$R$326,17,0)</f>
        <v>133.39109754366001</v>
      </c>
      <c r="S21" s="71">
        <f t="shared" si="5"/>
        <v>5</v>
      </c>
    </row>
    <row r="22" spans="1:19" x14ac:dyDescent="0.25">
      <c r="A22" s="67" t="s">
        <v>280</v>
      </c>
      <c r="B22" s="68">
        <f>VLOOKUP($A22,'Return Data'!$A$7:$R$326,2,0)</f>
        <v>43936</v>
      </c>
      <c r="C22" s="69">
        <f>VLOOKUP($A22,'Return Data'!$A$7:$R$326,3,0)</f>
        <v>377.97300000000001</v>
      </c>
      <c r="D22" s="69">
        <f>VLOOKUP($A22,'Return Data'!$A$7:$R$326,11,0)</f>
        <v>-113.976131498428</v>
      </c>
      <c r="E22" s="70">
        <f t="shared" si="0"/>
        <v>51</v>
      </c>
      <c r="F22" s="69">
        <f>VLOOKUP($A22,'Return Data'!$A$7:$R$326,12,0)</f>
        <v>-46.380421767513702</v>
      </c>
      <c r="G22" s="70">
        <f t="shared" si="1"/>
        <v>53</v>
      </c>
      <c r="H22" s="69">
        <f>VLOOKUP($A22,'Return Data'!$A$7:$R$326,13,0)</f>
        <v>-35.335414214989001</v>
      </c>
      <c r="I22" s="70">
        <f t="shared" si="2"/>
        <v>53</v>
      </c>
      <c r="J22" s="69">
        <f>VLOOKUP($A22,'Return Data'!$A$7:$R$326,14,0)</f>
        <v>-28.508007709913901</v>
      </c>
      <c r="K22" s="70">
        <f t="shared" si="3"/>
        <v>51</v>
      </c>
      <c r="L22" s="69">
        <f>VLOOKUP($A22,'Return Data'!$A$7:$R$326,18,0)</f>
        <v>-13.106091163497</v>
      </c>
      <c r="M22" s="70">
        <f t="shared" si="6"/>
        <v>44</v>
      </c>
      <c r="N22" s="69">
        <f>VLOOKUP($A22,'Return Data'!$A$7:$R$326,15,0)</f>
        <v>-6.7813398364367998</v>
      </c>
      <c r="O22" s="70">
        <f t="shared" si="7"/>
        <v>44</v>
      </c>
      <c r="P22" s="69">
        <f>VLOOKUP($A22,'Return Data'!$A$7:$R$326,16,0)</f>
        <v>-1.7271116520363301</v>
      </c>
      <c r="Q22" s="70">
        <f>RANK(P22,P$8:P$73,0)</f>
        <v>36</v>
      </c>
      <c r="R22" s="69">
        <f>VLOOKUP($A22,'Return Data'!$A$7:$R$326,17,0)</f>
        <v>508.48716385761702</v>
      </c>
      <c r="S22" s="71">
        <f t="shared" si="5"/>
        <v>1</v>
      </c>
    </row>
    <row r="23" spans="1:19" x14ac:dyDescent="0.25">
      <c r="A23" s="67" t="s">
        <v>281</v>
      </c>
      <c r="B23" s="68">
        <f>VLOOKUP($A23,'Return Data'!$A$7:$R$326,2,0)</f>
        <v>43936</v>
      </c>
      <c r="C23" s="69">
        <f>VLOOKUP($A23,'Return Data'!$A$7:$R$326,3,0)</f>
        <v>28.867799999999999</v>
      </c>
      <c r="D23" s="69">
        <f>VLOOKUP($A23,'Return Data'!$A$7:$R$326,11,0)</f>
        <v>-103.80605488648099</v>
      </c>
      <c r="E23" s="70">
        <f t="shared" si="0"/>
        <v>36</v>
      </c>
      <c r="F23" s="69">
        <f>VLOOKUP($A23,'Return Data'!$A$7:$R$326,12,0)</f>
        <v>-38.367784225439998</v>
      </c>
      <c r="G23" s="70">
        <f t="shared" si="1"/>
        <v>36</v>
      </c>
      <c r="H23" s="69">
        <f>VLOOKUP($A23,'Return Data'!$A$7:$R$326,13,0)</f>
        <v>-27.317665236678401</v>
      </c>
      <c r="I23" s="70">
        <f t="shared" si="2"/>
        <v>33</v>
      </c>
      <c r="J23" s="69">
        <f>VLOOKUP($A23,'Return Data'!$A$7:$R$326,14,0)</f>
        <v>-22.374409945552198</v>
      </c>
      <c r="K23" s="70">
        <f t="shared" si="3"/>
        <v>36</v>
      </c>
      <c r="L23" s="69">
        <f>VLOOKUP($A23,'Return Data'!$A$7:$R$326,18,0)</f>
        <v>-11.980208515686</v>
      </c>
      <c r="M23" s="70">
        <f t="shared" si="6"/>
        <v>36</v>
      </c>
      <c r="N23" s="69">
        <f>VLOOKUP($A23,'Return Data'!$A$7:$R$326,15,0)</f>
        <v>-4.4081493733467196</v>
      </c>
      <c r="O23" s="70">
        <f t="shared" si="7"/>
        <v>34</v>
      </c>
      <c r="P23" s="69">
        <f>VLOOKUP($A23,'Return Data'!$A$7:$R$326,16,0)</f>
        <v>0.93815152099305599</v>
      </c>
      <c r="Q23" s="70">
        <f>RANK(P23,P$8:P$73,0)</f>
        <v>24</v>
      </c>
      <c r="R23" s="69">
        <f>VLOOKUP($A23,'Return Data'!$A$7:$R$326,17,0)</f>
        <v>14.2024066817901</v>
      </c>
      <c r="S23" s="71">
        <f t="shared" si="5"/>
        <v>30</v>
      </c>
    </row>
    <row r="24" spans="1:19" x14ac:dyDescent="0.25">
      <c r="A24" s="67" t="s">
        <v>282</v>
      </c>
      <c r="B24" s="68">
        <f>VLOOKUP($A24,'Return Data'!$A$7:$R$326,2,0)</f>
        <v>43936</v>
      </c>
      <c r="C24" s="69">
        <f>VLOOKUP($A24,'Return Data'!$A$7:$R$326,3,0)</f>
        <v>295.31</v>
      </c>
      <c r="D24" s="69">
        <f>VLOOKUP($A24,'Return Data'!$A$7:$R$326,11,0)</f>
        <v>-106.135341860122</v>
      </c>
      <c r="E24" s="70">
        <f t="shared" si="0"/>
        <v>39</v>
      </c>
      <c r="F24" s="69">
        <f>VLOOKUP($A24,'Return Data'!$A$7:$R$326,12,0)</f>
        <v>-36.803044041636497</v>
      </c>
      <c r="G24" s="70">
        <f t="shared" si="1"/>
        <v>28</v>
      </c>
      <c r="H24" s="69">
        <f>VLOOKUP($A24,'Return Data'!$A$7:$R$326,13,0)</f>
        <v>-28.8480961421701</v>
      </c>
      <c r="I24" s="70">
        <f t="shared" si="2"/>
        <v>40</v>
      </c>
      <c r="J24" s="69">
        <f>VLOOKUP($A24,'Return Data'!$A$7:$R$326,14,0)</f>
        <v>-22.859096036543399</v>
      </c>
      <c r="K24" s="70">
        <f t="shared" si="3"/>
        <v>38</v>
      </c>
      <c r="L24" s="69">
        <f>VLOOKUP($A24,'Return Data'!$A$7:$R$326,18,0)</f>
        <v>-8.3153801090396904</v>
      </c>
      <c r="M24" s="70">
        <f t="shared" si="6"/>
        <v>13</v>
      </c>
      <c r="N24" s="69">
        <f>VLOOKUP($A24,'Return Data'!$A$7:$R$326,15,0)</f>
        <v>-3.00983155545436</v>
      </c>
      <c r="O24" s="70">
        <f t="shared" si="7"/>
        <v>22</v>
      </c>
      <c r="P24" s="69">
        <f>VLOOKUP($A24,'Return Data'!$A$7:$R$326,16,0)</f>
        <v>1.23175338320677</v>
      </c>
      <c r="Q24" s="70">
        <f>RANK(P24,P$8:P$73,0)</f>
        <v>22</v>
      </c>
      <c r="R24" s="69">
        <f>VLOOKUP($A24,'Return Data'!$A$7:$R$326,17,0)</f>
        <v>138.02273028495699</v>
      </c>
      <c r="S24" s="71">
        <f t="shared" si="5"/>
        <v>4</v>
      </c>
    </row>
    <row r="25" spans="1:19" x14ac:dyDescent="0.25">
      <c r="A25" s="67" t="s">
        <v>283</v>
      </c>
      <c r="B25" s="68">
        <f>VLOOKUP($A25,'Return Data'!$A$7:$R$326,2,0)</f>
        <v>43936</v>
      </c>
      <c r="C25" s="69">
        <f>VLOOKUP($A25,'Return Data'!$A$7:$R$326,3,0)</f>
        <v>7.88</v>
      </c>
      <c r="D25" s="69">
        <f>VLOOKUP($A25,'Return Data'!$A$7:$R$326,11,0)</f>
        <v>-133.69963369963401</v>
      </c>
      <c r="E25" s="70">
        <f t="shared" si="0"/>
        <v>63</v>
      </c>
      <c r="F25" s="69">
        <f>VLOOKUP($A25,'Return Data'!$A$7:$R$326,12,0)</f>
        <v>-54.060953478614699</v>
      </c>
      <c r="G25" s="70">
        <f t="shared" si="1"/>
        <v>65</v>
      </c>
      <c r="H25" s="69">
        <f>VLOOKUP($A25,'Return Data'!$A$7:$R$326,13,0)</f>
        <v>-35.071725659960997</v>
      </c>
      <c r="I25" s="70">
        <f t="shared" si="2"/>
        <v>52</v>
      </c>
      <c r="J25" s="69">
        <f>VLOOKUP($A25,'Return Data'!$A$7:$R$326,14,0)</f>
        <v>-26.828167928870499</v>
      </c>
      <c r="K25" s="70">
        <f t="shared" si="3"/>
        <v>49</v>
      </c>
      <c r="L25" s="69"/>
      <c r="M25" s="70"/>
      <c r="N25" s="69"/>
      <c r="O25" s="70"/>
      <c r="P25" s="69"/>
      <c r="Q25" s="70"/>
      <c r="R25" s="69">
        <f>VLOOKUP($A25,'Return Data'!$A$7:$R$326,17,0)</f>
        <v>-10.262599469495999</v>
      </c>
      <c r="S25" s="71">
        <f t="shared" si="5"/>
        <v>57</v>
      </c>
    </row>
    <row r="26" spans="1:19" x14ac:dyDescent="0.25">
      <c r="A26" s="67" t="s">
        <v>284</v>
      </c>
      <c r="B26" s="68">
        <f>VLOOKUP($A26,'Return Data'!$A$7:$R$326,2,0)</f>
        <v>43936</v>
      </c>
      <c r="C26" s="69">
        <f>VLOOKUP($A26,'Return Data'!$A$7:$R$326,3,0)</f>
        <v>22.67</v>
      </c>
      <c r="D26" s="69">
        <f>VLOOKUP($A26,'Return Data'!$A$7:$R$326,11,0)</f>
        <v>-84.051757168912005</v>
      </c>
      <c r="E26" s="70">
        <f t="shared" si="0"/>
        <v>10</v>
      </c>
      <c r="F26" s="69">
        <f>VLOOKUP($A26,'Return Data'!$A$7:$R$326,12,0)</f>
        <v>-33.095493713233402</v>
      </c>
      <c r="G26" s="70">
        <f t="shared" si="1"/>
        <v>20</v>
      </c>
      <c r="H26" s="69">
        <f>VLOOKUP($A26,'Return Data'!$A$7:$R$326,13,0)</f>
        <v>-13.372759727380901</v>
      </c>
      <c r="I26" s="70">
        <f t="shared" si="2"/>
        <v>7</v>
      </c>
      <c r="J26" s="69">
        <f>VLOOKUP($A26,'Return Data'!$A$7:$R$326,14,0)</f>
        <v>-14.0577342386274</v>
      </c>
      <c r="K26" s="70">
        <f t="shared" si="3"/>
        <v>11</v>
      </c>
      <c r="L26" s="69">
        <f>VLOOKUP($A26,'Return Data'!$A$7:$R$326,18,0)</f>
        <v>-8.4148319884138196</v>
      </c>
      <c r="M26" s="70">
        <f>RANK(L26,L$8:L$73,0)</f>
        <v>14</v>
      </c>
      <c r="N26" s="69">
        <f>VLOOKUP($A26,'Return Data'!$A$7:$R$326,15,0)</f>
        <v>-0.92656381320160996</v>
      </c>
      <c r="O26" s="70">
        <f>RANK(N26,N$8:N$73,0)</f>
        <v>13</v>
      </c>
      <c r="P26" s="69">
        <f>VLOOKUP($A26,'Return Data'!$A$7:$R$326,16,0)</f>
        <v>1.3953561658236899</v>
      </c>
      <c r="Q26" s="70">
        <f>RANK(P26,P$8:P$73,0)</f>
        <v>20</v>
      </c>
      <c r="R26" s="69">
        <f>VLOOKUP($A26,'Return Data'!$A$7:$R$326,17,0)</f>
        <v>19.196969696969699</v>
      </c>
      <c r="S26" s="71">
        <f t="shared" si="5"/>
        <v>23</v>
      </c>
    </row>
    <row r="27" spans="1:19" x14ac:dyDescent="0.25">
      <c r="A27" s="67" t="s">
        <v>285</v>
      </c>
      <c r="B27" s="68">
        <f>VLOOKUP($A27,'Return Data'!$A$7:$R$326,2,0)</f>
        <v>43936</v>
      </c>
      <c r="C27" s="69">
        <f>VLOOKUP($A27,'Return Data'!$A$7:$R$326,3,0)</f>
        <v>39.909999999999997</v>
      </c>
      <c r="D27" s="69">
        <f>VLOOKUP($A27,'Return Data'!$A$7:$R$326,11,0)</f>
        <v>-118.773378297188</v>
      </c>
      <c r="E27" s="70">
        <f t="shared" si="0"/>
        <v>55</v>
      </c>
      <c r="F27" s="69">
        <f>VLOOKUP($A27,'Return Data'!$A$7:$R$326,12,0)</f>
        <v>-45.722550428779201</v>
      </c>
      <c r="G27" s="70">
        <f t="shared" si="1"/>
        <v>51</v>
      </c>
      <c r="H27" s="69">
        <f>VLOOKUP($A27,'Return Data'!$A$7:$R$326,13,0)</f>
        <v>-36.781874166405998</v>
      </c>
      <c r="I27" s="70">
        <f t="shared" si="2"/>
        <v>55</v>
      </c>
      <c r="J27" s="69">
        <f>VLOOKUP($A27,'Return Data'!$A$7:$R$326,14,0)</f>
        <v>-29.295071330283399</v>
      </c>
      <c r="K27" s="70">
        <f t="shared" si="3"/>
        <v>53</v>
      </c>
      <c r="L27" s="69">
        <f>VLOOKUP($A27,'Return Data'!$A$7:$R$326,18,0)</f>
        <v>-16.119002395421699</v>
      </c>
      <c r="M27" s="70">
        <f>RANK(L27,L$8:L$73,0)</f>
        <v>47</v>
      </c>
      <c r="N27" s="69">
        <f>VLOOKUP($A27,'Return Data'!$A$7:$R$326,15,0)</f>
        <v>-4.9233467807413103</v>
      </c>
      <c r="O27" s="70">
        <f>RANK(N27,N$8:N$73,0)</f>
        <v>36</v>
      </c>
      <c r="P27" s="69">
        <f>VLOOKUP($A27,'Return Data'!$A$7:$R$326,16,0)</f>
        <v>-0.73960492322586602</v>
      </c>
      <c r="Q27" s="70">
        <f>RANK(P27,P$8:P$73,0)</f>
        <v>29</v>
      </c>
      <c r="R27" s="69">
        <f>VLOOKUP($A27,'Return Data'!$A$7:$R$326,17,0)</f>
        <v>26.446584302325601</v>
      </c>
      <c r="S27" s="71">
        <f t="shared" si="5"/>
        <v>16</v>
      </c>
    </row>
    <row r="28" spans="1:19" x14ac:dyDescent="0.25">
      <c r="A28" s="67" t="s">
        <v>286</v>
      </c>
      <c r="B28" s="68">
        <f>VLOOKUP($A28,'Return Data'!$A$7:$R$326,2,0)</f>
        <v>43936</v>
      </c>
      <c r="C28" s="69">
        <f>VLOOKUP($A28,'Return Data'!$A$7:$R$326,3,0)</f>
        <v>7.74</v>
      </c>
      <c r="D28" s="69">
        <f>VLOOKUP($A28,'Return Data'!$A$7:$R$326,11,0)</f>
        <v>-97.6281782733396</v>
      </c>
      <c r="E28" s="70">
        <f t="shared" si="0"/>
        <v>25</v>
      </c>
      <c r="F28" s="69">
        <f>VLOOKUP($A28,'Return Data'!$A$7:$R$326,12,0)</f>
        <v>-38.308406630388902</v>
      </c>
      <c r="G28" s="70">
        <f t="shared" si="1"/>
        <v>35</v>
      </c>
      <c r="H28" s="69">
        <f>VLOOKUP($A28,'Return Data'!$A$7:$R$326,13,0)</f>
        <v>-26.049277824978802</v>
      </c>
      <c r="I28" s="70">
        <f t="shared" si="2"/>
        <v>29</v>
      </c>
      <c r="J28" s="69">
        <f>VLOOKUP($A28,'Return Data'!$A$7:$R$326,14,0)</f>
        <v>-19.821470997522301</v>
      </c>
      <c r="K28" s="70">
        <f t="shared" si="3"/>
        <v>25</v>
      </c>
      <c r="L28" s="69">
        <f>VLOOKUP($A28,'Return Data'!$A$7:$R$326,18,0)</f>
        <v>-10.8644425151929</v>
      </c>
      <c r="M28" s="70">
        <f>RANK(L28,L$8:L$73,0)</f>
        <v>32</v>
      </c>
      <c r="N28" s="69"/>
      <c r="O28" s="70"/>
      <c r="P28" s="69"/>
      <c r="Q28" s="70"/>
      <c r="R28" s="69">
        <f>VLOOKUP($A28,'Return Data'!$A$7:$R$326,17,0)</f>
        <v>-9.8319427890345601</v>
      </c>
      <c r="S28" s="71">
        <f t="shared" si="5"/>
        <v>54</v>
      </c>
    </row>
    <row r="29" spans="1:19" x14ac:dyDescent="0.25">
      <c r="A29" s="67" t="s">
        <v>287</v>
      </c>
      <c r="B29" s="68">
        <f>VLOOKUP($A29,'Return Data'!$A$7:$R$326,2,0)</f>
        <v>43936</v>
      </c>
      <c r="C29" s="69">
        <f>VLOOKUP($A29,'Return Data'!$A$7:$R$326,3,0)</f>
        <v>42.29</v>
      </c>
      <c r="D29" s="69">
        <f>VLOOKUP($A29,'Return Data'!$A$7:$R$326,11,0)</f>
        <v>-89.975046963308202</v>
      </c>
      <c r="E29" s="70">
        <f t="shared" si="0"/>
        <v>16</v>
      </c>
      <c r="F29" s="69">
        <f>VLOOKUP($A29,'Return Data'!$A$7:$R$326,12,0)</f>
        <v>-32.525178463478397</v>
      </c>
      <c r="G29" s="70">
        <f t="shared" si="1"/>
        <v>17</v>
      </c>
      <c r="H29" s="69">
        <f>VLOOKUP($A29,'Return Data'!$A$7:$R$326,13,0)</f>
        <v>-20.779997824273899</v>
      </c>
      <c r="I29" s="70">
        <f t="shared" si="2"/>
        <v>14</v>
      </c>
      <c r="J29" s="69">
        <f>VLOOKUP($A29,'Return Data'!$A$7:$R$326,14,0)</f>
        <v>-17.047980520266599</v>
      </c>
      <c r="K29" s="70">
        <f t="shared" si="3"/>
        <v>14</v>
      </c>
      <c r="L29" s="69">
        <f>VLOOKUP($A29,'Return Data'!$A$7:$R$326,18,0)</f>
        <v>-7.0544271050377798</v>
      </c>
      <c r="M29" s="70">
        <f>RANK(L29,L$8:L$73,0)</f>
        <v>9</v>
      </c>
      <c r="N29" s="69">
        <f>VLOOKUP($A29,'Return Data'!$A$7:$R$326,15,0)</f>
        <v>0.82159204810119901</v>
      </c>
      <c r="O29" s="70">
        <f>RANK(N29,N$8:N$73,0)</f>
        <v>7</v>
      </c>
      <c r="P29" s="69">
        <f>VLOOKUP($A29,'Return Data'!$A$7:$R$326,16,0)</f>
        <v>3.17547316725173</v>
      </c>
      <c r="Q29" s="70">
        <f>RANK(P29,P$8:P$73,0)</f>
        <v>10</v>
      </c>
      <c r="R29" s="69">
        <f>VLOOKUP($A29,'Return Data'!$A$7:$R$326,17,0)</f>
        <v>24.270696046128499</v>
      </c>
      <c r="S29" s="71">
        <f t="shared" si="5"/>
        <v>18</v>
      </c>
    </row>
    <row r="30" spans="1:19" x14ac:dyDescent="0.25">
      <c r="A30" s="67" t="s">
        <v>288</v>
      </c>
      <c r="B30" s="68">
        <f>VLOOKUP($A30,'Return Data'!$A$7:$R$326,2,0)</f>
        <v>43936</v>
      </c>
      <c r="C30" s="69">
        <f>VLOOKUP($A30,'Return Data'!$A$7:$R$326,3,0)</f>
        <v>7.8742000000000001</v>
      </c>
      <c r="D30" s="69">
        <f>VLOOKUP($A30,'Return Data'!$A$7:$R$326,11,0)</f>
        <v>-110.204022350689</v>
      </c>
      <c r="E30" s="70">
        <f t="shared" si="0"/>
        <v>48</v>
      </c>
      <c r="F30" s="69"/>
      <c r="G30" s="70"/>
      <c r="H30" s="69"/>
      <c r="I30" s="70"/>
      <c r="J30" s="69"/>
      <c r="K30" s="70"/>
      <c r="L30" s="69"/>
      <c r="M30" s="70"/>
      <c r="N30" s="69"/>
      <c r="O30" s="70"/>
      <c r="P30" s="69"/>
      <c r="Q30" s="70"/>
      <c r="R30" s="69">
        <f>VLOOKUP($A30,'Return Data'!$A$7:$R$326,17,0)</f>
        <v>-43.106499999999997</v>
      </c>
      <c r="S30" s="71">
        <f t="shared" si="5"/>
        <v>66</v>
      </c>
    </row>
    <row r="31" spans="1:19" x14ac:dyDescent="0.25">
      <c r="A31" s="67" t="s">
        <v>289</v>
      </c>
      <c r="B31" s="68">
        <f>VLOOKUP($A31,'Return Data'!$A$7:$R$326,2,0)</f>
        <v>43936</v>
      </c>
      <c r="C31" s="69">
        <f>VLOOKUP($A31,'Return Data'!$A$7:$R$326,3,0)</f>
        <v>13.708500000000001</v>
      </c>
      <c r="D31" s="69">
        <f>VLOOKUP($A31,'Return Data'!$A$7:$R$326,11,0)</f>
        <v>-110.43630736235301</v>
      </c>
      <c r="E31" s="70">
        <f t="shared" si="0"/>
        <v>49</v>
      </c>
      <c r="F31" s="69">
        <f>VLOOKUP($A31,'Return Data'!$A$7:$R$326,12,0)</f>
        <v>-45.759959085505699</v>
      </c>
      <c r="G31" s="70">
        <f t="shared" ref="G31:G73" si="8">RANK(F31,F$8:F$73,0)</f>
        <v>52</v>
      </c>
      <c r="H31" s="69">
        <f>VLOOKUP($A31,'Return Data'!$A$7:$R$326,13,0)</f>
        <v>-24.885724461705799</v>
      </c>
      <c r="I31" s="70">
        <f t="shared" ref="I31:I38" si="9">RANK(H31,H$8:H$73,0)</f>
        <v>26</v>
      </c>
      <c r="J31" s="69">
        <f>VLOOKUP($A31,'Return Data'!$A$7:$R$326,14,0)</f>
        <v>-19.639576732096899</v>
      </c>
      <c r="K31" s="70">
        <f t="shared" ref="K31:K38" si="10">RANK(J31,J$8:J$73,0)</f>
        <v>24</v>
      </c>
      <c r="L31" s="69">
        <f>VLOOKUP($A31,'Return Data'!$A$7:$R$326,18,0)</f>
        <v>-8.4703030470013498</v>
      </c>
      <c r="M31" s="70">
        <f t="shared" ref="M31:M38" si="11">RANK(L31,L$8:L$73,0)</f>
        <v>16</v>
      </c>
      <c r="N31" s="69">
        <f>VLOOKUP($A31,'Return Data'!$A$7:$R$326,15,0)</f>
        <v>-1.2434451579902499</v>
      </c>
      <c r="O31" s="70">
        <f t="shared" ref="O31:O38" si="12">RANK(N31,N$8:N$73,0)</f>
        <v>15</v>
      </c>
      <c r="P31" s="69">
        <f>VLOOKUP($A31,'Return Data'!$A$7:$R$326,16,0)</f>
        <v>2.8213933727024099</v>
      </c>
      <c r="Q31" s="70">
        <f>RANK(P31,P$8:P$73,0)</f>
        <v>12</v>
      </c>
      <c r="R31" s="69">
        <f>VLOOKUP($A31,'Return Data'!$A$7:$R$326,17,0)</f>
        <v>3.0777683037744401</v>
      </c>
      <c r="S31" s="71">
        <f t="shared" si="5"/>
        <v>38</v>
      </c>
    </row>
    <row r="32" spans="1:19" x14ac:dyDescent="0.25">
      <c r="A32" s="67" t="s">
        <v>290</v>
      </c>
      <c r="B32" s="68">
        <f>VLOOKUP($A32,'Return Data'!$A$7:$R$326,2,0)</f>
        <v>43936</v>
      </c>
      <c r="C32" s="69">
        <f>VLOOKUP($A32,'Return Data'!$A$7:$R$326,3,0)</f>
        <v>36.177999999999997</v>
      </c>
      <c r="D32" s="69">
        <f>VLOOKUP($A32,'Return Data'!$A$7:$R$326,11,0)</f>
        <v>-99.916749916749893</v>
      </c>
      <c r="E32" s="70">
        <f t="shared" si="0"/>
        <v>30</v>
      </c>
      <c r="F32" s="69">
        <f>VLOOKUP($A32,'Return Data'!$A$7:$R$326,12,0)</f>
        <v>-33.736201222608997</v>
      </c>
      <c r="G32" s="70">
        <f t="shared" si="8"/>
        <v>21</v>
      </c>
      <c r="H32" s="69">
        <f>VLOOKUP($A32,'Return Data'!$A$7:$R$326,13,0)</f>
        <v>-24.6466192491222</v>
      </c>
      <c r="I32" s="70">
        <f t="shared" si="9"/>
        <v>23</v>
      </c>
      <c r="J32" s="69">
        <f>VLOOKUP($A32,'Return Data'!$A$7:$R$326,14,0)</f>
        <v>-17.7789870870347</v>
      </c>
      <c r="K32" s="70">
        <f t="shared" si="10"/>
        <v>16</v>
      </c>
      <c r="L32" s="69">
        <f>VLOOKUP($A32,'Return Data'!$A$7:$R$326,18,0)</f>
        <v>-5.8317578146939697</v>
      </c>
      <c r="M32" s="70">
        <f t="shared" si="11"/>
        <v>7</v>
      </c>
      <c r="N32" s="69">
        <f>VLOOKUP($A32,'Return Data'!$A$7:$R$326,15,0)</f>
        <v>-1.70922334662047</v>
      </c>
      <c r="O32" s="70">
        <f t="shared" si="12"/>
        <v>16</v>
      </c>
      <c r="P32" s="69">
        <f>VLOOKUP($A32,'Return Data'!$A$7:$R$326,16,0)</f>
        <v>2.4346923005166401</v>
      </c>
      <c r="Q32" s="70">
        <f>RANK(P32,P$8:P$73,0)</f>
        <v>13</v>
      </c>
      <c r="R32" s="69">
        <f>VLOOKUP($A32,'Return Data'!$A$7:$R$326,17,0)</f>
        <v>18.175708579037501</v>
      </c>
      <c r="S32" s="71">
        <f t="shared" si="5"/>
        <v>26</v>
      </c>
    </row>
    <row r="33" spans="1:19" x14ac:dyDescent="0.25">
      <c r="A33" s="67" t="s">
        <v>291</v>
      </c>
      <c r="B33" s="68">
        <f>VLOOKUP($A33,'Return Data'!$A$7:$R$326,2,0)</f>
        <v>43936</v>
      </c>
      <c r="C33" s="69">
        <f>VLOOKUP($A33,'Return Data'!$A$7:$R$326,3,0)</f>
        <v>41.847000000000001</v>
      </c>
      <c r="D33" s="69">
        <f>VLOOKUP($A33,'Return Data'!$A$7:$R$326,11,0)</f>
        <v>-107.20130318806601</v>
      </c>
      <c r="E33" s="70">
        <f t="shared" si="0"/>
        <v>41</v>
      </c>
      <c r="F33" s="69">
        <f>VLOOKUP($A33,'Return Data'!$A$7:$R$326,12,0)</f>
        <v>-37.808683376008901</v>
      </c>
      <c r="G33" s="70">
        <f t="shared" si="8"/>
        <v>34</v>
      </c>
      <c r="H33" s="69">
        <f>VLOOKUP($A33,'Return Data'!$A$7:$R$326,13,0)</f>
        <v>-28.443872456564701</v>
      </c>
      <c r="I33" s="70">
        <f t="shared" si="9"/>
        <v>38</v>
      </c>
      <c r="J33" s="69">
        <f>VLOOKUP($A33,'Return Data'!$A$7:$R$326,14,0)</f>
        <v>-22.032573449626199</v>
      </c>
      <c r="K33" s="70">
        <f t="shared" si="10"/>
        <v>35</v>
      </c>
      <c r="L33" s="69">
        <f>VLOOKUP($A33,'Return Data'!$A$7:$R$326,18,0)</f>
        <v>-12.7621189414021</v>
      </c>
      <c r="M33" s="70">
        <f t="shared" si="11"/>
        <v>40</v>
      </c>
      <c r="N33" s="69">
        <f>VLOOKUP($A33,'Return Data'!$A$7:$R$326,15,0)</f>
        <v>-4.0649027401411999</v>
      </c>
      <c r="O33" s="70">
        <f t="shared" si="12"/>
        <v>31</v>
      </c>
      <c r="P33" s="69">
        <f>VLOOKUP($A33,'Return Data'!$A$7:$R$326,16,0)</f>
        <v>1.5894662300273099</v>
      </c>
      <c r="Q33" s="70">
        <f>RANK(P33,P$8:P$73,0)</f>
        <v>18</v>
      </c>
      <c r="R33" s="69">
        <f>VLOOKUP($A33,'Return Data'!$A$7:$R$326,17,0)</f>
        <v>22.523067235031998</v>
      </c>
      <c r="S33" s="71">
        <f t="shared" si="5"/>
        <v>21</v>
      </c>
    </row>
    <row r="34" spans="1:19" x14ac:dyDescent="0.25">
      <c r="A34" s="67" t="s">
        <v>292</v>
      </c>
      <c r="B34" s="68">
        <f>VLOOKUP($A34,'Return Data'!$A$7:$R$326,2,0)</f>
        <v>43936</v>
      </c>
      <c r="C34" s="69">
        <f>VLOOKUP($A34,'Return Data'!$A$7:$R$326,3,0)</f>
        <v>54.049500000000002</v>
      </c>
      <c r="D34" s="69">
        <f>VLOOKUP($A34,'Return Data'!$A$7:$R$326,11,0)</f>
        <v>-110.10807201343501</v>
      </c>
      <c r="E34" s="70">
        <f t="shared" si="0"/>
        <v>47</v>
      </c>
      <c r="F34" s="69">
        <f>VLOOKUP($A34,'Return Data'!$A$7:$R$326,12,0)</f>
        <v>-41.7199699290206</v>
      </c>
      <c r="G34" s="70">
        <f t="shared" si="8"/>
        <v>45</v>
      </c>
      <c r="H34" s="69">
        <f>VLOOKUP($A34,'Return Data'!$A$7:$R$326,13,0)</f>
        <v>-24.6515016156116</v>
      </c>
      <c r="I34" s="70">
        <f t="shared" si="9"/>
        <v>24</v>
      </c>
      <c r="J34" s="69">
        <f>VLOOKUP($A34,'Return Data'!$A$7:$R$326,14,0)</f>
        <v>-18.516675252399001</v>
      </c>
      <c r="K34" s="70">
        <f t="shared" si="10"/>
        <v>20</v>
      </c>
      <c r="L34" s="69">
        <f>VLOOKUP($A34,'Return Data'!$A$7:$R$326,18,0)</f>
        <v>-8.4422998919554306</v>
      </c>
      <c r="M34" s="70">
        <f t="shared" si="11"/>
        <v>15</v>
      </c>
      <c r="N34" s="69">
        <f>VLOOKUP($A34,'Return Data'!$A$7:$R$326,15,0)</f>
        <v>-0.28899154678428102</v>
      </c>
      <c r="O34" s="70">
        <f t="shared" si="12"/>
        <v>11</v>
      </c>
      <c r="P34" s="69">
        <f>VLOOKUP($A34,'Return Data'!$A$7:$R$326,16,0)</f>
        <v>0.68599327775514196</v>
      </c>
      <c r="Q34" s="70">
        <f>RANK(P34,P$8:P$73,0)</f>
        <v>25</v>
      </c>
      <c r="R34" s="69">
        <f>VLOOKUP($A34,'Return Data'!$A$7:$R$326,17,0)</f>
        <v>19.187478349240902</v>
      </c>
      <c r="S34" s="71">
        <f t="shared" si="5"/>
        <v>24</v>
      </c>
    </row>
    <row r="35" spans="1:19" x14ac:dyDescent="0.25">
      <c r="A35" s="67" t="s">
        <v>293</v>
      </c>
      <c r="B35" s="68">
        <f>VLOOKUP($A35,'Return Data'!$A$7:$R$326,2,0)</f>
        <v>43936</v>
      </c>
      <c r="C35" s="69">
        <f>VLOOKUP($A35,'Return Data'!$A$7:$R$326,3,0)</f>
        <v>9.1141000000000005</v>
      </c>
      <c r="D35" s="69">
        <f>VLOOKUP($A35,'Return Data'!$A$7:$R$326,11,0)</f>
        <v>-96.547232862776795</v>
      </c>
      <c r="E35" s="70">
        <f t="shared" si="0"/>
        <v>23</v>
      </c>
      <c r="F35" s="69">
        <f>VLOOKUP($A35,'Return Data'!$A$7:$R$326,12,0)</f>
        <v>-40.068036627013399</v>
      </c>
      <c r="G35" s="70">
        <f t="shared" si="8"/>
        <v>41</v>
      </c>
      <c r="H35" s="69">
        <f>VLOOKUP($A35,'Return Data'!$A$7:$R$326,13,0)</f>
        <v>-25.5755267364285</v>
      </c>
      <c r="I35" s="70">
        <f t="shared" si="9"/>
        <v>27</v>
      </c>
      <c r="J35" s="69">
        <f>VLOOKUP($A35,'Return Data'!$A$7:$R$326,14,0)</f>
        <v>-21.784178262767998</v>
      </c>
      <c r="K35" s="70">
        <f t="shared" si="10"/>
        <v>34</v>
      </c>
      <c r="L35" s="69">
        <f>VLOOKUP($A35,'Return Data'!$A$7:$R$326,18,0)</f>
        <v>-11.377653986294201</v>
      </c>
      <c r="M35" s="70">
        <f t="shared" si="11"/>
        <v>33</v>
      </c>
      <c r="N35" s="69">
        <f>VLOOKUP($A35,'Return Data'!$A$7:$R$326,15,0)</f>
        <v>-5.7808693656048797</v>
      </c>
      <c r="O35" s="70">
        <f t="shared" si="12"/>
        <v>41</v>
      </c>
      <c r="P35" s="69"/>
      <c r="Q35" s="70"/>
      <c r="R35" s="69">
        <f>VLOOKUP($A35,'Return Data'!$A$7:$R$326,17,0)</f>
        <v>-2.5361058823529401</v>
      </c>
      <c r="S35" s="71">
        <f t="shared" si="5"/>
        <v>47</v>
      </c>
    </row>
    <row r="36" spans="1:19" x14ac:dyDescent="0.25">
      <c r="A36" s="67" t="s">
        <v>294</v>
      </c>
      <c r="B36" s="68">
        <f>VLOOKUP($A36,'Return Data'!$A$7:$R$326,2,0)</f>
        <v>43936</v>
      </c>
      <c r="C36" s="69">
        <f>VLOOKUP($A36,'Return Data'!$A$7:$R$326,3,0)</f>
        <v>14.452</v>
      </c>
      <c r="D36" s="69">
        <f>VLOOKUP($A36,'Return Data'!$A$7:$R$326,11,0)</f>
        <v>-104.076902806151</v>
      </c>
      <c r="E36" s="70">
        <f t="shared" si="0"/>
        <v>37</v>
      </c>
      <c r="F36" s="69">
        <f>VLOOKUP($A36,'Return Data'!$A$7:$R$326,12,0)</f>
        <v>-34.380666089613499</v>
      </c>
      <c r="G36" s="70">
        <f t="shared" si="8"/>
        <v>23</v>
      </c>
      <c r="H36" s="69">
        <f>VLOOKUP($A36,'Return Data'!$A$7:$R$326,13,0)</f>
        <v>-24.636742723072</v>
      </c>
      <c r="I36" s="70">
        <f t="shared" si="9"/>
        <v>22</v>
      </c>
      <c r="J36" s="69">
        <f>VLOOKUP($A36,'Return Data'!$A$7:$R$326,14,0)</f>
        <v>-18.456257961459599</v>
      </c>
      <c r="K36" s="70">
        <f t="shared" si="10"/>
        <v>19</v>
      </c>
      <c r="L36" s="69">
        <f>VLOOKUP($A36,'Return Data'!$A$7:$R$326,18,0)</f>
        <v>-5.5668221141523198</v>
      </c>
      <c r="M36" s="70">
        <f t="shared" si="11"/>
        <v>6</v>
      </c>
      <c r="N36" s="69">
        <f>VLOOKUP($A36,'Return Data'!$A$7:$R$326,15,0)</f>
        <v>2.2469281721701</v>
      </c>
      <c r="O36" s="70">
        <f t="shared" si="12"/>
        <v>6</v>
      </c>
      <c r="P36" s="69"/>
      <c r="Q36" s="70"/>
      <c r="R36" s="69">
        <f>VLOOKUP($A36,'Return Data'!$A$7:$R$326,17,0)</f>
        <v>10.3501910828025</v>
      </c>
      <c r="S36" s="71">
        <f t="shared" si="5"/>
        <v>33</v>
      </c>
    </row>
    <row r="37" spans="1:19" x14ac:dyDescent="0.25">
      <c r="A37" s="67" t="s">
        <v>295</v>
      </c>
      <c r="B37" s="68">
        <f>VLOOKUP($A37,'Return Data'!$A$7:$R$326,2,0)</f>
        <v>43936</v>
      </c>
      <c r="C37" s="69">
        <f>VLOOKUP($A37,'Return Data'!$A$7:$R$326,3,0)</f>
        <v>13.9527</v>
      </c>
      <c r="D37" s="69">
        <f>VLOOKUP($A37,'Return Data'!$A$7:$R$326,11,0)</f>
        <v>-109.60085760854599</v>
      </c>
      <c r="E37" s="70">
        <f t="shared" si="0"/>
        <v>44</v>
      </c>
      <c r="F37" s="69">
        <f>VLOOKUP($A37,'Return Data'!$A$7:$R$326,12,0)</f>
        <v>-40.805121697734101</v>
      </c>
      <c r="G37" s="70">
        <f t="shared" si="8"/>
        <v>44</v>
      </c>
      <c r="H37" s="69">
        <f>VLOOKUP($A37,'Return Data'!$A$7:$R$326,13,0)</f>
        <v>-22.629248400896099</v>
      </c>
      <c r="I37" s="70">
        <f t="shared" si="9"/>
        <v>18</v>
      </c>
      <c r="J37" s="69">
        <f>VLOOKUP($A37,'Return Data'!$A$7:$R$326,14,0)</f>
        <v>-18.3273663971795</v>
      </c>
      <c r="K37" s="70">
        <f t="shared" si="10"/>
        <v>18</v>
      </c>
      <c r="L37" s="69">
        <f>VLOOKUP($A37,'Return Data'!$A$7:$R$326,18,0)</f>
        <v>-11.4899490606326</v>
      </c>
      <c r="M37" s="70">
        <f t="shared" si="11"/>
        <v>34</v>
      </c>
      <c r="N37" s="69">
        <f>VLOOKUP($A37,'Return Data'!$A$7:$R$326,15,0)</f>
        <v>-3.0796642892948798</v>
      </c>
      <c r="O37" s="70">
        <f t="shared" si="12"/>
        <v>23</v>
      </c>
      <c r="P37" s="69">
        <f>VLOOKUP($A37,'Return Data'!$A$7:$R$326,16,0)</f>
        <v>5.3401123264586596</v>
      </c>
      <c r="Q37" s="70">
        <f>RANK(P37,P$8:P$73,0)</f>
        <v>4</v>
      </c>
      <c r="R37" s="69">
        <f>VLOOKUP($A37,'Return Data'!$A$7:$R$326,17,0)</f>
        <v>7.5496363160648903</v>
      </c>
      <c r="S37" s="71">
        <f t="shared" si="5"/>
        <v>35</v>
      </c>
    </row>
    <row r="38" spans="1:19" x14ac:dyDescent="0.25">
      <c r="A38" s="67" t="s">
        <v>296</v>
      </c>
      <c r="B38" s="68">
        <f>VLOOKUP($A38,'Return Data'!$A$7:$R$326,2,0)</f>
        <v>43936</v>
      </c>
      <c r="C38" s="69">
        <f>VLOOKUP($A38,'Return Data'!$A$7:$R$326,3,0)</f>
        <v>37.759399999999999</v>
      </c>
      <c r="D38" s="69">
        <f>VLOOKUP($A38,'Return Data'!$A$7:$R$326,11,0)</f>
        <v>-136.62689596227801</v>
      </c>
      <c r="E38" s="70">
        <f t="shared" si="0"/>
        <v>66</v>
      </c>
      <c r="F38" s="69">
        <f>VLOOKUP($A38,'Return Data'!$A$7:$R$326,12,0)</f>
        <v>-48.294729991795499</v>
      </c>
      <c r="G38" s="70">
        <f t="shared" si="8"/>
        <v>57</v>
      </c>
      <c r="H38" s="69">
        <f>VLOOKUP($A38,'Return Data'!$A$7:$R$326,13,0)</f>
        <v>-40.140353128269197</v>
      </c>
      <c r="I38" s="70">
        <f t="shared" si="9"/>
        <v>59</v>
      </c>
      <c r="J38" s="69">
        <f>VLOOKUP($A38,'Return Data'!$A$7:$R$326,14,0)</f>
        <v>-33.791957031768099</v>
      </c>
      <c r="K38" s="70">
        <f t="shared" si="10"/>
        <v>58</v>
      </c>
      <c r="L38" s="69">
        <f>VLOOKUP($A38,'Return Data'!$A$7:$R$326,18,0)</f>
        <v>-18.730366854939799</v>
      </c>
      <c r="M38" s="70">
        <f t="shared" si="11"/>
        <v>52</v>
      </c>
      <c r="N38" s="69">
        <f>VLOOKUP($A38,'Return Data'!$A$7:$R$326,15,0)</f>
        <v>-10.656668188871601</v>
      </c>
      <c r="O38" s="70">
        <f t="shared" si="12"/>
        <v>47</v>
      </c>
      <c r="P38" s="69">
        <f>VLOOKUP($A38,'Return Data'!$A$7:$R$326,16,0)</f>
        <v>-4.7650989878568897</v>
      </c>
      <c r="Q38" s="70">
        <f>RANK(P38,P$8:P$73,0)</f>
        <v>37</v>
      </c>
      <c r="R38" s="69">
        <f>VLOOKUP($A38,'Return Data'!$A$7:$R$326,17,0)</f>
        <v>19.045453007518802</v>
      </c>
      <c r="S38" s="71">
        <f t="shared" si="5"/>
        <v>25</v>
      </c>
    </row>
    <row r="39" spans="1:19" x14ac:dyDescent="0.25">
      <c r="A39" s="67" t="s">
        <v>297</v>
      </c>
      <c r="B39" s="68">
        <f>VLOOKUP($A39,'Return Data'!$A$7:$R$326,2,0)</f>
        <v>43936</v>
      </c>
      <c r="C39" s="69">
        <f>VLOOKUP($A39,'Return Data'!$A$7:$R$326,3,0)</f>
        <v>8.8579000000000008</v>
      </c>
      <c r="D39" s="69">
        <f>VLOOKUP($A39,'Return Data'!$A$7:$R$326,11,0)</f>
        <v>-78.568879761722698</v>
      </c>
      <c r="E39" s="70">
        <f t="shared" si="0"/>
        <v>9</v>
      </c>
      <c r="F39" s="69">
        <f>VLOOKUP($A39,'Return Data'!$A$7:$R$326,12,0)</f>
        <v>-28.527822445898501</v>
      </c>
      <c r="G39" s="70">
        <f t="shared" si="8"/>
        <v>10</v>
      </c>
      <c r="H39" s="69"/>
      <c r="I39" s="70"/>
      <c r="J39" s="69"/>
      <c r="K39" s="70"/>
      <c r="L39" s="69"/>
      <c r="M39" s="70"/>
      <c r="N39" s="69"/>
      <c r="O39" s="70"/>
      <c r="P39" s="69"/>
      <c r="Q39" s="70"/>
      <c r="R39" s="69">
        <f>VLOOKUP($A39,'Return Data'!$A$7:$R$326,17,0)</f>
        <v>-15.6716729323308</v>
      </c>
      <c r="S39" s="71">
        <f t="shared" si="5"/>
        <v>59</v>
      </c>
    </row>
    <row r="40" spans="1:19" x14ac:dyDescent="0.25">
      <c r="A40" s="67" t="s">
        <v>298</v>
      </c>
      <c r="B40" s="68">
        <f>VLOOKUP($A40,'Return Data'!$A$7:$R$326,2,0)</f>
        <v>43936</v>
      </c>
      <c r="C40" s="69">
        <f>VLOOKUP($A40,'Return Data'!$A$7:$R$326,3,0)</f>
        <v>11.31</v>
      </c>
      <c r="D40" s="69">
        <f>VLOOKUP($A40,'Return Data'!$A$7:$R$326,11,0)</f>
        <v>-99.073030830687202</v>
      </c>
      <c r="E40" s="70">
        <f t="shared" ref="E40:E71" si="13">RANK(D40,D$8:D$73,0)</f>
        <v>29</v>
      </c>
      <c r="F40" s="69">
        <f>VLOOKUP($A40,'Return Data'!$A$7:$R$326,12,0)</f>
        <v>-40.031666956303503</v>
      </c>
      <c r="G40" s="70">
        <f t="shared" si="8"/>
        <v>40</v>
      </c>
      <c r="H40" s="69">
        <f>VLOOKUP($A40,'Return Data'!$A$7:$R$326,13,0)</f>
        <v>-28.190681185110101</v>
      </c>
      <c r="I40" s="70">
        <f t="shared" ref="I40:I73" si="14">RANK(H40,H$8:H$73,0)</f>
        <v>36</v>
      </c>
      <c r="J40" s="69">
        <f>VLOOKUP($A40,'Return Data'!$A$7:$R$326,14,0)</f>
        <v>-21.181522748375102</v>
      </c>
      <c r="K40" s="70">
        <f t="shared" ref="K40:K73" si="15">RANK(J40,J$8:J$73,0)</f>
        <v>32</v>
      </c>
      <c r="L40" s="69">
        <f>VLOOKUP($A40,'Return Data'!$A$7:$R$326,18,0)</f>
        <v>-9.6538405813307904</v>
      </c>
      <c r="M40" s="70">
        <f t="shared" ref="M40:M49" si="16">RANK(L40,L$8:L$73,0)</f>
        <v>23</v>
      </c>
      <c r="N40" s="69">
        <f>VLOOKUP($A40,'Return Data'!$A$7:$R$326,15,0)</f>
        <v>-2.7746779912202202</v>
      </c>
      <c r="O40" s="70">
        <f t="shared" ref="O40:O48" si="17">RANK(N40,N$8:N$73,0)</f>
        <v>21</v>
      </c>
      <c r="P40" s="69"/>
      <c r="Q40" s="70"/>
      <c r="R40" s="69">
        <f>VLOOKUP($A40,'Return Data'!$A$7:$R$326,17,0)</f>
        <v>3.01291745431632</v>
      </c>
      <c r="S40" s="71">
        <f t="shared" ref="S40:S71" si="18">RANK(R40,R$8:R$73,0)</f>
        <v>39</v>
      </c>
    </row>
    <row r="41" spans="1:19" x14ac:dyDescent="0.25">
      <c r="A41" s="67" t="s">
        <v>299</v>
      </c>
      <c r="B41" s="68">
        <f>VLOOKUP($A41,'Return Data'!$A$7:$R$326,2,0)</f>
        <v>43936</v>
      </c>
      <c r="C41" s="69">
        <f>VLOOKUP($A41,'Return Data'!$A$7:$R$326,3,0)</f>
        <v>148.37</v>
      </c>
      <c r="D41" s="69">
        <f>VLOOKUP($A41,'Return Data'!$A$7:$R$326,11,0)</f>
        <v>-101.295153209511</v>
      </c>
      <c r="E41" s="70">
        <f t="shared" si="13"/>
        <v>33</v>
      </c>
      <c r="F41" s="69">
        <f>VLOOKUP($A41,'Return Data'!$A$7:$R$326,12,0)</f>
        <v>-37.238326909730198</v>
      </c>
      <c r="G41" s="70">
        <f t="shared" si="8"/>
        <v>29</v>
      </c>
      <c r="H41" s="69">
        <f>VLOOKUP($A41,'Return Data'!$A$7:$R$326,13,0)</f>
        <v>-29.839365441246301</v>
      </c>
      <c r="I41" s="70">
        <f t="shared" si="14"/>
        <v>45</v>
      </c>
      <c r="J41" s="69">
        <f>VLOOKUP($A41,'Return Data'!$A$7:$R$326,14,0)</f>
        <v>-24.944294663279599</v>
      </c>
      <c r="K41" s="70">
        <f t="shared" si="15"/>
        <v>45</v>
      </c>
      <c r="L41" s="69">
        <f>VLOOKUP($A41,'Return Data'!$A$7:$R$326,18,0)</f>
        <v>-12.9523066738083</v>
      </c>
      <c r="M41" s="70">
        <f t="shared" si="16"/>
        <v>43</v>
      </c>
      <c r="N41" s="69">
        <f>VLOOKUP($A41,'Return Data'!$A$7:$R$326,15,0)</f>
        <v>-5.0987270332000199</v>
      </c>
      <c r="O41" s="70">
        <f t="shared" si="17"/>
        <v>37</v>
      </c>
      <c r="P41" s="69">
        <f>VLOOKUP($A41,'Return Data'!$A$7:$R$326,16,0)</f>
        <v>-1.24965723909476</v>
      </c>
      <c r="Q41" s="70">
        <f>RANK(P41,P$8:P$73,0)</f>
        <v>33</v>
      </c>
      <c r="R41" s="69">
        <f>VLOOKUP($A41,'Return Data'!$A$7:$R$326,17,0)</f>
        <v>178.53873431230201</v>
      </c>
      <c r="S41" s="71">
        <f t="shared" si="18"/>
        <v>3</v>
      </c>
    </row>
    <row r="42" spans="1:19" x14ac:dyDescent="0.25">
      <c r="A42" s="67" t="s">
        <v>300</v>
      </c>
      <c r="B42" s="68">
        <f>VLOOKUP($A42,'Return Data'!$A$7:$R$326,2,0)</f>
        <v>43936</v>
      </c>
      <c r="C42" s="69">
        <f>VLOOKUP($A42,'Return Data'!$A$7:$R$326,3,0)</f>
        <v>159.74</v>
      </c>
      <c r="D42" s="69">
        <f>VLOOKUP($A42,'Return Data'!$A$7:$R$326,11,0)</f>
        <v>-99.059875682701502</v>
      </c>
      <c r="E42" s="70">
        <f t="shared" si="13"/>
        <v>28</v>
      </c>
      <c r="F42" s="69">
        <f>VLOOKUP($A42,'Return Data'!$A$7:$R$326,12,0)</f>
        <v>-36.241060838782602</v>
      </c>
      <c r="G42" s="70">
        <f t="shared" si="8"/>
        <v>27</v>
      </c>
      <c r="H42" s="69">
        <f>VLOOKUP($A42,'Return Data'!$A$7:$R$326,13,0)</f>
        <v>-28.933986657587798</v>
      </c>
      <c r="I42" s="70">
        <f t="shared" si="14"/>
        <v>41</v>
      </c>
      <c r="J42" s="69">
        <f>VLOOKUP($A42,'Return Data'!$A$7:$R$326,14,0)</f>
        <v>-24.2703758461249</v>
      </c>
      <c r="K42" s="70">
        <f t="shared" si="15"/>
        <v>43</v>
      </c>
      <c r="L42" s="69">
        <f>VLOOKUP($A42,'Return Data'!$A$7:$R$326,18,0)</f>
        <v>-12.8123270734503</v>
      </c>
      <c r="M42" s="70">
        <f t="shared" si="16"/>
        <v>41</v>
      </c>
      <c r="N42" s="69">
        <f>VLOOKUP($A42,'Return Data'!$A$7:$R$326,15,0)</f>
        <v>-3.3849721911129</v>
      </c>
      <c r="O42" s="70">
        <f t="shared" si="17"/>
        <v>27</v>
      </c>
      <c r="P42" s="69">
        <f>VLOOKUP($A42,'Return Data'!$A$7:$R$326,16,0)</f>
        <v>2.0232911400047802</v>
      </c>
      <c r="Q42" s="70">
        <f>RANK(P42,P$8:P$73,0)</f>
        <v>16</v>
      </c>
      <c r="R42" s="69">
        <f>VLOOKUP($A42,'Return Data'!$A$7:$R$326,17,0)</f>
        <v>96.006244806485398</v>
      </c>
      <c r="S42" s="71">
        <f t="shared" si="18"/>
        <v>7</v>
      </c>
    </row>
    <row r="43" spans="1:19" x14ac:dyDescent="0.25">
      <c r="A43" s="67" t="s">
        <v>301</v>
      </c>
      <c r="B43" s="68">
        <f>VLOOKUP($A43,'Return Data'!$A$7:$R$326,2,0)</f>
        <v>43936</v>
      </c>
      <c r="C43" s="69">
        <f>VLOOKUP($A43,'Return Data'!$A$7:$R$326,3,0)</f>
        <v>77.527500000000003</v>
      </c>
      <c r="D43" s="69">
        <f>VLOOKUP($A43,'Return Data'!$A$7:$R$326,11,0)</f>
        <v>-75.8245540028785</v>
      </c>
      <c r="E43" s="70">
        <f t="shared" si="13"/>
        <v>7</v>
      </c>
      <c r="F43" s="69">
        <f>VLOOKUP($A43,'Return Data'!$A$7:$R$326,12,0)</f>
        <v>-25.978468520038302</v>
      </c>
      <c r="G43" s="70">
        <f t="shared" si="8"/>
        <v>8</v>
      </c>
      <c r="H43" s="69">
        <f>VLOOKUP($A43,'Return Data'!$A$7:$R$326,13,0)</f>
        <v>-23.803775913321701</v>
      </c>
      <c r="I43" s="70">
        <f t="shared" si="14"/>
        <v>20</v>
      </c>
      <c r="J43" s="69">
        <f>VLOOKUP($A43,'Return Data'!$A$7:$R$326,14,0)</f>
        <v>-17.866287254544002</v>
      </c>
      <c r="K43" s="70">
        <f t="shared" si="15"/>
        <v>17</v>
      </c>
      <c r="L43" s="69">
        <f>VLOOKUP($A43,'Return Data'!$A$7:$R$326,18,0)</f>
        <v>-7.2712863775886998</v>
      </c>
      <c r="M43" s="70">
        <f t="shared" si="16"/>
        <v>10</v>
      </c>
      <c r="N43" s="69">
        <f>VLOOKUP($A43,'Return Data'!$A$7:$R$326,15,0)</f>
        <v>-0.82621146360272502</v>
      </c>
      <c r="O43" s="70">
        <f t="shared" si="17"/>
        <v>12</v>
      </c>
      <c r="P43" s="69">
        <f>VLOOKUP($A43,'Return Data'!$A$7:$R$326,16,0)</f>
        <v>5.7414135707265803</v>
      </c>
      <c r="Q43" s="70">
        <f>RANK(P43,P$8:P$73,0)</f>
        <v>3</v>
      </c>
      <c r="R43" s="69">
        <f>VLOOKUP($A43,'Return Data'!$A$7:$R$326,17,0)</f>
        <v>33.671499316939901</v>
      </c>
      <c r="S43" s="71">
        <f t="shared" si="18"/>
        <v>12</v>
      </c>
    </row>
    <row r="44" spans="1:19" x14ac:dyDescent="0.25">
      <c r="A44" s="67" t="s">
        <v>302</v>
      </c>
      <c r="B44" s="68">
        <f>VLOOKUP($A44,'Return Data'!$A$7:$R$326,2,0)</f>
        <v>43936</v>
      </c>
      <c r="C44" s="69">
        <f>VLOOKUP($A44,'Return Data'!$A$7:$R$326,3,0)</f>
        <v>38.979999999999997</v>
      </c>
      <c r="D44" s="69">
        <f>VLOOKUP($A44,'Return Data'!$A$7:$R$326,11,0)</f>
        <v>-109.077325364214</v>
      </c>
      <c r="E44" s="70">
        <f t="shared" si="13"/>
        <v>43</v>
      </c>
      <c r="F44" s="69">
        <f>VLOOKUP($A44,'Return Data'!$A$7:$R$326,12,0)</f>
        <v>-44.579060805956502</v>
      </c>
      <c r="G44" s="70">
        <f t="shared" si="8"/>
        <v>47</v>
      </c>
      <c r="H44" s="69">
        <f>VLOOKUP($A44,'Return Data'!$A$7:$R$326,13,0)</f>
        <v>-36.971043023236298</v>
      </c>
      <c r="I44" s="70">
        <f t="shared" si="14"/>
        <v>56</v>
      </c>
      <c r="J44" s="69">
        <f>VLOOKUP($A44,'Return Data'!$A$7:$R$326,14,0)</f>
        <v>-30.297418450016</v>
      </c>
      <c r="K44" s="70">
        <f t="shared" si="15"/>
        <v>56</v>
      </c>
      <c r="L44" s="69">
        <f>VLOOKUP($A44,'Return Data'!$A$7:$R$326,18,0)</f>
        <v>-12.3816531170158</v>
      </c>
      <c r="M44" s="70">
        <f t="shared" si="16"/>
        <v>39</v>
      </c>
      <c r="N44" s="69">
        <f>VLOOKUP($A44,'Return Data'!$A$7:$R$326,15,0)</f>
        <v>-6.1338226215789797</v>
      </c>
      <c r="O44" s="70">
        <f t="shared" si="17"/>
        <v>42</v>
      </c>
      <c r="P44" s="69">
        <f>VLOOKUP($A44,'Return Data'!$A$7:$R$326,16,0)</f>
        <v>3.59410802608622E-2</v>
      </c>
      <c r="Q44" s="70">
        <f>RANK(P44,P$8:P$73,0)</f>
        <v>26</v>
      </c>
      <c r="R44" s="69">
        <f>VLOOKUP($A44,'Return Data'!$A$7:$R$326,17,0)</f>
        <v>24.897273452131198</v>
      </c>
      <c r="S44" s="71">
        <f t="shared" si="18"/>
        <v>17</v>
      </c>
    </row>
    <row r="45" spans="1:19" x14ac:dyDescent="0.25">
      <c r="A45" s="67" t="s">
        <v>375</v>
      </c>
      <c r="B45" s="68">
        <f>VLOOKUP($A45,'Return Data'!$A$7:$R$326,2,0)</f>
        <v>43936</v>
      </c>
      <c r="C45" s="69">
        <f>VLOOKUP($A45,'Return Data'!$A$7:$R$326,3,0)</f>
        <v>112.0236</v>
      </c>
      <c r="D45" s="69">
        <f>VLOOKUP($A45,'Return Data'!$A$7:$R$326,11,0)</f>
        <v>-97.011427554348103</v>
      </c>
      <c r="E45" s="70">
        <f t="shared" si="13"/>
        <v>24</v>
      </c>
      <c r="F45" s="69">
        <f>VLOOKUP($A45,'Return Data'!$A$7:$R$326,12,0)</f>
        <v>-34.7277624510591</v>
      </c>
      <c r="G45" s="70">
        <f t="shared" si="8"/>
        <v>24</v>
      </c>
      <c r="H45" s="69">
        <f>VLOOKUP($A45,'Return Data'!$A$7:$R$326,13,0)</f>
        <v>-27.251167009237001</v>
      </c>
      <c r="I45" s="70">
        <f t="shared" si="14"/>
        <v>32</v>
      </c>
      <c r="J45" s="69">
        <f>VLOOKUP($A45,'Return Data'!$A$7:$R$326,14,0)</f>
        <v>-23.101382710768899</v>
      </c>
      <c r="K45" s="70">
        <f t="shared" si="15"/>
        <v>39</v>
      </c>
      <c r="L45" s="69">
        <f>VLOOKUP($A45,'Return Data'!$A$7:$R$326,18,0)</f>
        <v>-10.4698036835943</v>
      </c>
      <c r="M45" s="70">
        <f t="shared" si="16"/>
        <v>28</v>
      </c>
      <c r="N45" s="69">
        <f>VLOOKUP($A45,'Return Data'!$A$7:$R$326,15,0)</f>
        <v>-3.9580509565723201</v>
      </c>
      <c r="O45" s="70">
        <f t="shared" si="17"/>
        <v>30</v>
      </c>
      <c r="P45" s="69">
        <f>VLOOKUP($A45,'Return Data'!$A$7:$R$326,16,0)</f>
        <v>-0.76932123719322998</v>
      </c>
      <c r="Q45" s="70">
        <f>RANK(P45,P$8:P$73,0)</f>
        <v>30</v>
      </c>
      <c r="R45" s="69">
        <f>VLOOKUP($A45,'Return Data'!$A$7:$R$326,17,0)</f>
        <v>124.85246841421601</v>
      </c>
      <c r="S45" s="71">
        <f t="shared" si="18"/>
        <v>6</v>
      </c>
    </row>
    <row r="46" spans="1:19" x14ac:dyDescent="0.25">
      <c r="A46" s="67" t="s">
        <v>304</v>
      </c>
      <c r="B46" s="68">
        <f>VLOOKUP($A46,'Return Data'!$A$7:$R$326,2,0)</f>
        <v>43936</v>
      </c>
      <c r="C46" s="69">
        <f>VLOOKUP($A46,'Return Data'!$A$7:$R$326,3,0)</f>
        <v>10.7226</v>
      </c>
      <c r="D46" s="69">
        <f>VLOOKUP($A46,'Return Data'!$A$7:$R$326,11,0)</f>
        <v>-101.573656863793</v>
      </c>
      <c r="E46" s="70">
        <f t="shared" si="13"/>
        <v>34</v>
      </c>
      <c r="F46" s="69">
        <f>VLOOKUP($A46,'Return Data'!$A$7:$R$326,12,0)</f>
        <v>-37.645871392514699</v>
      </c>
      <c r="G46" s="70">
        <f t="shared" si="8"/>
        <v>32</v>
      </c>
      <c r="H46" s="69">
        <f>VLOOKUP($A46,'Return Data'!$A$7:$R$326,13,0)</f>
        <v>-28.618960153539</v>
      </c>
      <c r="I46" s="70">
        <f t="shared" si="14"/>
        <v>39</v>
      </c>
      <c r="J46" s="69">
        <f>VLOOKUP($A46,'Return Data'!$A$7:$R$326,14,0)</f>
        <v>-20.976208680414398</v>
      </c>
      <c r="K46" s="70">
        <f t="shared" si="15"/>
        <v>31</v>
      </c>
      <c r="L46" s="69">
        <f>VLOOKUP($A46,'Return Data'!$A$7:$R$326,18,0)</f>
        <v>-10.4163747724206</v>
      </c>
      <c r="M46" s="70">
        <f t="shared" si="16"/>
        <v>27</v>
      </c>
      <c r="N46" s="69">
        <f>VLOOKUP($A46,'Return Data'!$A$7:$R$326,15,0)</f>
        <v>-3.0985401432868902</v>
      </c>
      <c r="O46" s="70">
        <f t="shared" si="17"/>
        <v>25</v>
      </c>
      <c r="P46" s="69"/>
      <c r="Q46" s="70"/>
      <c r="R46" s="69">
        <f>VLOOKUP($A46,'Return Data'!$A$7:$R$326,17,0)</f>
        <v>1.7869173441734401</v>
      </c>
      <c r="S46" s="71">
        <f t="shared" si="18"/>
        <v>42</v>
      </c>
    </row>
    <row r="47" spans="1:19" x14ac:dyDescent="0.25">
      <c r="A47" s="67" t="s">
        <v>305</v>
      </c>
      <c r="B47" s="68">
        <f>VLOOKUP($A47,'Return Data'!$A$7:$R$326,2,0)</f>
        <v>43936</v>
      </c>
      <c r="C47" s="69">
        <f>VLOOKUP($A47,'Return Data'!$A$7:$R$326,3,0)</f>
        <v>11.080299999999999</v>
      </c>
      <c r="D47" s="69">
        <f>VLOOKUP($A47,'Return Data'!$A$7:$R$326,11,0)</f>
        <v>-100.93639231236099</v>
      </c>
      <c r="E47" s="70">
        <f t="shared" si="13"/>
        <v>32</v>
      </c>
      <c r="F47" s="69">
        <f>VLOOKUP($A47,'Return Data'!$A$7:$R$326,12,0)</f>
        <v>-37.4522770713196</v>
      </c>
      <c r="G47" s="70">
        <f t="shared" si="8"/>
        <v>31</v>
      </c>
      <c r="H47" s="69">
        <f>VLOOKUP($A47,'Return Data'!$A$7:$R$326,13,0)</f>
        <v>-27.857801760266899</v>
      </c>
      <c r="I47" s="70">
        <f t="shared" si="14"/>
        <v>35</v>
      </c>
      <c r="J47" s="69">
        <f>VLOOKUP($A47,'Return Data'!$A$7:$R$326,14,0)</f>
        <v>-20.575264156761499</v>
      </c>
      <c r="K47" s="70">
        <f t="shared" si="15"/>
        <v>29</v>
      </c>
      <c r="L47" s="69">
        <f>VLOOKUP($A47,'Return Data'!$A$7:$R$326,18,0)</f>
        <v>-11.5390696252094</v>
      </c>
      <c r="M47" s="70">
        <f t="shared" si="16"/>
        <v>35</v>
      </c>
      <c r="N47" s="69">
        <f>VLOOKUP($A47,'Return Data'!$A$7:$R$326,15,0)</f>
        <v>-3.9410161861181501</v>
      </c>
      <c r="O47" s="70">
        <f t="shared" si="17"/>
        <v>29</v>
      </c>
      <c r="P47" s="69"/>
      <c r="Q47" s="70"/>
      <c r="R47" s="69">
        <f>VLOOKUP($A47,'Return Data'!$A$7:$R$326,17,0)</f>
        <v>2.0890067755828499</v>
      </c>
      <c r="S47" s="71">
        <f t="shared" si="18"/>
        <v>41</v>
      </c>
    </row>
    <row r="48" spans="1:19" x14ac:dyDescent="0.25">
      <c r="A48" s="67" t="s">
        <v>306</v>
      </c>
      <c r="B48" s="68">
        <f>VLOOKUP($A48,'Return Data'!$A$7:$R$326,2,0)</f>
        <v>43936</v>
      </c>
      <c r="C48" s="69">
        <f>VLOOKUP($A48,'Return Data'!$A$7:$R$326,3,0)</f>
        <v>10.2995</v>
      </c>
      <c r="D48" s="69">
        <f>VLOOKUP($A48,'Return Data'!$A$7:$R$326,11,0)</f>
        <v>-111.695476003408</v>
      </c>
      <c r="E48" s="70">
        <f t="shared" si="13"/>
        <v>50</v>
      </c>
      <c r="F48" s="69">
        <f>VLOOKUP($A48,'Return Data'!$A$7:$R$326,12,0)</f>
        <v>-43.544606327494002</v>
      </c>
      <c r="G48" s="70">
        <f t="shared" si="8"/>
        <v>46</v>
      </c>
      <c r="H48" s="69">
        <f>VLOOKUP($A48,'Return Data'!$A$7:$R$326,13,0)</f>
        <v>-31.505934033978601</v>
      </c>
      <c r="I48" s="70">
        <f t="shared" si="14"/>
        <v>47</v>
      </c>
      <c r="J48" s="69">
        <f>VLOOKUP($A48,'Return Data'!$A$7:$R$326,14,0)</f>
        <v>-23.700638197555701</v>
      </c>
      <c r="K48" s="70">
        <f t="shared" si="15"/>
        <v>40</v>
      </c>
      <c r="L48" s="69">
        <f>VLOOKUP($A48,'Return Data'!$A$7:$R$326,18,0)</f>
        <v>-13.553906544199</v>
      </c>
      <c r="M48" s="70">
        <f t="shared" si="16"/>
        <v>45</v>
      </c>
      <c r="N48" s="69">
        <f>VLOOKUP($A48,'Return Data'!$A$7:$R$326,15,0)</f>
        <v>-5.4452412545539399</v>
      </c>
      <c r="O48" s="70">
        <f t="shared" si="17"/>
        <v>39</v>
      </c>
      <c r="P48" s="69">
        <f>VLOOKUP($A48,'Return Data'!$A$7:$R$326,16,0)</f>
        <v>-1.0258629638149599</v>
      </c>
      <c r="Q48" s="70">
        <f>RANK(P48,P$8:P$73,0)</f>
        <v>32</v>
      </c>
      <c r="R48" s="69">
        <f>VLOOKUP($A48,'Return Data'!$A$7:$R$326,17,0)</f>
        <v>0.65326986782444796</v>
      </c>
      <c r="S48" s="71">
        <f t="shared" si="18"/>
        <v>44</v>
      </c>
    </row>
    <row r="49" spans="1:19" x14ac:dyDescent="0.25">
      <c r="A49" s="67" t="s">
        <v>307</v>
      </c>
      <c r="B49" s="68">
        <f>VLOOKUP($A49,'Return Data'!$A$7:$R$326,2,0)</f>
        <v>43936</v>
      </c>
      <c r="C49" s="69">
        <f>VLOOKUP($A49,'Return Data'!$A$7:$R$326,3,0)</f>
        <v>11.512</v>
      </c>
      <c r="D49" s="69">
        <f>VLOOKUP($A49,'Return Data'!$A$7:$R$326,11,0)</f>
        <v>-84.379609689987603</v>
      </c>
      <c r="E49" s="70">
        <f t="shared" si="13"/>
        <v>13</v>
      </c>
      <c r="F49" s="69">
        <f>VLOOKUP($A49,'Return Data'!$A$7:$R$326,12,0)</f>
        <v>-27.2449246696887</v>
      </c>
      <c r="G49" s="70">
        <f t="shared" si="8"/>
        <v>9</v>
      </c>
      <c r="H49" s="69">
        <f>VLOOKUP($A49,'Return Data'!$A$7:$R$326,13,0)</f>
        <v>-12.3029094548865</v>
      </c>
      <c r="I49" s="70">
        <f t="shared" si="14"/>
        <v>6</v>
      </c>
      <c r="J49" s="69">
        <f>VLOOKUP($A49,'Return Data'!$A$7:$R$326,14,0)</f>
        <v>-9.5269279995321998</v>
      </c>
      <c r="K49" s="70">
        <f t="shared" si="15"/>
        <v>5</v>
      </c>
      <c r="L49" s="69">
        <f>VLOOKUP($A49,'Return Data'!$A$7:$R$326,18,0)</f>
        <v>-6.1890506698320902</v>
      </c>
      <c r="M49" s="70">
        <f t="shared" si="16"/>
        <v>8</v>
      </c>
      <c r="N49" s="69"/>
      <c r="O49" s="70"/>
      <c r="P49" s="69"/>
      <c r="Q49" s="70"/>
      <c r="R49" s="69">
        <f>VLOOKUP($A49,'Return Data'!$A$7:$R$326,17,0)</f>
        <v>4.9674167416741701</v>
      </c>
      <c r="S49" s="71">
        <f t="shared" si="18"/>
        <v>36</v>
      </c>
    </row>
    <row r="50" spans="1:19" x14ac:dyDescent="0.25">
      <c r="A50" s="67" t="s">
        <v>308</v>
      </c>
      <c r="B50" s="68">
        <f>VLOOKUP($A50,'Return Data'!$A$7:$R$326,2,0)</f>
        <v>43936</v>
      </c>
      <c r="C50" s="69">
        <f>VLOOKUP($A50,'Return Data'!$A$7:$R$326,3,0)</f>
        <v>8.6160999999999994</v>
      </c>
      <c r="D50" s="69">
        <f>VLOOKUP($A50,'Return Data'!$A$7:$R$326,11,0)</f>
        <v>-98.660051923432803</v>
      </c>
      <c r="E50" s="70">
        <f t="shared" si="13"/>
        <v>27</v>
      </c>
      <c r="F50" s="69">
        <f>VLOOKUP($A50,'Return Data'!$A$7:$R$326,12,0)</f>
        <v>-34.748911400978201</v>
      </c>
      <c r="G50" s="70">
        <f t="shared" si="8"/>
        <v>25</v>
      </c>
      <c r="H50" s="69">
        <f>VLOOKUP($A50,'Return Data'!$A$7:$R$326,13,0)</f>
        <v>-23.7961644006432</v>
      </c>
      <c r="I50" s="70">
        <f t="shared" si="14"/>
        <v>19</v>
      </c>
      <c r="J50" s="69">
        <f>VLOOKUP($A50,'Return Data'!$A$7:$R$326,14,0)</f>
        <v>-17.545373232677701</v>
      </c>
      <c r="K50" s="70">
        <f t="shared" si="15"/>
        <v>15</v>
      </c>
      <c r="L50" s="69"/>
      <c r="M50" s="70"/>
      <c r="N50" s="69"/>
      <c r="O50" s="70"/>
      <c r="P50" s="69"/>
      <c r="Q50" s="70"/>
      <c r="R50" s="69">
        <f>VLOOKUP($A50,'Return Data'!$A$7:$R$326,17,0)</f>
        <v>-7.9172962382445196</v>
      </c>
      <c r="S50" s="71">
        <f t="shared" si="18"/>
        <v>51</v>
      </c>
    </row>
    <row r="51" spans="1:19" x14ac:dyDescent="0.25">
      <c r="A51" s="67" t="s">
        <v>309</v>
      </c>
      <c r="B51" s="68">
        <f>VLOOKUP($A51,'Return Data'!$A$7:$R$326,2,0)</f>
        <v>43936</v>
      </c>
      <c r="C51" s="69">
        <f>VLOOKUP($A51,'Return Data'!$A$7:$R$326,3,0)</f>
        <v>8.4934999999999992</v>
      </c>
      <c r="D51" s="69">
        <f>VLOOKUP($A51,'Return Data'!$A$7:$R$326,11,0)</f>
        <v>-90.047020079981195</v>
      </c>
      <c r="E51" s="70">
        <f t="shared" si="13"/>
        <v>17</v>
      </c>
      <c r="F51" s="69">
        <f>VLOOKUP($A51,'Return Data'!$A$7:$R$326,12,0)</f>
        <v>-33.095359677377097</v>
      </c>
      <c r="G51" s="70">
        <f t="shared" si="8"/>
        <v>19</v>
      </c>
      <c r="H51" s="69">
        <f>VLOOKUP($A51,'Return Data'!$A$7:$R$326,13,0)</f>
        <v>-21.388215245461101</v>
      </c>
      <c r="I51" s="70">
        <f t="shared" si="14"/>
        <v>16</v>
      </c>
      <c r="J51" s="69">
        <f>VLOOKUP($A51,'Return Data'!$A$7:$R$326,14,0)</f>
        <v>-15.0873183909882</v>
      </c>
      <c r="K51" s="70">
        <f t="shared" si="15"/>
        <v>12</v>
      </c>
      <c r="L51" s="69"/>
      <c r="M51" s="70"/>
      <c r="N51" s="69"/>
      <c r="O51" s="70"/>
      <c r="P51" s="69"/>
      <c r="Q51" s="70"/>
      <c r="R51" s="69">
        <f>VLOOKUP($A51,'Return Data'!$A$7:$R$326,17,0)</f>
        <v>-7.3316333333333397</v>
      </c>
      <c r="S51" s="71">
        <f t="shared" si="18"/>
        <v>50</v>
      </c>
    </row>
    <row r="52" spans="1:19" x14ac:dyDescent="0.25">
      <c r="A52" s="67" t="s">
        <v>310</v>
      </c>
      <c r="B52" s="68">
        <f>VLOOKUP($A52,'Return Data'!$A$7:$R$326,2,0)</f>
        <v>43936</v>
      </c>
      <c r="C52" s="69">
        <f>VLOOKUP($A52,'Return Data'!$A$7:$R$326,3,0)</f>
        <v>33.6736</v>
      </c>
      <c r="D52" s="69">
        <f>VLOOKUP($A52,'Return Data'!$A$7:$R$326,11,0)</f>
        <v>-73.742173588025693</v>
      </c>
      <c r="E52" s="70">
        <f t="shared" si="13"/>
        <v>5</v>
      </c>
      <c r="F52" s="69">
        <f>VLOOKUP($A52,'Return Data'!$A$7:$R$326,12,0)</f>
        <v>-23.0661924318552</v>
      </c>
      <c r="G52" s="70">
        <f t="shared" si="8"/>
        <v>5</v>
      </c>
      <c r="H52" s="69">
        <f>VLOOKUP($A52,'Return Data'!$A$7:$R$326,13,0)</f>
        <v>-11.8135876178924</v>
      </c>
      <c r="I52" s="70">
        <f t="shared" si="14"/>
        <v>5</v>
      </c>
      <c r="J52" s="69">
        <f>VLOOKUP($A52,'Return Data'!$A$7:$R$326,14,0)</f>
        <v>-5.5665215045907201</v>
      </c>
      <c r="K52" s="70">
        <f t="shared" si="15"/>
        <v>2</v>
      </c>
      <c r="L52" s="69">
        <f>VLOOKUP($A52,'Return Data'!$A$7:$R$326,18,0)</f>
        <v>-1.81499429183072</v>
      </c>
      <c r="M52" s="70">
        <f>RANK(L52,L$8:L$73,0)</f>
        <v>2</v>
      </c>
      <c r="N52" s="69">
        <f>VLOOKUP($A52,'Return Data'!$A$7:$R$326,15,0)</f>
        <v>4.1753948091693802</v>
      </c>
      <c r="O52" s="70">
        <f>RANK(N52,N$8:N$73,0)</f>
        <v>3</v>
      </c>
      <c r="P52" s="69">
        <f>VLOOKUP($A52,'Return Data'!$A$7:$R$326,16,0)</f>
        <v>8.0047046977104692</v>
      </c>
      <c r="Q52" s="70">
        <f>RANK(P52,P$8:P$73,0)</f>
        <v>2</v>
      </c>
      <c r="R52" s="69">
        <f>VLOOKUP($A52,'Return Data'!$A$7:$R$326,17,0)</f>
        <v>29.4006941136441</v>
      </c>
      <c r="S52" s="71">
        <f t="shared" si="18"/>
        <v>14</v>
      </c>
    </row>
    <row r="53" spans="1:19" x14ac:dyDescent="0.25">
      <c r="A53" s="67" t="s">
        <v>311</v>
      </c>
      <c r="B53" s="68">
        <f>VLOOKUP($A53,'Return Data'!$A$7:$R$326,2,0)</f>
        <v>43936</v>
      </c>
      <c r="C53" s="69">
        <f>VLOOKUP($A53,'Return Data'!$A$7:$R$326,3,0)</f>
        <v>24.6127</v>
      </c>
      <c r="D53" s="69">
        <f>VLOOKUP($A53,'Return Data'!$A$7:$R$326,11,0)</f>
        <v>-58.864528928073</v>
      </c>
      <c r="E53" s="70">
        <f t="shared" si="13"/>
        <v>1</v>
      </c>
      <c r="F53" s="69">
        <f>VLOOKUP($A53,'Return Data'!$A$7:$R$326,12,0)</f>
        <v>-13.3889805787017</v>
      </c>
      <c r="G53" s="70">
        <f t="shared" si="8"/>
        <v>1</v>
      </c>
      <c r="H53" s="69">
        <f>VLOOKUP($A53,'Return Data'!$A$7:$R$326,13,0)</f>
        <v>-3.8349253035384399</v>
      </c>
      <c r="I53" s="70">
        <f t="shared" si="14"/>
        <v>1</v>
      </c>
      <c r="J53" s="69">
        <f>VLOOKUP($A53,'Return Data'!$A$7:$R$326,14,0)</f>
        <v>0.54387090224206203</v>
      </c>
      <c r="K53" s="70">
        <f t="shared" si="15"/>
        <v>1</v>
      </c>
      <c r="L53" s="69">
        <f>VLOOKUP($A53,'Return Data'!$A$7:$R$326,18,0)</f>
        <v>2.1235698741931901</v>
      </c>
      <c r="M53" s="70">
        <f>RANK(L53,L$8:L$73,0)</f>
        <v>1</v>
      </c>
      <c r="N53" s="69">
        <f>VLOOKUP($A53,'Return Data'!$A$7:$R$326,15,0)</f>
        <v>8.7493725773201803</v>
      </c>
      <c r="O53" s="70">
        <f>RANK(N53,N$8:N$73,0)</f>
        <v>1</v>
      </c>
      <c r="P53" s="69">
        <f>VLOOKUP($A53,'Return Data'!$A$7:$R$326,16,0)</f>
        <v>8.7746426440249401</v>
      </c>
      <c r="Q53" s="70">
        <f>RANK(P53,P$8:P$73,0)</f>
        <v>1</v>
      </c>
      <c r="R53" s="69">
        <f>VLOOKUP($A53,'Return Data'!$A$7:$R$326,17,0)</f>
        <v>24.134097285067899</v>
      </c>
      <c r="S53" s="71">
        <f t="shared" si="18"/>
        <v>19</v>
      </c>
    </row>
    <row r="54" spans="1:19" x14ac:dyDescent="0.25">
      <c r="A54" s="67" t="s">
        <v>312</v>
      </c>
      <c r="B54" s="68">
        <f>VLOOKUP($A54,'Return Data'!$A$7:$R$326,2,0)</f>
        <v>43936</v>
      </c>
      <c r="C54" s="69">
        <f>VLOOKUP($A54,'Return Data'!$A$7:$R$326,3,0)</f>
        <v>9.1926000000000005</v>
      </c>
      <c r="D54" s="69">
        <f>VLOOKUP($A54,'Return Data'!$A$7:$R$326,11,0)</f>
        <v>-75.457335196619994</v>
      </c>
      <c r="E54" s="70">
        <f t="shared" si="13"/>
        <v>6</v>
      </c>
      <c r="F54" s="69">
        <f>VLOOKUP($A54,'Return Data'!$A$7:$R$326,12,0)</f>
        <v>-25.428160265851801</v>
      </c>
      <c r="G54" s="70">
        <f t="shared" si="8"/>
        <v>7</v>
      </c>
      <c r="H54" s="69">
        <f>VLOOKUP($A54,'Return Data'!$A$7:$R$326,13,0)</f>
        <v>-15.1388987454561</v>
      </c>
      <c r="I54" s="70">
        <f t="shared" si="14"/>
        <v>9</v>
      </c>
      <c r="J54" s="69">
        <f>VLOOKUP($A54,'Return Data'!$A$7:$R$326,14,0)</f>
        <v>-12.9562121566649</v>
      </c>
      <c r="K54" s="70">
        <f t="shared" si="15"/>
        <v>10</v>
      </c>
      <c r="L54" s="69"/>
      <c r="M54" s="70"/>
      <c r="N54" s="69"/>
      <c r="O54" s="70"/>
      <c r="P54" s="69"/>
      <c r="Q54" s="70"/>
      <c r="R54" s="69">
        <f>VLOOKUP($A54,'Return Data'!$A$7:$R$326,17,0)</f>
        <v>-6.6076457399103097</v>
      </c>
      <c r="S54" s="71">
        <f t="shared" si="18"/>
        <v>49</v>
      </c>
    </row>
    <row r="55" spans="1:19" x14ac:dyDescent="0.25">
      <c r="A55" s="67" t="s">
        <v>313</v>
      </c>
      <c r="B55" s="68">
        <f>VLOOKUP($A55,'Return Data'!$A$7:$R$326,2,0)</f>
        <v>43936</v>
      </c>
      <c r="C55" s="69">
        <f>VLOOKUP($A55,'Return Data'!$A$7:$R$326,3,0)</f>
        <v>74.7637</v>
      </c>
      <c r="D55" s="69">
        <f>VLOOKUP($A55,'Return Data'!$A$7:$R$326,11,0)</f>
        <v>-114.263493772133</v>
      </c>
      <c r="E55" s="70">
        <f t="shared" si="13"/>
        <v>52</v>
      </c>
      <c r="F55" s="69">
        <f>VLOOKUP($A55,'Return Data'!$A$7:$R$326,12,0)</f>
        <v>-47.129338294138897</v>
      </c>
      <c r="G55" s="70">
        <f t="shared" si="8"/>
        <v>55</v>
      </c>
      <c r="H55" s="69">
        <f>VLOOKUP($A55,'Return Data'!$A$7:$R$326,13,0)</f>
        <v>-32.753648435024203</v>
      </c>
      <c r="I55" s="70">
        <f t="shared" si="14"/>
        <v>48</v>
      </c>
      <c r="J55" s="69">
        <f>VLOOKUP($A55,'Return Data'!$A$7:$R$326,14,0)</f>
        <v>-26.529979915746399</v>
      </c>
      <c r="K55" s="70">
        <f t="shared" si="15"/>
        <v>47</v>
      </c>
      <c r="L55" s="69">
        <f>VLOOKUP($A55,'Return Data'!$A$7:$R$326,18,0)</f>
        <v>-13.877473805273</v>
      </c>
      <c r="M55" s="70">
        <f>RANK(L55,L$8:L$73,0)</f>
        <v>46</v>
      </c>
      <c r="N55" s="69">
        <f>VLOOKUP($A55,'Return Data'!$A$7:$R$326,15,0)</f>
        <v>-6.36339019927156</v>
      </c>
      <c r="O55" s="70">
        <f>RANK(N55,N$8:N$73,0)</f>
        <v>43</v>
      </c>
      <c r="P55" s="69">
        <f>VLOOKUP($A55,'Return Data'!$A$7:$R$326,16,0)</f>
        <v>-0.24519749785471501</v>
      </c>
      <c r="Q55" s="70">
        <f>RANK(P55,P$8:P$73,0)</f>
        <v>28</v>
      </c>
      <c r="R55" s="69">
        <f>VLOOKUP($A55,'Return Data'!$A$7:$R$326,17,0)</f>
        <v>31.153595775709501</v>
      </c>
      <c r="S55" s="71">
        <f t="shared" si="18"/>
        <v>13</v>
      </c>
    </row>
    <row r="56" spans="1:19" x14ac:dyDescent="0.25">
      <c r="A56" s="67" t="s">
        <v>314</v>
      </c>
      <c r="B56" s="68">
        <f>VLOOKUP($A56,'Return Data'!$A$7:$R$326,2,0)</f>
        <v>43936</v>
      </c>
      <c r="C56" s="69">
        <f>VLOOKUP($A56,'Return Data'!$A$7:$R$326,3,0)</f>
        <v>6.6562000000000001</v>
      </c>
      <c r="D56" s="69">
        <f>VLOOKUP($A56,'Return Data'!$A$7:$R$326,11,0)</f>
        <v>-126.23073415825399</v>
      </c>
      <c r="E56" s="70">
        <f t="shared" si="13"/>
        <v>60</v>
      </c>
      <c r="F56" s="69">
        <f>VLOOKUP($A56,'Return Data'!$A$7:$R$326,12,0)</f>
        <v>-49.756561154113001</v>
      </c>
      <c r="G56" s="70">
        <f t="shared" si="8"/>
        <v>61</v>
      </c>
      <c r="H56" s="69">
        <f>VLOOKUP($A56,'Return Data'!$A$7:$R$326,13,0)</f>
        <v>-41.392884264028098</v>
      </c>
      <c r="I56" s="70">
        <f t="shared" si="14"/>
        <v>62</v>
      </c>
      <c r="J56" s="69">
        <f>VLOOKUP($A56,'Return Data'!$A$7:$R$326,14,0)</f>
        <v>-38.406200061353097</v>
      </c>
      <c r="K56" s="70">
        <f t="shared" si="15"/>
        <v>62</v>
      </c>
      <c r="L56" s="69">
        <f>VLOOKUP($A56,'Return Data'!$A$7:$R$326,18,0)</f>
        <v>-25.232749596556602</v>
      </c>
      <c r="M56" s="70">
        <f>RANK(L56,L$8:L$73,0)</f>
        <v>55</v>
      </c>
      <c r="N56" s="69">
        <f>VLOOKUP($A56,'Return Data'!$A$7:$R$326,15,0)</f>
        <v>-14.2257039668579</v>
      </c>
      <c r="O56" s="70">
        <f>RANK(N56,N$8:N$73,0)</f>
        <v>48</v>
      </c>
      <c r="P56" s="69"/>
      <c r="Q56" s="70"/>
      <c r="R56" s="69">
        <f>VLOOKUP($A56,'Return Data'!$A$7:$R$326,17,0)</f>
        <v>-9.8109887459807101</v>
      </c>
      <c r="S56" s="71">
        <f t="shared" si="18"/>
        <v>53</v>
      </c>
    </row>
    <row r="57" spans="1:19" x14ac:dyDescent="0.25">
      <c r="A57" s="67" t="s">
        <v>315</v>
      </c>
      <c r="B57" s="68">
        <f>VLOOKUP($A57,'Return Data'!$A$7:$R$326,2,0)</f>
        <v>43936</v>
      </c>
      <c r="C57" s="69">
        <f>VLOOKUP($A57,'Return Data'!$A$7:$R$326,3,0)</f>
        <v>5.6826999999999996</v>
      </c>
      <c r="D57" s="69">
        <f>VLOOKUP($A57,'Return Data'!$A$7:$R$326,11,0)</f>
        <v>-126.365612932237</v>
      </c>
      <c r="E57" s="70">
        <f t="shared" si="13"/>
        <v>61</v>
      </c>
      <c r="F57" s="69">
        <f>VLOOKUP($A57,'Return Data'!$A$7:$R$326,12,0)</f>
        <v>-49.389378808695398</v>
      </c>
      <c r="G57" s="70">
        <f t="shared" si="8"/>
        <v>59</v>
      </c>
      <c r="H57" s="69">
        <f>VLOOKUP($A57,'Return Data'!$A$7:$R$326,13,0)</f>
        <v>-40.575960832530903</v>
      </c>
      <c r="I57" s="70">
        <f t="shared" si="14"/>
        <v>60</v>
      </c>
      <c r="J57" s="69">
        <f>VLOOKUP($A57,'Return Data'!$A$7:$R$326,14,0)</f>
        <v>-37.970659953061201</v>
      </c>
      <c r="K57" s="70">
        <f t="shared" si="15"/>
        <v>61</v>
      </c>
      <c r="L57" s="69">
        <f>VLOOKUP($A57,'Return Data'!$A$7:$R$326,18,0)</f>
        <v>-25.191231369287198</v>
      </c>
      <c r="M57" s="70">
        <f>RANK(L57,L$8:L$73,0)</f>
        <v>54</v>
      </c>
      <c r="N57" s="69"/>
      <c r="O57" s="70"/>
      <c r="P57" s="69"/>
      <c r="Q57" s="70"/>
      <c r="R57" s="69">
        <f>VLOOKUP($A57,'Return Data'!$A$7:$R$326,17,0)</f>
        <v>-14.0949418604651</v>
      </c>
      <c r="S57" s="71">
        <f t="shared" si="18"/>
        <v>58</v>
      </c>
    </row>
    <row r="58" spans="1:19" x14ac:dyDescent="0.25">
      <c r="A58" s="67" t="s">
        <v>316</v>
      </c>
      <c r="B58" s="68">
        <f>VLOOKUP($A58,'Return Data'!$A$7:$R$326,2,0)</f>
        <v>43936</v>
      </c>
      <c r="C58" s="69">
        <f>VLOOKUP($A58,'Return Data'!$A$7:$R$326,3,0)</f>
        <v>5.0651000000000002</v>
      </c>
      <c r="D58" s="69">
        <f>VLOOKUP($A58,'Return Data'!$A$7:$R$326,11,0)</f>
        <v>-135.15055064452201</v>
      </c>
      <c r="E58" s="70">
        <f t="shared" si="13"/>
        <v>65</v>
      </c>
      <c r="F58" s="69">
        <f>VLOOKUP($A58,'Return Data'!$A$7:$R$326,12,0)</f>
        <v>-53.133497194946202</v>
      </c>
      <c r="G58" s="70">
        <f t="shared" si="8"/>
        <v>64</v>
      </c>
      <c r="H58" s="69">
        <f>VLOOKUP($A58,'Return Data'!$A$7:$R$326,13,0)</f>
        <v>-43.195402243186201</v>
      </c>
      <c r="I58" s="70">
        <f t="shared" si="14"/>
        <v>64</v>
      </c>
      <c r="J58" s="69">
        <f>VLOOKUP($A58,'Return Data'!$A$7:$R$326,14,0)</f>
        <v>-39.599159522786003</v>
      </c>
      <c r="K58" s="70">
        <f t="shared" si="15"/>
        <v>64</v>
      </c>
      <c r="L58" s="69">
        <f>VLOOKUP($A58,'Return Data'!$A$7:$R$326,18,0)</f>
        <v>-25.8870363459373</v>
      </c>
      <c r="M58" s="70">
        <f>RANK(L58,L$8:L$73,0)</f>
        <v>56</v>
      </c>
      <c r="N58" s="69"/>
      <c r="O58" s="70"/>
      <c r="P58" s="69"/>
      <c r="Q58" s="70"/>
      <c r="R58" s="69">
        <f>VLOOKUP($A58,'Return Data'!$A$7:$R$326,17,0)</f>
        <v>-19.368155913978502</v>
      </c>
      <c r="S58" s="71">
        <f t="shared" si="18"/>
        <v>64</v>
      </c>
    </row>
    <row r="59" spans="1:19" x14ac:dyDescent="0.25">
      <c r="A59" s="67" t="s">
        <v>317</v>
      </c>
      <c r="B59" s="68">
        <f>VLOOKUP($A59,'Return Data'!$A$7:$R$326,2,0)</f>
        <v>43936</v>
      </c>
      <c r="C59" s="69">
        <f>VLOOKUP($A59,'Return Data'!$A$7:$R$326,3,0)</f>
        <v>5.5072999999999999</v>
      </c>
      <c r="D59" s="69">
        <f>VLOOKUP($A59,'Return Data'!$A$7:$R$326,11,0)</f>
        <v>-129.98621079943601</v>
      </c>
      <c r="E59" s="70">
        <f t="shared" si="13"/>
        <v>62</v>
      </c>
      <c r="F59" s="69">
        <f>VLOOKUP($A59,'Return Data'!$A$7:$R$326,12,0)</f>
        <v>-49.872215159237101</v>
      </c>
      <c r="G59" s="70">
        <f t="shared" si="8"/>
        <v>62</v>
      </c>
      <c r="H59" s="69">
        <f>VLOOKUP($A59,'Return Data'!$A$7:$R$326,13,0)</f>
        <v>-41.2830036756678</v>
      </c>
      <c r="I59" s="70">
        <f t="shared" si="14"/>
        <v>61</v>
      </c>
      <c r="J59" s="69">
        <f>VLOOKUP($A59,'Return Data'!$A$7:$R$326,14,0)</f>
        <v>-38.415626902472603</v>
      </c>
      <c r="K59" s="70">
        <f t="shared" si="15"/>
        <v>63</v>
      </c>
      <c r="L59" s="69">
        <f>VLOOKUP($A59,'Return Data'!$A$7:$R$326,18,0)</f>
        <v>-24.973400073343502</v>
      </c>
      <c r="M59" s="70">
        <f>RANK(L59,L$8:L$73,0)</f>
        <v>53</v>
      </c>
      <c r="N59" s="69"/>
      <c r="O59" s="70"/>
      <c r="P59" s="69"/>
      <c r="Q59" s="70"/>
      <c r="R59" s="69">
        <f>VLOOKUP($A59,'Return Data'!$A$7:$R$326,17,0)</f>
        <v>-16.156014778325101</v>
      </c>
      <c r="S59" s="71">
        <f t="shared" si="18"/>
        <v>62</v>
      </c>
    </row>
    <row r="60" spans="1:19" x14ac:dyDescent="0.25">
      <c r="A60" s="67" t="s">
        <v>318</v>
      </c>
      <c r="B60" s="68">
        <f>VLOOKUP($A60,'Return Data'!$A$7:$R$326,2,0)</f>
        <v>43936</v>
      </c>
      <c r="C60" s="69">
        <f>VLOOKUP($A60,'Return Data'!$A$7:$R$326,3,0)</f>
        <v>5.4654999999999996</v>
      </c>
      <c r="D60" s="69">
        <f>VLOOKUP($A60,'Return Data'!$A$7:$R$326,11,0)</f>
        <v>-134.81534013929601</v>
      </c>
      <c r="E60" s="70">
        <f t="shared" si="13"/>
        <v>64</v>
      </c>
      <c r="F60" s="69">
        <f>VLOOKUP($A60,'Return Data'!$A$7:$R$326,12,0)</f>
        <v>-53.058866161313702</v>
      </c>
      <c r="G60" s="70">
        <f t="shared" si="8"/>
        <v>63</v>
      </c>
      <c r="H60" s="69">
        <f>VLOOKUP($A60,'Return Data'!$A$7:$R$326,13,0)</f>
        <v>-42.323131617765398</v>
      </c>
      <c r="I60" s="70">
        <f t="shared" si="14"/>
        <v>63</v>
      </c>
      <c r="J60" s="69">
        <f>VLOOKUP($A60,'Return Data'!$A$7:$R$326,14,0)</f>
        <v>-37.850391660004199</v>
      </c>
      <c r="K60" s="70">
        <f t="shared" si="15"/>
        <v>60</v>
      </c>
      <c r="L60" s="69"/>
      <c r="M60" s="70"/>
      <c r="N60" s="69"/>
      <c r="O60" s="70"/>
      <c r="P60" s="69"/>
      <c r="Q60" s="70"/>
      <c r="R60" s="69">
        <f>VLOOKUP($A60,'Return Data'!$A$7:$R$326,17,0)</f>
        <v>-22.0973631508678</v>
      </c>
      <c r="S60" s="71">
        <f t="shared" si="18"/>
        <v>65</v>
      </c>
    </row>
    <row r="61" spans="1:19" x14ac:dyDescent="0.25">
      <c r="A61" s="67" t="s">
        <v>319</v>
      </c>
      <c r="B61" s="68">
        <f>VLOOKUP($A61,'Return Data'!$A$7:$R$326,2,0)</f>
        <v>43936</v>
      </c>
      <c r="C61" s="69">
        <f>VLOOKUP($A61,'Return Data'!$A$7:$R$326,3,0)</f>
        <v>11.4567</v>
      </c>
      <c r="D61" s="69">
        <f>VLOOKUP($A61,'Return Data'!$A$7:$R$326,11,0)</f>
        <v>-108.26480432468</v>
      </c>
      <c r="E61" s="70">
        <f t="shared" si="13"/>
        <v>42</v>
      </c>
      <c r="F61" s="69">
        <f>VLOOKUP($A61,'Return Data'!$A$7:$R$326,12,0)</f>
        <v>-37.798180104233197</v>
      </c>
      <c r="G61" s="70">
        <f t="shared" si="8"/>
        <v>33</v>
      </c>
      <c r="H61" s="69">
        <f>VLOOKUP($A61,'Return Data'!$A$7:$R$326,13,0)</f>
        <v>-27.8166489377716</v>
      </c>
      <c r="I61" s="70">
        <f t="shared" si="14"/>
        <v>34</v>
      </c>
      <c r="J61" s="69">
        <f>VLOOKUP($A61,'Return Data'!$A$7:$R$326,14,0)</f>
        <v>-22.512492378642701</v>
      </c>
      <c r="K61" s="70">
        <f t="shared" si="15"/>
        <v>37</v>
      </c>
      <c r="L61" s="69">
        <f>VLOOKUP($A61,'Return Data'!$A$7:$R$326,18,0)</f>
        <v>-10.1608995778594</v>
      </c>
      <c r="M61" s="70">
        <f>RANK(L61,L$8:L$73,0)</f>
        <v>26</v>
      </c>
      <c r="N61" s="69">
        <f>VLOOKUP($A61,'Return Data'!$A$7:$R$326,15,0)</f>
        <v>-4.0930106612598802</v>
      </c>
      <c r="O61" s="70">
        <f>RANK(N61,N$8:N$73,0)</f>
        <v>32</v>
      </c>
      <c r="P61" s="69"/>
      <c r="Q61" s="70"/>
      <c r="R61" s="69">
        <f>VLOOKUP($A61,'Return Data'!$A$7:$R$326,17,0)</f>
        <v>3.5780316285329699</v>
      </c>
      <c r="S61" s="71">
        <f t="shared" si="18"/>
        <v>37</v>
      </c>
    </row>
    <row r="62" spans="1:19" x14ac:dyDescent="0.25">
      <c r="A62" s="67" t="s">
        <v>320</v>
      </c>
      <c r="B62" s="68">
        <f>VLOOKUP($A62,'Return Data'!$A$7:$R$326,2,0)</f>
        <v>43936</v>
      </c>
      <c r="C62" s="69">
        <f>VLOOKUP($A62,'Return Data'!$A$7:$R$326,3,0)</f>
        <v>10.4384</v>
      </c>
      <c r="D62" s="69">
        <f>VLOOKUP($A62,'Return Data'!$A$7:$R$326,11,0)</f>
        <v>-109.93225627600999</v>
      </c>
      <c r="E62" s="70">
        <f t="shared" si="13"/>
        <v>45</v>
      </c>
      <c r="F62" s="69">
        <f>VLOOKUP($A62,'Return Data'!$A$7:$R$326,12,0)</f>
        <v>-39.762203396046502</v>
      </c>
      <c r="G62" s="70">
        <f t="shared" si="8"/>
        <v>37</v>
      </c>
      <c r="H62" s="69">
        <f>VLOOKUP($A62,'Return Data'!$A$7:$R$326,13,0)</f>
        <v>-28.951356946113702</v>
      </c>
      <c r="I62" s="70">
        <f t="shared" si="14"/>
        <v>42</v>
      </c>
      <c r="J62" s="69">
        <f>VLOOKUP($A62,'Return Data'!$A$7:$R$326,14,0)</f>
        <v>-24.211329703295299</v>
      </c>
      <c r="K62" s="70">
        <f t="shared" si="15"/>
        <v>42</v>
      </c>
      <c r="L62" s="69">
        <f>VLOOKUP($A62,'Return Data'!$A$7:$R$326,18,0)</f>
        <v>-10.8187795626158</v>
      </c>
      <c r="M62" s="70">
        <f>RANK(L62,L$8:L$73,0)</f>
        <v>31</v>
      </c>
      <c r="N62" s="69">
        <f>VLOOKUP($A62,'Return Data'!$A$7:$R$326,15,0)</f>
        <v>-4.6993621550950104</v>
      </c>
      <c r="O62" s="70">
        <f>RANK(N62,N$8:N$73,0)</f>
        <v>35</v>
      </c>
      <c r="P62" s="69"/>
      <c r="Q62" s="70"/>
      <c r="R62" s="69">
        <f>VLOOKUP($A62,'Return Data'!$A$7:$R$326,17,0)</f>
        <v>0.86635625338386302</v>
      </c>
      <c r="S62" s="71">
        <f t="shared" si="18"/>
        <v>43</v>
      </c>
    </row>
    <row r="63" spans="1:19" x14ac:dyDescent="0.25">
      <c r="A63" s="67" t="s">
        <v>321</v>
      </c>
      <c r="B63" s="68">
        <f>VLOOKUP($A63,'Return Data'!$A$7:$R$326,2,0)</f>
        <v>43936</v>
      </c>
      <c r="C63" s="69">
        <f>VLOOKUP($A63,'Return Data'!$A$7:$R$326,3,0)</f>
        <v>6.6712999999999996</v>
      </c>
      <c r="D63" s="69">
        <f>VLOOKUP($A63,'Return Data'!$A$7:$R$326,11,0)</f>
        <v>-121.566579796319</v>
      </c>
      <c r="E63" s="70">
        <f t="shared" si="13"/>
        <v>58</v>
      </c>
      <c r="F63" s="69">
        <f>VLOOKUP($A63,'Return Data'!$A$7:$R$326,12,0)</f>
        <v>-44.942940788956903</v>
      </c>
      <c r="G63" s="70">
        <f t="shared" si="8"/>
        <v>49</v>
      </c>
      <c r="H63" s="69">
        <f>VLOOKUP($A63,'Return Data'!$A$7:$R$326,13,0)</f>
        <v>-37.890397327457499</v>
      </c>
      <c r="I63" s="70">
        <f t="shared" si="14"/>
        <v>57</v>
      </c>
      <c r="J63" s="69">
        <f>VLOOKUP($A63,'Return Data'!$A$7:$R$326,14,0)</f>
        <v>-34.373072118683503</v>
      </c>
      <c r="K63" s="70">
        <f t="shared" si="15"/>
        <v>59</v>
      </c>
      <c r="L63" s="69"/>
      <c r="M63" s="70"/>
      <c r="N63" s="69"/>
      <c r="O63" s="70"/>
      <c r="P63" s="69"/>
      <c r="Q63" s="70"/>
      <c r="R63" s="69">
        <f>VLOOKUP($A63,'Return Data'!$A$7:$R$326,17,0)</f>
        <v>-18.520967987804902</v>
      </c>
      <c r="S63" s="71">
        <f t="shared" si="18"/>
        <v>63</v>
      </c>
    </row>
    <row r="64" spans="1:19" x14ac:dyDescent="0.25">
      <c r="A64" s="67" t="s">
        <v>322</v>
      </c>
      <c r="B64" s="68">
        <f>VLOOKUP($A64,'Return Data'!$A$7:$R$326,2,0)</f>
        <v>43936</v>
      </c>
      <c r="C64" s="69">
        <f>VLOOKUP($A64,'Return Data'!$A$7:$R$326,3,0)</f>
        <v>14.3924</v>
      </c>
      <c r="D64" s="69">
        <f>VLOOKUP($A64,'Return Data'!$A$7:$R$326,11,0)</f>
        <v>-105.75884399440901</v>
      </c>
      <c r="E64" s="70">
        <f t="shared" si="13"/>
        <v>38</v>
      </c>
      <c r="F64" s="69">
        <f>VLOOKUP($A64,'Return Data'!$A$7:$R$326,12,0)</f>
        <v>-39.839251949463701</v>
      </c>
      <c r="G64" s="70">
        <f t="shared" si="8"/>
        <v>39</v>
      </c>
      <c r="H64" s="69">
        <f>VLOOKUP($A64,'Return Data'!$A$7:$R$326,13,0)</f>
        <v>-28.245343962067501</v>
      </c>
      <c r="I64" s="70">
        <f t="shared" si="14"/>
        <v>37</v>
      </c>
      <c r="J64" s="69">
        <f>VLOOKUP($A64,'Return Data'!$A$7:$R$326,14,0)</f>
        <v>-20.247975896855401</v>
      </c>
      <c r="K64" s="70">
        <f t="shared" si="15"/>
        <v>27</v>
      </c>
      <c r="L64" s="69">
        <f>VLOOKUP($A64,'Return Data'!$A$7:$R$326,18,0)</f>
        <v>-9.1223483582823501</v>
      </c>
      <c r="M64" s="70">
        <f t="shared" ref="M64:M70" si="19">RANK(L64,L$8:L$73,0)</f>
        <v>20</v>
      </c>
      <c r="N64" s="69">
        <f>VLOOKUP($A64,'Return Data'!$A$7:$R$326,15,0)</f>
        <v>-1.88935633917847</v>
      </c>
      <c r="O64" s="70">
        <f>RANK(N64,N$8:N$73,0)</f>
        <v>18</v>
      </c>
      <c r="P64" s="69">
        <f>VLOOKUP($A64,'Return Data'!$A$7:$R$326,16,0)</f>
        <v>3.6321592426048399</v>
      </c>
      <c r="Q64" s="70">
        <f>RANK(P64,P$8:P$73,0)</f>
        <v>7</v>
      </c>
      <c r="R64" s="69">
        <f>VLOOKUP($A64,'Return Data'!$A$7:$R$326,17,0)</f>
        <v>7.9722824465440096</v>
      </c>
      <c r="S64" s="71">
        <f t="shared" si="18"/>
        <v>34</v>
      </c>
    </row>
    <row r="65" spans="1:19" x14ac:dyDescent="0.25">
      <c r="A65" s="67" t="s">
        <v>323</v>
      </c>
      <c r="B65" s="68">
        <f>VLOOKUP($A65,'Return Data'!$A$7:$R$326,2,0)</f>
        <v>43936</v>
      </c>
      <c r="C65" s="69">
        <f>VLOOKUP($A65,'Return Data'!$A$7:$R$326,3,0)</f>
        <v>63.26</v>
      </c>
      <c r="D65" s="69">
        <f>VLOOKUP($A65,'Return Data'!$A$7:$R$326,11,0)</f>
        <v>-94.618450760497694</v>
      </c>
      <c r="E65" s="70">
        <f t="shared" si="13"/>
        <v>20</v>
      </c>
      <c r="F65" s="69">
        <f>VLOOKUP($A65,'Return Data'!$A$7:$R$326,12,0)</f>
        <v>-34.347143982849602</v>
      </c>
      <c r="G65" s="70">
        <f t="shared" si="8"/>
        <v>22</v>
      </c>
      <c r="H65" s="69">
        <f>VLOOKUP($A65,'Return Data'!$A$7:$R$326,13,0)</f>
        <v>-24.568992774583698</v>
      </c>
      <c r="I65" s="70">
        <f t="shared" si="14"/>
        <v>21</v>
      </c>
      <c r="J65" s="69">
        <f>VLOOKUP($A65,'Return Data'!$A$7:$R$326,14,0)</f>
        <v>-20.511358490255201</v>
      </c>
      <c r="K65" s="70">
        <f t="shared" si="15"/>
        <v>28</v>
      </c>
      <c r="L65" s="69">
        <f>VLOOKUP($A65,'Return Data'!$A$7:$R$326,18,0)</f>
        <v>-8.9703930176093003</v>
      </c>
      <c r="M65" s="70">
        <f t="shared" si="19"/>
        <v>19</v>
      </c>
      <c r="N65" s="69">
        <f>VLOOKUP($A65,'Return Data'!$A$7:$R$326,15,0)</f>
        <v>-0.172510541833475</v>
      </c>
      <c r="O65" s="70">
        <f>RANK(N65,N$8:N$73,0)</f>
        <v>9</v>
      </c>
      <c r="P65" s="69">
        <f>VLOOKUP($A65,'Return Data'!$A$7:$R$326,16,0)</f>
        <v>2.2330536966013601</v>
      </c>
      <c r="Q65" s="70">
        <f>RANK(P65,P$8:P$73,0)</f>
        <v>14</v>
      </c>
      <c r="R65" s="69">
        <f>VLOOKUP($A65,'Return Data'!$A$7:$R$326,17,0)</f>
        <v>35.775431363565801</v>
      </c>
      <c r="S65" s="71">
        <f t="shared" si="18"/>
        <v>10</v>
      </c>
    </row>
    <row r="66" spans="1:19" x14ac:dyDescent="0.25">
      <c r="A66" s="67" t="s">
        <v>324</v>
      </c>
      <c r="B66" s="68">
        <f>VLOOKUP($A66,'Return Data'!$A$7:$R$326,2,0)</f>
        <v>43936</v>
      </c>
      <c r="C66" s="69">
        <f>VLOOKUP($A66,'Return Data'!$A$7:$R$326,3,0)</f>
        <v>20.239999999999998</v>
      </c>
      <c r="D66" s="69">
        <f>VLOOKUP($A66,'Return Data'!$A$7:$R$326,11,0)</f>
        <v>-91.478696741854606</v>
      </c>
      <c r="E66" s="70">
        <f t="shared" si="13"/>
        <v>18</v>
      </c>
      <c r="F66" s="69">
        <f>VLOOKUP($A66,'Return Data'!$A$7:$R$326,12,0)</f>
        <v>-34.8148940532542</v>
      </c>
      <c r="G66" s="70">
        <f t="shared" si="8"/>
        <v>26</v>
      </c>
      <c r="H66" s="69">
        <f>VLOOKUP($A66,'Return Data'!$A$7:$R$326,13,0)</f>
        <v>-21.350821649329099</v>
      </c>
      <c r="I66" s="70">
        <f t="shared" si="14"/>
        <v>15</v>
      </c>
      <c r="J66" s="69">
        <f>VLOOKUP($A66,'Return Data'!$A$7:$R$326,14,0)</f>
        <v>-16.832733025886199</v>
      </c>
      <c r="K66" s="70">
        <f t="shared" si="15"/>
        <v>13</v>
      </c>
      <c r="L66" s="69">
        <f>VLOOKUP($A66,'Return Data'!$A$7:$R$326,18,0)</f>
        <v>-7.4839376267893796</v>
      </c>
      <c r="M66" s="70">
        <f t="shared" si="19"/>
        <v>11</v>
      </c>
      <c r="N66" s="69">
        <f>VLOOKUP($A66,'Return Data'!$A$7:$R$326,15,0)</f>
        <v>-1.9190130693015599</v>
      </c>
      <c r="O66" s="70">
        <f>RANK(N66,N$8:N$73,0)</f>
        <v>19</v>
      </c>
      <c r="P66" s="69">
        <f>VLOOKUP($A66,'Return Data'!$A$7:$R$326,16,0)</f>
        <v>-1.31835218479714</v>
      </c>
      <c r="Q66" s="70">
        <f>RANK(P66,P$8:P$73,0)</f>
        <v>34</v>
      </c>
      <c r="R66" s="69">
        <f>VLOOKUP($A66,'Return Data'!$A$7:$R$326,17,0)</f>
        <v>12.3109354413702</v>
      </c>
      <c r="S66" s="71">
        <f t="shared" si="18"/>
        <v>32</v>
      </c>
    </row>
    <row r="67" spans="1:19" x14ac:dyDescent="0.25">
      <c r="A67" s="67" t="s">
        <v>325</v>
      </c>
      <c r="B67" s="68">
        <f>VLOOKUP($A67,'Return Data'!$A$7:$R$326,2,0)</f>
        <v>43936</v>
      </c>
      <c r="C67" s="69">
        <f>VLOOKUP($A67,'Return Data'!$A$7:$R$326,3,0)</f>
        <v>9.7362000000000002</v>
      </c>
      <c r="D67" s="69">
        <f>VLOOKUP($A67,'Return Data'!$A$7:$R$326,11,0)</f>
        <v>-120.19320189668601</v>
      </c>
      <c r="E67" s="70">
        <f t="shared" si="13"/>
        <v>57</v>
      </c>
      <c r="F67" s="69">
        <f>VLOOKUP($A67,'Return Data'!$A$7:$R$326,12,0)</f>
        <v>-47.536939579499801</v>
      </c>
      <c r="G67" s="70">
        <f t="shared" si="8"/>
        <v>56</v>
      </c>
      <c r="H67" s="69">
        <f>VLOOKUP($A67,'Return Data'!$A$7:$R$326,13,0)</f>
        <v>-34.059684274311898</v>
      </c>
      <c r="I67" s="70">
        <f t="shared" si="14"/>
        <v>49</v>
      </c>
      <c r="J67" s="69">
        <f>VLOOKUP($A67,'Return Data'!$A$7:$R$326,14,0)</f>
        <v>-29.711861220414001</v>
      </c>
      <c r="K67" s="70">
        <f t="shared" si="15"/>
        <v>55</v>
      </c>
      <c r="L67" s="69">
        <f>VLOOKUP($A67,'Return Data'!$A$7:$R$326,18,0)</f>
        <v>-17.136715592730202</v>
      </c>
      <c r="M67" s="70">
        <f t="shared" si="19"/>
        <v>49</v>
      </c>
      <c r="N67" s="69">
        <f>VLOOKUP($A67,'Return Data'!$A$7:$R$326,15,0)</f>
        <v>-7.8243953575422802</v>
      </c>
      <c r="O67" s="70">
        <f>RANK(N67,N$8:N$73,0)</f>
        <v>45</v>
      </c>
      <c r="P67" s="69"/>
      <c r="Q67" s="70"/>
      <c r="R67" s="69">
        <f>VLOOKUP($A67,'Return Data'!$A$7:$R$326,17,0)</f>
        <v>-0.65190927555856404</v>
      </c>
      <c r="S67" s="71">
        <f t="shared" si="18"/>
        <v>45</v>
      </c>
    </row>
    <row r="68" spans="1:19" x14ac:dyDescent="0.25">
      <c r="A68" s="67" t="s">
        <v>326</v>
      </c>
      <c r="B68" s="68">
        <f>VLOOKUP($A68,'Return Data'!$A$7:$R$326,2,0)</f>
        <v>43936</v>
      </c>
      <c r="C68" s="69">
        <f>VLOOKUP($A68,'Return Data'!$A$7:$R$326,3,0)</f>
        <v>7.319</v>
      </c>
      <c r="D68" s="69">
        <f>VLOOKUP($A68,'Return Data'!$A$7:$R$326,11,0)</f>
        <v>-125.914201472653</v>
      </c>
      <c r="E68" s="70">
        <f t="shared" si="13"/>
        <v>59</v>
      </c>
      <c r="F68" s="69">
        <f>VLOOKUP($A68,'Return Data'!$A$7:$R$326,12,0)</f>
        <v>-49.251312312604597</v>
      </c>
      <c r="G68" s="70">
        <f t="shared" si="8"/>
        <v>58</v>
      </c>
      <c r="H68" s="69">
        <f>VLOOKUP($A68,'Return Data'!$A$7:$R$326,13,0)</f>
        <v>-38.171235010122999</v>
      </c>
      <c r="I68" s="70">
        <f t="shared" si="14"/>
        <v>58</v>
      </c>
      <c r="J68" s="69">
        <f>VLOOKUP($A68,'Return Data'!$A$7:$R$326,14,0)</f>
        <v>-31.216627257306001</v>
      </c>
      <c r="K68" s="70">
        <f t="shared" si="15"/>
        <v>57</v>
      </c>
      <c r="L68" s="69">
        <f>VLOOKUP($A68,'Return Data'!$A$7:$R$326,18,0)</f>
        <v>-18.132495682888699</v>
      </c>
      <c r="M68" s="70">
        <f t="shared" si="19"/>
        <v>50</v>
      </c>
      <c r="N68" s="69">
        <f>VLOOKUP($A68,'Return Data'!$A$7:$R$326,15,0)</f>
        <v>-10.2538529040807</v>
      </c>
      <c r="O68" s="70">
        <f>RANK(N68,N$8:N$73,0)</f>
        <v>46</v>
      </c>
      <c r="P68" s="69"/>
      <c r="Q68" s="70"/>
      <c r="R68" s="69">
        <f>VLOOKUP($A68,'Return Data'!$A$7:$R$326,17,0)</f>
        <v>-8.3211309523809494</v>
      </c>
      <c r="S68" s="71">
        <f t="shared" si="18"/>
        <v>52</v>
      </c>
    </row>
    <row r="69" spans="1:19" x14ac:dyDescent="0.25">
      <c r="A69" s="67" t="s">
        <v>327</v>
      </c>
      <c r="B69" s="68">
        <f>VLOOKUP($A69,'Return Data'!$A$7:$R$326,2,0)</f>
        <v>43936</v>
      </c>
      <c r="C69" s="69">
        <f>VLOOKUP($A69,'Return Data'!$A$7:$R$326,3,0)</f>
        <v>6.9237000000000002</v>
      </c>
      <c r="D69" s="69">
        <f>VLOOKUP($A69,'Return Data'!$A$7:$R$326,11,0)</f>
        <v>-116.380282556542</v>
      </c>
      <c r="E69" s="70">
        <f t="shared" si="13"/>
        <v>53</v>
      </c>
      <c r="F69" s="69">
        <f>VLOOKUP($A69,'Return Data'!$A$7:$R$326,12,0)</f>
        <v>-45.529930148905997</v>
      </c>
      <c r="G69" s="70">
        <f t="shared" si="8"/>
        <v>50</v>
      </c>
      <c r="H69" s="69">
        <f>VLOOKUP($A69,'Return Data'!$A$7:$R$326,13,0)</f>
        <v>-35.5667328590295</v>
      </c>
      <c r="I69" s="70">
        <f t="shared" si="14"/>
        <v>54</v>
      </c>
      <c r="J69" s="69">
        <f>VLOOKUP($A69,'Return Data'!$A$7:$R$326,14,0)</f>
        <v>-29.3279954902893</v>
      </c>
      <c r="K69" s="70">
        <f t="shared" si="15"/>
        <v>54</v>
      </c>
      <c r="L69" s="69">
        <f>VLOOKUP($A69,'Return Data'!$A$7:$R$326,18,0)</f>
        <v>-16.172566071444201</v>
      </c>
      <c r="M69" s="70">
        <f t="shared" si="19"/>
        <v>48</v>
      </c>
      <c r="N69" s="69"/>
      <c r="O69" s="70"/>
      <c r="P69" s="69"/>
      <c r="Q69" s="70"/>
      <c r="R69" s="69">
        <f>VLOOKUP($A69,'Return Data'!$A$7:$R$326,17,0)</f>
        <v>-10.088495058400699</v>
      </c>
      <c r="S69" s="71">
        <f t="shared" si="18"/>
        <v>56</v>
      </c>
    </row>
    <row r="70" spans="1:19" x14ac:dyDescent="0.25">
      <c r="A70" s="67" t="s">
        <v>328</v>
      </c>
      <c r="B70" s="68">
        <f>VLOOKUP($A70,'Return Data'!$A$7:$R$326,2,0)</f>
        <v>43936</v>
      </c>
      <c r="C70" s="69">
        <f>VLOOKUP($A70,'Return Data'!$A$7:$R$326,3,0)</f>
        <v>6.4408000000000003</v>
      </c>
      <c r="D70" s="69">
        <f>VLOOKUP($A70,'Return Data'!$A$7:$R$326,11,0)</f>
        <v>-94.707805329625302</v>
      </c>
      <c r="E70" s="70">
        <f t="shared" si="13"/>
        <v>21</v>
      </c>
      <c r="F70" s="69">
        <f>VLOOKUP($A70,'Return Data'!$A$7:$R$326,12,0)</f>
        <v>-31.675833132076399</v>
      </c>
      <c r="G70" s="70">
        <f t="shared" si="8"/>
        <v>16</v>
      </c>
      <c r="H70" s="69">
        <f>VLOOKUP($A70,'Return Data'!$A$7:$R$326,13,0)</f>
        <v>-29.109200658496398</v>
      </c>
      <c r="I70" s="70">
        <f t="shared" si="14"/>
        <v>43</v>
      </c>
      <c r="J70" s="69">
        <f>VLOOKUP($A70,'Return Data'!$A$7:$R$326,14,0)</f>
        <v>-28.519266468984799</v>
      </c>
      <c r="K70" s="70">
        <f t="shared" si="15"/>
        <v>52</v>
      </c>
      <c r="L70" s="69">
        <f>VLOOKUP($A70,'Return Data'!$A$7:$R$326,18,0)</f>
        <v>-18.1350655260194</v>
      </c>
      <c r="M70" s="70">
        <f t="shared" si="19"/>
        <v>51</v>
      </c>
      <c r="N70" s="69"/>
      <c r="O70" s="70"/>
      <c r="P70" s="69"/>
      <c r="Q70" s="70"/>
      <c r="R70" s="69">
        <f>VLOOKUP($A70,'Return Data'!$A$7:$R$326,17,0)</f>
        <v>-15.8815158924205</v>
      </c>
      <c r="S70" s="71">
        <f t="shared" si="18"/>
        <v>61</v>
      </c>
    </row>
    <row r="71" spans="1:19" x14ac:dyDescent="0.25">
      <c r="A71" s="67" t="s">
        <v>329</v>
      </c>
      <c r="B71" s="68">
        <f>VLOOKUP($A71,'Return Data'!$A$7:$R$326,2,0)</f>
        <v>43936</v>
      </c>
      <c r="C71" s="69">
        <f>VLOOKUP($A71,'Return Data'!$A$7:$R$326,3,0)</f>
        <v>6.7746000000000004</v>
      </c>
      <c r="D71" s="69">
        <f>VLOOKUP($A71,'Return Data'!$A$7:$R$326,11,0)</f>
        <v>-93.358678740001096</v>
      </c>
      <c r="E71" s="70">
        <f t="shared" si="13"/>
        <v>19</v>
      </c>
      <c r="F71" s="69">
        <f>VLOOKUP($A71,'Return Data'!$A$7:$R$326,12,0)</f>
        <v>-30.1131294711404</v>
      </c>
      <c r="G71" s="70">
        <f t="shared" si="8"/>
        <v>13</v>
      </c>
      <c r="H71" s="69">
        <f>VLOOKUP($A71,'Return Data'!$A$7:$R$326,13,0)</f>
        <v>-26.839924718819599</v>
      </c>
      <c r="I71" s="70">
        <f t="shared" si="14"/>
        <v>31</v>
      </c>
      <c r="J71" s="69">
        <f>VLOOKUP($A71,'Return Data'!$A$7:$R$326,14,0)</f>
        <v>-26.6721677822527</v>
      </c>
      <c r="K71" s="70">
        <f t="shared" si="15"/>
        <v>48</v>
      </c>
      <c r="L71" s="69"/>
      <c r="M71" s="70"/>
      <c r="N71" s="69"/>
      <c r="O71" s="70"/>
      <c r="P71" s="69"/>
      <c r="Q71" s="70"/>
      <c r="R71" s="69">
        <f>VLOOKUP($A71,'Return Data'!$A$7:$R$326,17,0)</f>
        <v>-15.696946666666699</v>
      </c>
      <c r="S71" s="71">
        <f t="shared" si="18"/>
        <v>60</v>
      </c>
    </row>
    <row r="72" spans="1:19" x14ac:dyDescent="0.25">
      <c r="A72" s="67" t="s">
        <v>330</v>
      </c>
      <c r="B72" s="68">
        <f>VLOOKUP($A72,'Return Data'!$A$7:$R$326,2,0)</f>
        <v>43936</v>
      </c>
      <c r="C72" s="69">
        <f>VLOOKUP($A72,'Return Data'!$A$7:$R$326,3,0)</f>
        <v>71.357500000000002</v>
      </c>
      <c r="D72" s="69">
        <f>VLOOKUP($A72,'Return Data'!$A$7:$R$326,11,0)</f>
        <v>-97.969206393613604</v>
      </c>
      <c r="E72" s="70">
        <f t="shared" ref="E72:E73" si="20">RANK(D72,D$8:D$73,0)</f>
        <v>26</v>
      </c>
      <c r="F72" s="69">
        <f>VLOOKUP($A72,'Return Data'!$A$7:$R$326,12,0)</f>
        <v>-30.869293812045701</v>
      </c>
      <c r="G72" s="70">
        <f t="shared" si="8"/>
        <v>15</v>
      </c>
      <c r="H72" s="69">
        <f>VLOOKUP($A72,'Return Data'!$A$7:$R$326,13,0)</f>
        <v>-21.6022419146</v>
      </c>
      <c r="I72" s="70">
        <f t="shared" si="14"/>
        <v>17</v>
      </c>
      <c r="J72" s="69">
        <f>VLOOKUP($A72,'Return Data'!$A$7:$R$326,14,0)</f>
        <v>-19.114098202930801</v>
      </c>
      <c r="K72" s="70">
        <f t="shared" si="15"/>
        <v>22</v>
      </c>
      <c r="L72" s="69">
        <f>VLOOKUP($A72,'Return Data'!$A$7:$R$326,18,0)</f>
        <v>-8.6975867418614303</v>
      </c>
      <c r="M72" s="70">
        <f>RANK(L72,L$8:L$73,0)</f>
        <v>18</v>
      </c>
      <c r="N72" s="69">
        <f>VLOOKUP($A72,'Return Data'!$A$7:$R$326,15,0)</f>
        <v>-2.4619901289000601</v>
      </c>
      <c r="O72" s="70">
        <f>RANK(N72,N$8:N$73,0)</f>
        <v>20</v>
      </c>
      <c r="P72" s="69">
        <f>VLOOKUP($A72,'Return Data'!$A$7:$R$326,16,0)</f>
        <v>0.99267938916621101</v>
      </c>
      <c r="Q72" s="70">
        <f>RANK(P72,P$8:P$73,0)</f>
        <v>23</v>
      </c>
      <c r="R72" s="69">
        <f>VLOOKUP($A72,'Return Data'!$A$7:$R$326,17,0)</f>
        <v>15.9494648139913</v>
      </c>
      <c r="S72" s="71">
        <f t="shared" ref="S72:S73" si="21">RANK(R72,R$8:R$73,0)</f>
        <v>29</v>
      </c>
    </row>
    <row r="73" spans="1:19" x14ac:dyDescent="0.25">
      <c r="A73" s="67" t="s">
        <v>331</v>
      </c>
      <c r="B73" s="68">
        <f>VLOOKUP($A73,'Return Data'!$A$7:$R$326,2,0)</f>
        <v>43936</v>
      </c>
      <c r="C73" s="69">
        <f>VLOOKUP($A73,'Return Data'!$A$7:$R$326,3,0)</f>
        <v>82.777299999999997</v>
      </c>
      <c r="D73" s="69">
        <f>VLOOKUP($A73,'Return Data'!$A$7:$R$326,11,0)</f>
        <v>-107.14898074296499</v>
      </c>
      <c r="E73" s="70">
        <f t="shared" si="20"/>
        <v>40</v>
      </c>
      <c r="F73" s="69">
        <f>VLOOKUP($A73,'Return Data'!$A$7:$R$326,12,0)</f>
        <v>-40.722035474591003</v>
      </c>
      <c r="G73" s="70">
        <f t="shared" si="8"/>
        <v>43</v>
      </c>
      <c r="H73" s="69">
        <f>VLOOKUP($A73,'Return Data'!$A$7:$R$326,13,0)</f>
        <v>-29.3448336137103</v>
      </c>
      <c r="I73" s="70">
        <f t="shared" si="14"/>
        <v>44</v>
      </c>
      <c r="J73" s="69">
        <f>VLOOKUP($A73,'Return Data'!$A$7:$R$326,14,0)</f>
        <v>-23.996717649165699</v>
      </c>
      <c r="K73" s="70">
        <f t="shared" si="15"/>
        <v>41</v>
      </c>
      <c r="L73" s="69">
        <f>VLOOKUP($A73,'Return Data'!$A$7:$R$326,18,0)</f>
        <v>-9.5892671863550607</v>
      </c>
      <c r="M73" s="70">
        <f>RANK(L73,L$8:L$73,0)</f>
        <v>22</v>
      </c>
      <c r="N73" s="69">
        <f>VLOOKUP($A73,'Return Data'!$A$7:$R$326,15,0)</f>
        <v>-3.0804936912332801</v>
      </c>
      <c r="O73" s="70">
        <f>RANK(N73,N$8:N$73,0)</f>
        <v>24</v>
      </c>
      <c r="P73" s="69">
        <f>VLOOKUP($A73,'Return Data'!$A$7:$R$326,16,0)</f>
        <v>1.34957389775446</v>
      </c>
      <c r="Q73" s="70">
        <f>RANK(P73,P$8:P$73,0)</f>
        <v>21</v>
      </c>
      <c r="R73" s="69">
        <f>VLOOKUP($A73,'Return Data'!$A$7:$R$326,17,0)</f>
        <v>63.8472108450175</v>
      </c>
      <c r="S73" s="71">
        <f t="shared" si="21"/>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-101.52525373861417</v>
      </c>
      <c r="E75" s="78"/>
      <c r="F75" s="79">
        <f>AVERAGE(F8:F73)</f>
        <v>-37.504521660977176</v>
      </c>
      <c r="G75" s="78"/>
      <c r="H75" s="79">
        <f>AVERAGE(H8:H73)</f>
        <v>-26.607297423657897</v>
      </c>
      <c r="I75" s="78"/>
      <c r="J75" s="79">
        <f>AVERAGE(J8:J73)</f>
        <v>-21.946392301185526</v>
      </c>
      <c r="K75" s="78"/>
      <c r="L75" s="79">
        <f>AVERAGE(L8:L73)</f>
        <v>-11.249657147647168</v>
      </c>
      <c r="M75" s="78"/>
      <c r="N75" s="79">
        <f>AVERAGE(N8:N73)</f>
        <v>-2.8409534161350334</v>
      </c>
      <c r="O75" s="78"/>
      <c r="P75" s="79">
        <f>AVERAGE(P8:P73)</f>
        <v>1.6619360393596883</v>
      </c>
      <c r="Q75" s="78"/>
      <c r="R75" s="79">
        <f>AVERAGE(R8:R73)</f>
        <v>26.970987489518379</v>
      </c>
      <c r="S75" s="80"/>
    </row>
    <row r="76" spans="1:19" x14ac:dyDescent="0.25">
      <c r="A76" s="77" t="s">
        <v>28</v>
      </c>
      <c r="B76" s="78"/>
      <c r="C76" s="78"/>
      <c r="D76" s="79">
        <f>MIN(D8:D73)</f>
        <v>-136.62689596227801</v>
      </c>
      <c r="E76" s="78"/>
      <c r="F76" s="79">
        <f>MIN(F8:F73)</f>
        <v>-54.060953478614699</v>
      </c>
      <c r="G76" s="78"/>
      <c r="H76" s="79">
        <f>MIN(H8:H73)</f>
        <v>-43.195402243186201</v>
      </c>
      <c r="I76" s="78"/>
      <c r="J76" s="79">
        <f>MIN(J8:J73)</f>
        <v>-39.599159522786003</v>
      </c>
      <c r="K76" s="78"/>
      <c r="L76" s="79">
        <f>MIN(L8:L73)</f>
        <v>-25.8870363459373</v>
      </c>
      <c r="M76" s="78"/>
      <c r="N76" s="79">
        <f>MIN(N8:N73)</f>
        <v>-14.2257039668579</v>
      </c>
      <c r="O76" s="78"/>
      <c r="P76" s="79">
        <f>MIN(P8:P73)</f>
        <v>-4.7650989878568897</v>
      </c>
      <c r="Q76" s="78"/>
      <c r="R76" s="79">
        <f>MIN(R8:R73)</f>
        <v>-43.106499999999997</v>
      </c>
      <c r="S76" s="80"/>
    </row>
    <row r="77" spans="1:19" ht="15.75" thickBot="1" x14ac:dyDescent="0.3">
      <c r="A77" s="81" t="s">
        <v>29</v>
      </c>
      <c r="B77" s="82"/>
      <c r="C77" s="82"/>
      <c r="D77" s="83">
        <f>MAX(D8:D73)</f>
        <v>-58.864528928073</v>
      </c>
      <c r="E77" s="82"/>
      <c r="F77" s="83">
        <f>MAX(F8:F73)</f>
        <v>-13.3889805787017</v>
      </c>
      <c r="G77" s="82"/>
      <c r="H77" s="83">
        <f>MAX(H8:H73)</f>
        <v>-3.8349253035384399</v>
      </c>
      <c r="I77" s="82"/>
      <c r="J77" s="83">
        <f>MAX(J8:J73)</f>
        <v>0.54387090224206203</v>
      </c>
      <c r="K77" s="82"/>
      <c r="L77" s="83">
        <f>MAX(L8:L73)</f>
        <v>2.1235698741931901</v>
      </c>
      <c r="M77" s="82"/>
      <c r="N77" s="83">
        <f>MAX(N8:N73)</f>
        <v>8.7493725773201803</v>
      </c>
      <c r="O77" s="82"/>
      <c r="P77" s="83">
        <f>MAX(P8:P73)</f>
        <v>8.7746426440249401</v>
      </c>
      <c r="Q77" s="82"/>
      <c r="R77" s="83">
        <f>MAX(R8:R73)</f>
        <v>508.48716385761702</v>
      </c>
      <c r="S77" s="84"/>
    </row>
    <row r="79" spans="1:19" x14ac:dyDescent="0.25">
      <c r="A79"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7" t="s">
        <v>349</v>
      </c>
    </row>
    <row r="3" spans="1:14" ht="15.75" thickBot="1" x14ac:dyDescent="0.3">
      <c r="A3" s="118"/>
      <c r="B3" s="122"/>
      <c r="C3" s="122"/>
      <c r="D3" s="123"/>
      <c r="E3" s="123"/>
      <c r="F3" s="123"/>
      <c r="G3" s="123"/>
      <c r="H3" s="123"/>
      <c r="I3" s="123"/>
      <c r="J3" s="123"/>
      <c r="K3" s="123"/>
      <c r="L3" s="27"/>
      <c r="M3" s="28"/>
    </row>
    <row r="4" spans="1:14" ht="15.75" thickBot="1" x14ac:dyDescent="0.3">
      <c r="A4" s="27"/>
      <c r="B4" s="122"/>
      <c r="C4" s="122"/>
      <c r="D4" s="27"/>
      <c r="E4" s="27"/>
      <c r="F4" s="27"/>
      <c r="G4" s="27"/>
      <c r="H4" s="27"/>
      <c r="I4" s="27"/>
      <c r="J4" s="27"/>
      <c r="K4" s="27"/>
      <c r="L4" s="27"/>
      <c r="M4" s="27"/>
    </row>
    <row r="5" spans="1:14" x14ac:dyDescent="0.25">
      <c r="A5" s="32" t="s">
        <v>348</v>
      </c>
      <c r="B5" s="115" t="s">
        <v>8</v>
      </c>
      <c r="C5" s="115" t="s">
        <v>9</v>
      </c>
      <c r="D5" s="121" t="s">
        <v>47</v>
      </c>
      <c r="E5" s="121"/>
      <c r="F5" s="121" t="s">
        <v>48</v>
      </c>
      <c r="G5" s="121"/>
      <c r="H5" s="121" t="s">
        <v>1</v>
      </c>
      <c r="I5" s="121"/>
      <c r="J5" s="121" t="s">
        <v>2</v>
      </c>
      <c r="K5" s="121"/>
      <c r="L5" s="119" t="s">
        <v>46</v>
      </c>
      <c r="M5" s="120"/>
      <c r="N5" s="13"/>
    </row>
    <row r="6" spans="1:14" x14ac:dyDescent="0.25">
      <c r="A6" s="35" t="s">
        <v>7</v>
      </c>
      <c r="B6" s="116"/>
      <c r="C6" s="116"/>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Data'!$A$7:$R$326,2,0)</f>
        <v>43936</v>
      </c>
      <c r="C8" s="69">
        <f>VLOOKUP($A8,'Return Data'!$A$7:$R$326,3,0)</f>
        <v>9.27</v>
      </c>
      <c r="D8" s="69">
        <f>VLOOKUP($A8,'Return Data'!$A$7:$R$326,9,0)</f>
        <v>145.50113895216401</v>
      </c>
      <c r="E8" s="70">
        <f>RANK(D8,D$8:D$10,0)</f>
        <v>3</v>
      </c>
      <c r="F8" s="69">
        <f>VLOOKUP($A8,'Return Data'!$A$7:$R$326,10,0)</f>
        <v>-29.045709192768001</v>
      </c>
      <c r="G8" s="70">
        <f t="shared" ref="G8" si="0">RANK(F8,F$8:F$10,0)</f>
        <v>1</v>
      </c>
      <c r="H8" s="69"/>
      <c r="I8" s="70"/>
      <c r="J8" s="69"/>
      <c r="K8" s="70"/>
      <c r="L8" s="69">
        <f>VLOOKUP($A8,'Return Data'!$A$7:$R$326,17,0)</f>
        <v>-42.293650793650798</v>
      </c>
      <c r="M8" s="71">
        <f>RANK(L8,L$8:L$10,0)</f>
        <v>3</v>
      </c>
    </row>
    <row r="9" spans="1:14" x14ac:dyDescent="0.25">
      <c r="A9" s="67" t="s">
        <v>49</v>
      </c>
      <c r="B9" s="68">
        <f>VLOOKUP($A9,'Return Data'!$A$7:$R$326,2,0)</f>
        <v>43936</v>
      </c>
      <c r="C9" s="69">
        <f>VLOOKUP($A9,'Return Data'!$A$7:$R$326,3,0)</f>
        <v>8.4700000000000006</v>
      </c>
      <c r="D9" s="69">
        <f>VLOOKUP($A9,'Return Data'!$A$7:$R$326,9,0)</f>
        <v>231.224752111642</v>
      </c>
      <c r="E9" s="70">
        <f t="shared" ref="E9:E10" si="1">RANK(D9,D$8:D$10,0)</f>
        <v>1</v>
      </c>
      <c r="F9" s="69">
        <f>VLOOKUP($A9,'Return Data'!$A$7:$R$326,10,0)</f>
        <v>-79.956188389923298</v>
      </c>
      <c r="G9" s="70">
        <f t="shared" ref="G9" si="2">RANK(F9,F$8:F$10,0)</f>
        <v>2</v>
      </c>
      <c r="H9" s="69">
        <f>VLOOKUP($A9,'Return Data'!$A$7:$R$326,11,0)</f>
        <v>-90.842490842490804</v>
      </c>
      <c r="I9" s="70">
        <f t="shared" ref="I9:K10" si="3">RANK(H9,H$8:H$10,0)</f>
        <v>1</v>
      </c>
      <c r="J9" s="69">
        <f>VLOOKUP($A9,'Return Data'!$A$7:$R$326,12,0)</f>
        <v>-32.848859141418998</v>
      </c>
      <c r="K9" s="70">
        <f t="shared" si="3"/>
        <v>1</v>
      </c>
      <c r="L9" s="69">
        <f>VLOOKUP($A9,'Return Data'!$A$7:$R$326,17,0)</f>
        <v>-20.0881294964029</v>
      </c>
      <c r="M9" s="71">
        <f t="shared" ref="M9:M10" si="4">RANK(L9,L$8:L$10,0)</f>
        <v>2</v>
      </c>
    </row>
    <row r="10" spans="1:14" x14ac:dyDescent="0.25">
      <c r="A10" s="67" t="s">
        <v>50</v>
      </c>
      <c r="B10" s="68">
        <f>VLOOKUP($A10,'Return Data'!$A$7:$R$326,2,0)</f>
        <v>43936</v>
      </c>
      <c r="C10" s="69">
        <f>VLOOKUP($A10,'Return Data'!$A$7:$R$326,3,0)</f>
        <v>87.5137</v>
      </c>
      <c r="D10" s="69">
        <f>VLOOKUP($A10,'Return Data'!$A$7:$R$326,9,0)</f>
        <v>152.59096602648299</v>
      </c>
      <c r="E10" s="70">
        <f t="shared" si="1"/>
        <v>2</v>
      </c>
      <c r="F10" s="69">
        <f>VLOOKUP($A10,'Return Data'!$A$7:$R$326,10,0)</f>
        <v>-150.39117597825401</v>
      </c>
      <c r="G10" s="70">
        <f t="shared" ref="G10" si="5">RANK(F10,F$8:F$10,0)</f>
        <v>3</v>
      </c>
      <c r="H10" s="69">
        <f>VLOOKUP($A10,'Return Data'!$A$7:$R$326,11,0)</f>
        <v>-113.313710754756</v>
      </c>
      <c r="I10" s="70">
        <f t="shared" si="3"/>
        <v>2</v>
      </c>
      <c r="J10" s="69">
        <f>VLOOKUP($A10,'Return Data'!$A$7:$R$326,12,0)</f>
        <v>-45.033350895443299</v>
      </c>
      <c r="K10" s="70">
        <f t="shared" si="3"/>
        <v>2</v>
      </c>
      <c r="L10" s="69">
        <f>VLOOKUP($A10,'Return Data'!$A$7:$R$326,17,0)</f>
        <v>11.172313501874701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176.43895236342965</v>
      </c>
      <c r="E12" s="78"/>
      <c r="F12" s="79">
        <f>AVERAGE(F8:F10)</f>
        <v>-86.464357853648437</v>
      </c>
      <c r="G12" s="78"/>
      <c r="H12" s="79">
        <f>AVERAGE(H8:H10)</f>
        <v>-102.07810079862341</v>
      </c>
      <c r="I12" s="78"/>
      <c r="J12" s="79">
        <f>AVERAGE(J8:J10)</f>
        <v>-38.941105018431145</v>
      </c>
      <c r="K12" s="78"/>
      <c r="L12" s="79">
        <f>AVERAGE(L8:L10)</f>
        <v>-17.069822262726333</v>
      </c>
      <c r="M12" s="80"/>
    </row>
    <row r="13" spans="1:14" x14ac:dyDescent="0.25">
      <c r="A13" s="77" t="s">
        <v>28</v>
      </c>
      <c r="B13" s="78"/>
      <c r="C13" s="78"/>
      <c r="D13" s="79">
        <f>MIN(D8:D10)</f>
        <v>145.50113895216401</v>
      </c>
      <c r="E13" s="78"/>
      <c r="F13" s="79">
        <f>MIN(F8:F10)</f>
        <v>-150.39117597825401</v>
      </c>
      <c r="G13" s="78"/>
      <c r="H13" s="79">
        <f>MIN(H8:H10)</f>
        <v>-113.313710754756</v>
      </c>
      <c r="I13" s="78"/>
      <c r="J13" s="79">
        <f>MIN(J8:J10)</f>
        <v>-45.033350895443299</v>
      </c>
      <c r="K13" s="78"/>
      <c r="L13" s="79">
        <f>MIN(L8:L10)</f>
        <v>-42.293650793650798</v>
      </c>
      <c r="M13" s="80"/>
    </row>
    <row r="14" spans="1:14" ht="15.75" thickBot="1" x14ac:dyDescent="0.3">
      <c r="A14" s="81" t="s">
        <v>29</v>
      </c>
      <c r="B14" s="82"/>
      <c r="C14" s="82"/>
      <c r="D14" s="83">
        <f>MAX(D8:D10)</f>
        <v>231.224752111642</v>
      </c>
      <c r="E14" s="82"/>
      <c r="F14" s="83">
        <f>MAX(F8:F10)</f>
        <v>-29.045709192768001</v>
      </c>
      <c r="G14" s="82"/>
      <c r="H14" s="83">
        <f>MAX(H8:H10)</f>
        <v>-90.842490842490804</v>
      </c>
      <c r="I14" s="82"/>
      <c r="J14" s="83">
        <f>MAX(J8:J10)</f>
        <v>-32.848859141418998</v>
      </c>
      <c r="K14" s="82"/>
      <c r="L14" s="83">
        <f>MAX(L8:L10)</f>
        <v>11.172313501874701</v>
      </c>
      <c r="M14" s="84"/>
    </row>
    <row r="16" spans="1:14" x14ac:dyDescent="0.25">
      <c r="A16" s="15" t="s">
        <v>342</v>
      </c>
    </row>
    <row r="18" ht="15" customHeight="1" x14ac:dyDescent="0.25"/>
  </sheetData>
  <sheetProtection password="F4C3"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7" t="s">
        <v>349</v>
      </c>
    </row>
    <row r="3" spans="1:14" ht="15.75" thickBot="1" x14ac:dyDescent="0.3">
      <c r="A3" s="118"/>
      <c r="B3" s="122"/>
      <c r="C3" s="122"/>
      <c r="D3" s="123"/>
      <c r="E3" s="123"/>
      <c r="F3" s="123"/>
      <c r="G3" s="123"/>
      <c r="H3" s="123"/>
      <c r="I3" s="123"/>
      <c r="J3" s="123"/>
      <c r="K3" s="123"/>
      <c r="L3" s="27"/>
      <c r="M3" s="28"/>
    </row>
    <row r="4" spans="1:14" ht="15.75" thickBot="1" x14ac:dyDescent="0.3">
      <c r="A4" s="27"/>
      <c r="B4" s="122"/>
      <c r="C4" s="122"/>
      <c r="D4" s="27"/>
      <c r="E4" s="27"/>
      <c r="F4" s="27"/>
      <c r="G4" s="27"/>
      <c r="H4" s="27"/>
      <c r="I4" s="27"/>
      <c r="J4" s="27"/>
      <c r="K4" s="27"/>
      <c r="L4" s="27"/>
      <c r="M4" s="27"/>
    </row>
    <row r="5" spans="1:14" x14ac:dyDescent="0.25">
      <c r="A5" s="32" t="s">
        <v>347</v>
      </c>
      <c r="B5" s="115" t="s">
        <v>8</v>
      </c>
      <c r="C5" s="115" t="s">
        <v>9</v>
      </c>
      <c r="D5" s="121" t="s">
        <v>47</v>
      </c>
      <c r="E5" s="121"/>
      <c r="F5" s="121" t="s">
        <v>48</v>
      </c>
      <c r="G5" s="121"/>
      <c r="H5" s="121" t="s">
        <v>1</v>
      </c>
      <c r="I5" s="121"/>
      <c r="J5" s="121" t="s">
        <v>2</v>
      </c>
      <c r="K5" s="121"/>
      <c r="L5" s="119" t="s">
        <v>46</v>
      </c>
      <c r="M5" s="120"/>
      <c r="N5" s="13"/>
    </row>
    <row r="6" spans="1:14" x14ac:dyDescent="0.25">
      <c r="A6" s="35" t="s">
        <v>7</v>
      </c>
      <c r="B6" s="116"/>
      <c r="C6" s="116"/>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Data'!$A$7:$R$326,2,0)</f>
        <v>43936</v>
      </c>
      <c r="C8" s="69">
        <f>VLOOKUP($A8,'Return Data'!$A$7:$R$326,3,0)</f>
        <v>9.24</v>
      </c>
      <c r="D8" s="69">
        <f>VLOOKUP($A8,'Return Data'!$A$7:$R$326,9,0)</f>
        <v>142.857142857143</v>
      </c>
      <c r="E8" s="70">
        <f>RANK(D8,D$8:D$10,0)</f>
        <v>3</v>
      </c>
      <c r="F8" s="69">
        <f>VLOOKUP($A8,'Return Data'!$A$7:$R$326,10,0)</f>
        <v>-31.402351591626001</v>
      </c>
      <c r="G8" s="70">
        <f t="shared" ref="G8" si="0">RANK(F8,F$8:F$10,0)</f>
        <v>1</v>
      </c>
      <c r="H8" s="69"/>
      <c r="I8" s="70"/>
      <c r="J8" s="69"/>
      <c r="K8" s="70"/>
      <c r="L8" s="69">
        <f>VLOOKUP($A8,'Return Data'!$A$7:$R$326,17,0)</f>
        <v>-44.031746031746003</v>
      </c>
      <c r="M8" s="71">
        <f>RANK(L8,L$8:L$10,0)</f>
        <v>3</v>
      </c>
    </row>
    <row r="9" spans="1:14" x14ac:dyDescent="0.25">
      <c r="A9" s="67" t="s">
        <v>51</v>
      </c>
      <c r="B9" s="68">
        <f>VLOOKUP($A9,'Return Data'!$A$7:$R$326,2,0)</f>
        <v>43936</v>
      </c>
      <c r="C9" s="69">
        <f>VLOOKUP($A9,'Return Data'!$A$7:$R$326,3,0)</f>
        <v>8.44</v>
      </c>
      <c r="D9" s="69">
        <f>VLOOKUP($A9,'Return Data'!$A$7:$R$326,9,0)</f>
        <v>232.11981566820199</v>
      </c>
      <c r="E9" s="70">
        <f t="shared" ref="E9:E10" si="1">RANK(D9,D$8:D$10,0)</f>
        <v>1</v>
      </c>
      <c r="F9" s="69">
        <f>VLOOKUP($A9,'Return Data'!$A$7:$R$326,10,0)</f>
        <v>-80.219780219780205</v>
      </c>
      <c r="G9" s="70">
        <f t="shared" ref="G9:G10" si="2">RANK(F9,F$8:F$10,0)</f>
        <v>2</v>
      </c>
      <c r="H9" s="69">
        <f>VLOOKUP($A9,'Return Data'!$A$7:$R$326,11,0)</f>
        <v>-91.092058125025204</v>
      </c>
      <c r="I9" s="70">
        <f t="shared" ref="I9:K10" si="3">RANK(H9,H$8:H$10,0)</f>
        <v>1</v>
      </c>
      <c r="J9" s="69">
        <f>VLOOKUP($A9,'Return Data'!$A$7:$R$326,12,0)</f>
        <v>-33.275074307230099</v>
      </c>
      <c r="K9" s="70">
        <f t="shared" si="3"/>
        <v>1</v>
      </c>
      <c r="L9" s="69">
        <f>VLOOKUP($A9,'Return Data'!$A$7:$R$326,17,0)</f>
        <v>-20.482014388489201</v>
      </c>
      <c r="M9" s="71">
        <f t="shared" ref="M9:M10" si="4">RANK(L9,L$8:L$10,0)</f>
        <v>2</v>
      </c>
    </row>
    <row r="10" spans="1:14" x14ac:dyDescent="0.25">
      <c r="A10" s="67" t="s">
        <v>52</v>
      </c>
      <c r="B10" s="68">
        <f>VLOOKUP($A10,'Return Data'!$A$7:$R$326,2,0)</f>
        <v>43936</v>
      </c>
      <c r="C10" s="69">
        <f>VLOOKUP($A10,'Return Data'!$A$7:$R$326,3,0)</f>
        <v>82.793199999999999</v>
      </c>
      <c r="D10" s="69">
        <f>VLOOKUP($A10,'Return Data'!$A$7:$R$326,9,0)</f>
        <v>151.681138399133</v>
      </c>
      <c r="E10" s="70">
        <f t="shared" si="1"/>
        <v>2</v>
      </c>
      <c r="F10" s="69">
        <f>VLOOKUP($A10,'Return Data'!$A$7:$R$326,10,0)</f>
        <v>-151.06044473189701</v>
      </c>
      <c r="G10" s="70">
        <f t="shared" si="2"/>
        <v>3</v>
      </c>
      <c r="H10" s="69">
        <f>VLOOKUP($A10,'Return Data'!$A$7:$R$326,11,0)</f>
        <v>-113.877161932886</v>
      </c>
      <c r="I10" s="70">
        <f t="shared" si="3"/>
        <v>2</v>
      </c>
      <c r="J10" s="69">
        <f>VLOOKUP($A10,'Return Data'!$A$7:$R$326,12,0)</f>
        <v>-45.660575441426602</v>
      </c>
      <c r="K10" s="70">
        <f t="shared" si="3"/>
        <v>2</v>
      </c>
      <c r="L10" s="69">
        <f>VLOOKUP($A10,'Return Data'!$A$7:$R$326,17,0)</f>
        <v>121.25291481097899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175.55269897482603</v>
      </c>
      <c r="E12" s="78"/>
      <c r="F12" s="79">
        <f>AVERAGE(F8:F10)</f>
        <v>-87.560858847767733</v>
      </c>
      <c r="G12" s="78"/>
      <c r="H12" s="79">
        <f>AVERAGE(H8:H10)</f>
        <v>-102.4846100289556</v>
      </c>
      <c r="I12" s="78"/>
      <c r="J12" s="79">
        <f>AVERAGE(J8:J10)</f>
        <v>-39.46782487432835</v>
      </c>
      <c r="K12" s="78"/>
      <c r="L12" s="79">
        <f>AVERAGE(L8:L10)</f>
        <v>18.913051463581265</v>
      </c>
      <c r="M12" s="80"/>
    </row>
    <row r="13" spans="1:14" x14ac:dyDescent="0.25">
      <c r="A13" s="77" t="s">
        <v>28</v>
      </c>
      <c r="B13" s="78"/>
      <c r="C13" s="78"/>
      <c r="D13" s="79">
        <f>MIN(D8:D10)</f>
        <v>142.857142857143</v>
      </c>
      <c r="E13" s="78"/>
      <c r="F13" s="79">
        <f>MIN(F8:F10)</f>
        <v>-151.06044473189701</v>
      </c>
      <c r="G13" s="78"/>
      <c r="H13" s="79">
        <f>MIN(H8:H10)</f>
        <v>-113.877161932886</v>
      </c>
      <c r="I13" s="78"/>
      <c r="J13" s="79">
        <f>MIN(J8:J10)</f>
        <v>-45.660575441426602</v>
      </c>
      <c r="K13" s="78"/>
      <c r="L13" s="79">
        <f>MIN(L8:L10)</f>
        <v>-44.031746031746003</v>
      </c>
      <c r="M13" s="80"/>
    </row>
    <row r="14" spans="1:14" ht="15.75" thickBot="1" x14ac:dyDescent="0.3">
      <c r="A14" s="81" t="s">
        <v>29</v>
      </c>
      <c r="B14" s="82"/>
      <c r="C14" s="82"/>
      <c r="D14" s="83">
        <f>MAX(D8:D10)</f>
        <v>232.11981566820199</v>
      </c>
      <c r="E14" s="82"/>
      <c r="F14" s="83">
        <f>MAX(F8:F10)</f>
        <v>-31.402351591626001</v>
      </c>
      <c r="G14" s="82"/>
      <c r="H14" s="83">
        <f>MAX(H8:H10)</f>
        <v>-91.092058125025204</v>
      </c>
      <c r="I14" s="82"/>
      <c r="J14" s="83">
        <f>MAX(J8:J10)</f>
        <v>-33.275074307230099</v>
      </c>
      <c r="K14" s="82"/>
      <c r="L14" s="83">
        <f>MAX(L8:L10)</f>
        <v>121.25291481097899</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7" t="s">
        <v>349</v>
      </c>
    </row>
    <row r="3" spans="1:19" ht="15.75" thickBot="1" x14ac:dyDescent="0.3">
      <c r="A3" s="118"/>
    </row>
    <row r="4" spans="1:19" ht="15.75" thickBot="1" x14ac:dyDescent="0.3"/>
    <row r="5" spans="1:19" x14ac:dyDescent="0.25">
      <c r="A5" s="32" t="s">
        <v>350</v>
      </c>
      <c r="B5" s="115" t="s">
        <v>8</v>
      </c>
      <c r="C5" s="115" t="s">
        <v>9</v>
      </c>
      <c r="D5" s="121" t="s">
        <v>48</v>
      </c>
      <c r="E5" s="121"/>
      <c r="F5" s="121" t="s">
        <v>1</v>
      </c>
      <c r="G5" s="121"/>
      <c r="H5" s="121" t="s">
        <v>2</v>
      </c>
      <c r="I5" s="121"/>
      <c r="J5" s="121" t="s">
        <v>3</v>
      </c>
      <c r="K5" s="121"/>
      <c r="L5" s="121" t="s">
        <v>4</v>
      </c>
      <c r="M5" s="121"/>
      <c r="N5" s="121" t="s">
        <v>385</v>
      </c>
      <c r="O5" s="121"/>
      <c r="P5" s="121" t="s">
        <v>5</v>
      </c>
      <c r="Q5" s="121"/>
      <c r="R5" s="121" t="s">
        <v>46</v>
      </c>
      <c r="S5" s="124"/>
    </row>
    <row r="6" spans="1:19" x14ac:dyDescent="0.25">
      <c r="A6" s="18" t="s">
        <v>7</v>
      </c>
      <c r="B6" s="116"/>
      <c r="C6" s="11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Data'!$A$7:$R$326,2,0)</f>
        <v>43936</v>
      </c>
      <c r="C8" s="69">
        <f>VLOOKUP($A8,'Return Data'!$A$7:$R$326,3,0)</f>
        <v>32.8416</v>
      </c>
      <c r="D8" s="69">
        <f>VLOOKUP($A8,'Return Data'!$A$7:$R$326,10,0)</f>
        <v>-0.87495210351773101</v>
      </c>
      <c r="E8" s="70">
        <f>RANK(D8,D$8:D$37,0)</f>
        <v>26</v>
      </c>
      <c r="F8" s="69">
        <f>VLOOKUP($A8,'Return Data'!$A$7:$R$326,11,0)</f>
        <v>4.16223882196077</v>
      </c>
      <c r="G8" s="70">
        <f>RANK(F8,F$8:F$37,0)</f>
        <v>24</v>
      </c>
      <c r="H8" s="69">
        <f>VLOOKUP($A8,'Return Data'!$A$7:$R$326,12,0)</f>
        <v>-5.8216452498882703</v>
      </c>
      <c r="I8" s="70">
        <f>RANK(H8,H$8:H$37,0)</f>
        <v>28</v>
      </c>
      <c r="J8" s="69">
        <f>VLOOKUP($A8,'Return Data'!$A$7:$R$326,13,0)</f>
        <v>-4.9486513603651998</v>
      </c>
      <c r="K8" s="70">
        <f>RANK(J8,J$8:J$37,0)</f>
        <v>28</v>
      </c>
      <c r="L8" s="69">
        <f>VLOOKUP($A8,'Return Data'!$A$7:$R$326,14,0)</f>
        <v>0.84057223394160896</v>
      </c>
      <c r="M8" s="70">
        <f>RANK(L8,L$8:L$37,0)</f>
        <v>24</v>
      </c>
      <c r="N8" s="69">
        <f>VLOOKUP($A8,'Return Data'!$A$7:$R$326,18,0)</f>
        <v>3.1393390166997999</v>
      </c>
      <c r="O8" s="70">
        <f>RANK(N8,N$8:N$37,0)</f>
        <v>24</v>
      </c>
      <c r="P8" s="69">
        <f>VLOOKUP($A8,'Return Data'!$A$7:$R$326,15,0)</f>
        <v>3.5399467981656798</v>
      </c>
      <c r="Q8" s="70">
        <f>RANK(P8,P$8:P$37,0)</f>
        <v>24</v>
      </c>
      <c r="R8" s="69">
        <f>VLOOKUP($A8,'Return Data'!$A$7:$R$326,17,0)</f>
        <v>9.4653213757748205</v>
      </c>
      <c r="S8" s="71">
        <f>RANK(R8,R$8:R$37,0)</f>
        <v>22</v>
      </c>
    </row>
    <row r="9" spans="1:19" x14ac:dyDescent="0.25">
      <c r="A9" s="87" t="s">
        <v>54</v>
      </c>
      <c r="B9" s="68">
        <f>VLOOKUP($A9,'Return Data'!$A$7:$R$326,2,0)</f>
        <v>43936</v>
      </c>
      <c r="C9" s="69">
        <f>VLOOKUP($A9,'Return Data'!$A$7:$R$326,3,0)</f>
        <v>1.4522999999999999</v>
      </c>
      <c r="D9" s="69">
        <f>VLOOKUP($A9,'Return Data'!$A$7:$R$326,10,0)</f>
        <v>-287.63098452811602</v>
      </c>
      <c r="E9" s="70">
        <f t="shared" ref="E9:G37" si="0">RANK(D9,D$8:D$37,0)</f>
        <v>29</v>
      </c>
      <c r="F9" s="69">
        <f>VLOOKUP($A9,'Return Data'!$A$7:$R$326,11,0)</f>
        <v>-99.948131277294294</v>
      </c>
      <c r="G9" s="70">
        <f t="shared" si="0"/>
        <v>29</v>
      </c>
      <c r="H9" s="69"/>
      <c r="I9" s="70"/>
      <c r="J9" s="69"/>
      <c r="K9" s="70"/>
      <c r="L9" s="69"/>
      <c r="M9" s="70"/>
      <c r="N9" s="69"/>
      <c r="O9" s="70"/>
      <c r="P9" s="69"/>
      <c r="Q9" s="70"/>
      <c r="R9" s="69">
        <f>VLOOKUP($A9,'Return Data'!$A$7:$R$326,17,0)</f>
        <v>-61.534520836130199</v>
      </c>
      <c r="S9" s="71">
        <f t="shared" ref="S9:S37" si="1">RANK(R9,R$8:R$37,0)</f>
        <v>30</v>
      </c>
    </row>
    <row r="10" spans="1:19" x14ac:dyDescent="0.25">
      <c r="A10" s="87" t="s">
        <v>55</v>
      </c>
      <c r="B10" s="68">
        <f>VLOOKUP($A10,'Return Data'!$A$7:$R$326,2,0)</f>
        <v>43936</v>
      </c>
      <c r="C10" s="69">
        <f>VLOOKUP($A10,'Return Data'!$A$7:$R$326,3,0)</f>
        <v>22.421900000000001</v>
      </c>
      <c r="D10" s="69">
        <f>VLOOKUP($A10,'Return Data'!$A$7:$R$326,10,0)</f>
        <v>-7.3502492439311</v>
      </c>
      <c r="E10" s="70">
        <f t="shared" si="0"/>
        <v>28</v>
      </c>
      <c r="F10" s="69">
        <f>VLOOKUP($A10,'Return Data'!$A$7:$R$326,11,0)</f>
        <v>6.2145460586570298</v>
      </c>
      <c r="G10" s="70">
        <f t="shared" si="0"/>
        <v>19</v>
      </c>
      <c r="H10" s="69">
        <f>VLOOKUP($A10,'Return Data'!$A$7:$R$326,12,0)</f>
        <v>7.6440430837231004</v>
      </c>
      <c r="I10" s="70">
        <f t="shared" ref="I10" si="2">RANK(H10,H$8:H$37,0)</f>
        <v>12</v>
      </c>
      <c r="J10" s="69">
        <f>VLOOKUP($A10,'Return Data'!$A$7:$R$326,13,0)</f>
        <v>6.7904921909028602</v>
      </c>
      <c r="K10" s="70">
        <f t="shared" ref="K10" si="3">RANK(J10,J$8:J$37,0)</f>
        <v>9</v>
      </c>
      <c r="L10" s="69">
        <f>VLOOKUP($A10,'Return Data'!$A$7:$R$326,14,0)</f>
        <v>11.0423838278414</v>
      </c>
      <c r="M10" s="70">
        <f t="shared" ref="M10" si="4">RANK(L10,L$8:L$37,0)</f>
        <v>8</v>
      </c>
      <c r="N10" s="69">
        <f>VLOOKUP($A10,'Return Data'!$A$7:$R$326,18,0)</f>
        <v>9.7786649183646404</v>
      </c>
      <c r="O10" s="70">
        <f t="shared" ref="O10" si="5">RANK(N10,N$8:N$37,0)</f>
        <v>8</v>
      </c>
      <c r="P10" s="69">
        <f>VLOOKUP($A10,'Return Data'!$A$7:$R$326,15,0)</f>
        <v>8.6657337727121604</v>
      </c>
      <c r="Q10" s="70">
        <f t="shared" ref="Q10" si="6">RANK(P10,P$8:P$37,0)</f>
        <v>7</v>
      </c>
      <c r="R10" s="69">
        <f>VLOOKUP($A10,'Return Data'!$A$7:$R$326,17,0)</f>
        <v>12.673716549847899</v>
      </c>
      <c r="S10" s="71">
        <f t="shared" si="1"/>
        <v>4</v>
      </c>
    </row>
    <row r="11" spans="1:19" x14ac:dyDescent="0.25">
      <c r="A11" s="87" t="s">
        <v>56</v>
      </c>
      <c r="B11" s="68">
        <f>VLOOKUP($A11,'Return Data'!$A$7:$R$326,2,0)</f>
        <v>43936</v>
      </c>
      <c r="C11" s="69">
        <f>VLOOKUP($A11,'Return Data'!$A$7:$R$326,3,0)</f>
        <v>17.9131</v>
      </c>
      <c r="D11" s="69">
        <f>VLOOKUP($A11,'Return Data'!$A$7:$R$326,10,0)</f>
        <v>4.4387489501409103</v>
      </c>
      <c r="E11" s="70">
        <f t="shared" si="0"/>
        <v>15</v>
      </c>
      <c r="F11" s="69">
        <f>VLOOKUP($A11,'Return Data'!$A$7:$R$326,11,0)</f>
        <v>9.6818320408873308</v>
      </c>
      <c r="G11" s="70">
        <f t="shared" si="0"/>
        <v>11</v>
      </c>
      <c r="H11" s="69">
        <f>VLOOKUP($A11,'Return Data'!$A$7:$R$326,12,0)</f>
        <v>6.5754550168045798</v>
      </c>
      <c r="I11" s="70">
        <f t="shared" ref="I11" si="7">RANK(H11,H$8:H$37,0)</f>
        <v>17</v>
      </c>
      <c r="J11" s="69">
        <f>VLOOKUP($A11,'Return Data'!$A$7:$R$326,13,0)</f>
        <v>4.7538278521815904</v>
      </c>
      <c r="K11" s="70">
        <f t="shared" ref="K11" si="8">RANK(J11,J$8:J$37,0)</f>
        <v>23</v>
      </c>
      <c r="L11" s="69">
        <f>VLOOKUP($A11,'Return Data'!$A$7:$R$326,14,0)</f>
        <v>-1.30329478062791</v>
      </c>
      <c r="M11" s="70">
        <f t="shared" ref="M11" si="9">RANK(L11,L$8:L$37,0)</f>
        <v>27</v>
      </c>
      <c r="N11" s="69">
        <f>VLOOKUP($A11,'Return Data'!$A$7:$R$326,18,0)</f>
        <v>2.0530260716694699</v>
      </c>
      <c r="O11" s="70">
        <f t="shared" ref="O11" si="10">RANK(N11,N$8:N$37,0)</f>
        <v>26</v>
      </c>
      <c r="P11" s="69">
        <f>VLOOKUP($A11,'Return Data'!$A$7:$R$326,15,0)</f>
        <v>3.54183254097916</v>
      </c>
      <c r="Q11" s="70">
        <f t="shared" ref="Q11" si="11">RANK(P11,P$8:P$37,0)</f>
        <v>23</v>
      </c>
      <c r="R11" s="69">
        <f>VLOOKUP($A11,'Return Data'!$A$7:$R$326,17,0)</f>
        <v>9.6165289333353101</v>
      </c>
      <c r="S11" s="71">
        <f t="shared" si="1"/>
        <v>19</v>
      </c>
    </row>
    <row r="12" spans="1:19" x14ac:dyDescent="0.25">
      <c r="A12" s="87" t="s">
        <v>57</v>
      </c>
      <c r="B12" s="68">
        <f>VLOOKUP($A12,'Return Data'!$A$7:$R$326,2,0)</f>
        <v>43936</v>
      </c>
      <c r="C12" s="69">
        <f>VLOOKUP($A12,'Return Data'!$A$7:$R$326,3,0)</f>
        <v>35.926099999999998</v>
      </c>
      <c r="D12" s="69">
        <f>VLOOKUP($A12,'Return Data'!$A$7:$R$326,10,0)</f>
        <v>5.9117667435539403</v>
      </c>
      <c r="E12" s="70">
        <f t="shared" si="0"/>
        <v>11</v>
      </c>
      <c r="F12" s="69">
        <f>VLOOKUP($A12,'Return Data'!$A$7:$R$326,11,0)</f>
        <v>12.2748393597206</v>
      </c>
      <c r="G12" s="70">
        <f t="shared" si="0"/>
        <v>6</v>
      </c>
      <c r="H12" s="69">
        <f>VLOOKUP($A12,'Return Data'!$A$7:$R$326,12,0)</f>
        <v>8.4634230891325704</v>
      </c>
      <c r="I12" s="70">
        <f t="shared" ref="I12" si="12">RANK(H12,H$8:H$37,0)</f>
        <v>8</v>
      </c>
      <c r="J12" s="69">
        <f>VLOOKUP($A12,'Return Data'!$A$7:$R$326,13,0)</f>
        <v>6.5131924048105896</v>
      </c>
      <c r="K12" s="70">
        <f t="shared" ref="K12" si="13">RANK(J12,J$8:J$37,0)</f>
        <v>12</v>
      </c>
      <c r="L12" s="69">
        <f>VLOOKUP($A12,'Return Data'!$A$7:$R$326,14,0)</f>
        <v>9.5874044509463197</v>
      </c>
      <c r="M12" s="70">
        <f t="shared" ref="M12" si="14">RANK(L12,L$8:L$37,0)</f>
        <v>16</v>
      </c>
      <c r="N12" s="69">
        <f>VLOOKUP($A12,'Return Data'!$A$7:$R$326,18,0)</f>
        <v>8.4735010363176002</v>
      </c>
      <c r="O12" s="70">
        <f t="shared" ref="O12" si="15">RANK(N12,N$8:N$37,0)</f>
        <v>14</v>
      </c>
      <c r="P12" s="69">
        <f>VLOOKUP($A12,'Return Data'!$A$7:$R$326,15,0)</f>
        <v>7.7455098135734497</v>
      </c>
      <c r="Q12" s="70">
        <f t="shared" ref="Q12" si="16">RANK(P12,P$8:P$37,0)</f>
        <v>12</v>
      </c>
      <c r="R12" s="69">
        <f>VLOOKUP($A12,'Return Data'!$A$7:$R$326,17,0)</f>
        <v>11.9646007457642</v>
      </c>
      <c r="S12" s="71">
        <f t="shared" si="1"/>
        <v>10</v>
      </c>
    </row>
    <row r="13" spans="1:19" x14ac:dyDescent="0.25">
      <c r="A13" s="87" t="s">
        <v>58</v>
      </c>
      <c r="B13" s="68">
        <f>VLOOKUP($A13,'Return Data'!$A$7:$R$326,2,0)</f>
        <v>43936</v>
      </c>
      <c r="C13" s="69">
        <f>VLOOKUP($A13,'Return Data'!$A$7:$R$326,3,0)</f>
        <v>23.3476</v>
      </c>
      <c r="D13" s="69">
        <f>VLOOKUP($A13,'Return Data'!$A$7:$R$326,10,0)</f>
        <v>2.06935472126015</v>
      </c>
      <c r="E13" s="70">
        <f t="shared" si="0"/>
        <v>22</v>
      </c>
      <c r="F13" s="69">
        <f>VLOOKUP($A13,'Return Data'!$A$7:$R$326,11,0)</f>
        <v>8.4335522088071695</v>
      </c>
      <c r="G13" s="70">
        <f t="shared" si="0"/>
        <v>14</v>
      </c>
      <c r="H13" s="69">
        <f>VLOOKUP($A13,'Return Data'!$A$7:$R$326,12,0)</f>
        <v>6.24834171215252</v>
      </c>
      <c r="I13" s="70">
        <f t="shared" ref="I13" si="17">RANK(H13,H$8:H$37,0)</f>
        <v>21</v>
      </c>
      <c r="J13" s="69">
        <f>VLOOKUP($A13,'Return Data'!$A$7:$R$326,13,0)</f>
        <v>4.4798165178235303</v>
      </c>
      <c r="K13" s="70">
        <f t="shared" ref="K13" si="18">RANK(J13,J$8:J$37,0)</f>
        <v>24</v>
      </c>
      <c r="L13" s="69">
        <f>VLOOKUP($A13,'Return Data'!$A$7:$R$326,14,0)</f>
        <v>10.0393432730716</v>
      </c>
      <c r="M13" s="70">
        <f t="shared" ref="M13" si="19">RANK(L13,L$8:L$37,0)</f>
        <v>15</v>
      </c>
      <c r="N13" s="69">
        <f>VLOOKUP($A13,'Return Data'!$A$7:$R$326,18,0)</f>
        <v>8.4045875514464594</v>
      </c>
      <c r="O13" s="70">
        <f t="shared" ref="O13" si="20">RANK(N13,N$8:N$37,0)</f>
        <v>16</v>
      </c>
      <c r="P13" s="69">
        <f>VLOOKUP($A13,'Return Data'!$A$7:$R$326,15,0)</f>
        <v>6.87554009420412</v>
      </c>
      <c r="Q13" s="70">
        <f t="shared" ref="Q13" si="21">RANK(P13,P$8:P$37,0)</f>
        <v>18</v>
      </c>
      <c r="R13" s="69">
        <f>VLOOKUP($A13,'Return Data'!$A$7:$R$326,17,0)</f>
        <v>11.771490158147699</v>
      </c>
      <c r="S13" s="71">
        <f t="shared" si="1"/>
        <v>11</v>
      </c>
    </row>
    <row r="14" spans="1:19" x14ac:dyDescent="0.25">
      <c r="A14" s="87" t="s">
        <v>59</v>
      </c>
      <c r="B14" s="68">
        <f>VLOOKUP($A14,'Return Data'!$A$7:$R$326,2,0)</f>
        <v>43936</v>
      </c>
      <c r="C14" s="69">
        <f>VLOOKUP($A14,'Return Data'!$A$7:$R$326,3,0)</f>
        <v>2501.2766999999999</v>
      </c>
      <c r="D14" s="69">
        <f>VLOOKUP($A14,'Return Data'!$A$7:$R$326,10,0)</f>
        <v>7.1708475344524496</v>
      </c>
      <c r="E14" s="70">
        <f t="shared" si="0"/>
        <v>9</v>
      </c>
      <c r="F14" s="69">
        <f>VLOOKUP($A14,'Return Data'!$A$7:$R$326,11,0)</f>
        <v>16.610347205602601</v>
      </c>
      <c r="G14" s="70">
        <f t="shared" si="0"/>
        <v>1</v>
      </c>
      <c r="H14" s="69">
        <f>VLOOKUP($A14,'Return Data'!$A$7:$R$326,12,0)</f>
        <v>10.477267844757</v>
      </c>
      <c r="I14" s="70">
        <f t="shared" ref="I14" si="22">RANK(H14,H$8:H$37,0)</f>
        <v>1</v>
      </c>
      <c r="J14" s="69">
        <f>VLOOKUP($A14,'Return Data'!$A$7:$R$326,13,0)</f>
        <v>11.2257029901093</v>
      </c>
      <c r="K14" s="70">
        <f t="shared" ref="K14" si="23">RANK(J14,J$8:J$37,0)</f>
        <v>1</v>
      </c>
      <c r="L14" s="69">
        <f>VLOOKUP($A14,'Return Data'!$A$7:$R$326,14,0)</f>
        <v>12.529275193858901</v>
      </c>
      <c r="M14" s="70">
        <f t="shared" ref="M14" si="24">RANK(L14,L$8:L$37,0)</f>
        <v>5</v>
      </c>
      <c r="N14" s="69">
        <f>VLOOKUP($A14,'Return Data'!$A$7:$R$326,18,0)</f>
        <v>10.8896926981673</v>
      </c>
      <c r="O14" s="70">
        <f t="shared" ref="O14" si="25">RANK(N14,N$8:N$37,0)</f>
        <v>5</v>
      </c>
      <c r="P14" s="69">
        <f>VLOOKUP($A14,'Return Data'!$A$7:$R$326,15,0)</f>
        <v>8.5529441745916603</v>
      </c>
      <c r="Q14" s="70">
        <f t="shared" ref="Q14" si="26">RANK(P14,P$8:P$37,0)</f>
        <v>8</v>
      </c>
      <c r="R14" s="69">
        <f>VLOOKUP($A14,'Return Data'!$A$7:$R$326,17,0)</f>
        <v>11.999605841745501</v>
      </c>
      <c r="S14" s="71">
        <f t="shared" si="1"/>
        <v>9</v>
      </c>
    </row>
    <row r="15" spans="1:19" x14ac:dyDescent="0.25">
      <c r="A15" s="87" t="s">
        <v>60</v>
      </c>
      <c r="B15" s="68">
        <f>VLOOKUP($A15,'Return Data'!$A$7:$R$326,2,0)</f>
        <v>43936</v>
      </c>
      <c r="C15" s="69">
        <f>VLOOKUP($A15,'Return Data'!$A$7:$R$326,3,0)</f>
        <v>23.280899999999999</v>
      </c>
      <c r="D15" s="69">
        <f>VLOOKUP($A15,'Return Data'!$A$7:$R$326,10,0)</f>
        <v>10.396847888881</v>
      </c>
      <c r="E15" s="70">
        <f t="shared" si="0"/>
        <v>3</v>
      </c>
      <c r="F15" s="69">
        <f>VLOOKUP($A15,'Return Data'!$A$7:$R$326,11,0)</f>
        <v>13.329554597345901</v>
      </c>
      <c r="G15" s="70">
        <f t="shared" si="0"/>
        <v>4</v>
      </c>
      <c r="H15" s="69">
        <f>VLOOKUP($A15,'Return Data'!$A$7:$R$326,12,0)</f>
        <v>9.5982307599200496</v>
      </c>
      <c r="I15" s="70">
        <f t="shared" ref="I15" si="27">RANK(H15,H$8:H$37,0)</f>
        <v>6</v>
      </c>
      <c r="J15" s="69">
        <f>VLOOKUP($A15,'Return Data'!$A$7:$R$326,13,0)</f>
        <v>7.1890658979457802</v>
      </c>
      <c r="K15" s="70">
        <f t="shared" ref="K15" si="28">RANK(J15,J$8:J$37,0)</f>
        <v>8</v>
      </c>
      <c r="L15" s="69">
        <f>VLOOKUP($A15,'Return Data'!$A$7:$R$326,14,0)</f>
        <v>12.8337213826078</v>
      </c>
      <c r="M15" s="70">
        <f t="shared" ref="M15" si="29">RANK(L15,L$8:L$37,0)</f>
        <v>4</v>
      </c>
      <c r="N15" s="69">
        <f>VLOOKUP($A15,'Return Data'!$A$7:$R$326,18,0)</f>
        <v>11.8698245502713</v>
      </c>
      <c r="O15" s="70">
        <f t="shared" ref="O15" si="30">RANK(N15,N$8:N$37,0)</f>
        <v>1</v>
      </c>
      <c r="P15" s="69">
        <f>VLOOKUP($A15,'Return Data'!$A$7:$R$326,15,0)</f>
        <v>9.4764768281084102</v>
      </c>
      <c r="Q15" s="70">
        <f t="shared" ref="Q15" si="31">RANK(P15,P$8:P$37,0)</f>
        <v>1</v>
      </c>
      <c r="R15" s="69">
        <f>VLOOKUP($A15,'Return Data'!$A$7:$R$326,17,0)</f>
        <v>11.4352613773521</v>
      </c>
      <c r="S15" s="71">
        <f t="shared" si="1"/>
        <v>12</v>
      </c>
    </row>
    <row r="16" spans="1:19" x14ac:dyDescent="0.25">
      <c r="A16" s="87" t="s">
        <v>61</v>
      </c>
      <c r="B16" s="68">
        <f>VLOOKUP($A16,'Return Data'!$A$7:$R$326,2,0)</f>
        <v>43936</v>
      </c>
      <c r="C16" s="69">
        <f>VLOOKUP($A16,'Return Data'!$A$7:$R$326,3,0)</f>
        <v>70.641900000000007</v>
      </c>
      <c r="D16" s="69">
        <f>VLOOKUP($A16,'Return Data'!$A$7:$R$326,10,0)</f>
        <v>5.3049602140915297</v>
      </c>
      <c r="E16" s="70">
        <f t="shared" si="0"/>
        <v>12</v>
      </c>
      <c r="F16" s="69">
        <f>VLOOKUP($A16,'Return Data'!$A$7:$R$326,11,0)</f>
        <v>-17.138604798219099</v>
      </c>
      <c r="G16" s="70">
        <f t="shared" si="0"/>
        <v>28</v>
      </c>
      <c r="H16" s="69">
        <f>VLOOKUP($A16,'Return Data'!$A$7:$R$326,12,0)</f>
        <v>-5.1420739932307802</v>
      </c>
      <c r="I16" s="70">
        <f t="shared" ref="I16" si="32">RANK(H16,H$8:H$37,0)</f>
        <v>27</v>
      </c>
      <c r="J16" s="69">
        <f>VLOOKUP($A16,'Return Data'!$A$7:$R$326,13,0)</f>
        <v>-1.71458063611363</v>
      </c>
      <c r="K16" s="70">
        <f t="shared" ref="K16" si="33">RANK(J16,J$8:J$37,0)</f>
        <v>27</v>
      </c>
      <c r="L16" s="69">
        <f>VLOOKUP($A16,'Return Data'!$A$7:$R$326,14,0)</f>
        <v>0.74054254976294498</v>
      </c>
      <c r="M16" s="70">
        <f t="shared" ref="M16" si="34">RANK(L16,L$8:L$37,0)</f>
        <v>25</v>
      </c>
      <c r="N16" s="69">
        <f>VLOOKUP($A16,'Return Data'!$A$7:$R$326,18,0)</f>
        <v>5.0678788161331001</v>
      </c>
      <c r="O16" s="70">
        <f t="shared" ref="O16" si="35">RANK(N16,N$8:N$37,0)</f>
        <v>22</v>
      </c>
      <c r="P16" s="69">
        <f>VLOOKUP($A16,'Return Data'!$A$7:$R$326,15,0)</f>
        <v>6.6897279937255396</v>
      </c>
      <c r="Q16" s="70">
        <f t="shared" ref="Q16" si="36">RANK(P16,P$8:P$37,0)</f>
        <v>19</v>
      </c>
      <c r="R16" s="69">
        <f>VLOOKUP($A16,'Return Data'!$A$7:$R$326,17,0)</f>
        <v>11.143527090004801</v>
      </c>
      <c r="S16" s="71">
        <f t="shared" si="1"/>
        <v>14</v>
      </c>
    </row>
    <row r="17" spans="1:19" x14ac:dyDescent="0.25">
      <c r="A17" s="87" t="s">
        <v>62</v>
      </c>
      <c r="B17" s="68">
        <f>VLOOKUP($A17,'Return Data'!$A$7:$R$326,2,0)</f>
        <v>43936</v>
      </c>
      <c r="C17" s="69">
        <f>VLOOKUP($A17,'Return Data'!$A$7:$R$326,3,0)</f>
        <v>66.758300000000006</v>
      </c>
      <c r="D17" s="69">
        <f>VLOOKUP($A17,'Return Data'!$A$7:$R$326,10,0)</f>
        <v>1.4183922351873199</v>
      </c>
      <c r="E17" s="70">
        <f t="shared" si="0"/>
        <v>23</v>
      </c>
      <c r="F17" s="69">
        <f>VLOOKUP($A17,'Return Data'!$A$7:$R$326,11,0)</f>
        <v>4.8956551891204301</v>
      </c>
      <c r="G17" s="70">
        <f t="shared" si="0"/>
        <v>23</v>
      </c>
      <c r="H17" s="69">
        <f>VLOOKUP($A17,'Return Data'!$A$7:$R$326,12,0)</f>
        <v>6.59616636324224</v>
      </c>
      <c r="I17" s="70">
        <f t="shared" ref="I17" si="37">RANK(H17,H$8:H$37,0)</f>
        <v>16</v>
      </c>
      <c r="J17" s="69">
        <f>VLOOKUP($A17,'Return Data'!$A$7:$R$326,13,0)</f>
        <v>6.2914007126718596</v>
      </c>
      <c r="K17" s="70">
        <f t="shared" ref="K17" si="38">RANK(J17,J$8:J$37,0)</f>
        <v>13</v>
      </c>
      <c r="L17" s="69">
        <f>VLOOKUP($A17,'Return Data'!$A$7:$R$326,14,0)</f>
        <v>6.9332371699279101</v>
      </c>
      <c r="M17" s="70">
        <f t="shared" ref="M17" si="39">RANK(L17,L$8:L$37,0)</f>
        <v>20</v>
      </c>
      <c r="N17" s="69">
        <f>VLOOKUP($A17,'Return Data'!$A$7:$R$326,18,0)</f>
        <v>4.3231901378338096</v>
      </c>
      <c r="O17" s="70">
        <f t="shared" ref="O17" si="40">RANK(N17,N$8:N$37,0)</f>
        <v>23</v>
      </c>
      <c r="P17" s="69">
        <f>VLOOKUP($A17,'Return Data'!$A$7:$R$326,15,0)</f>
        <v>4.6524358056636199</v>
      </c>
      <c r="Q17" s="70">
        <f t="shared" ref="Q17" si="41">RANK(P17,P$8:P$37,0)</f>
        <v>22</v>
      </c>
      <c r="R17" s="69">
        <f>VLOOKUP($A17,'Return Data'!$A$7:$R$326,17,0)</f>
        <v>10.085389838184501</v>
      </c>
      <c r="S17" s="71">
        <f t="shared" si="1"/>
        <v>18</v>
      </c>
    </row>
    <row r="18" spans="1:19" x14ac:dyDescent="0.25">
      <c r="A18" s="87" t="s">
        <v>63</v>
      </c>
      <c r="B18" s="68">
        <f>VLOOKUP($A18,'Return Data'!$A$7:$R$326,2,0)</f>
        <v>43936</v>
      </c>
      <c r="C18" s="69">
        <f>VLOOKUP($A18,'Return Data'!$A$7:$R$326,3,0)</f>
        <v>28.0808</v>
      </c>
      <c r="D18" s="69">
        <f>VLOOKUP($A18,'Return Data'!$A$7:$R$326,10,0)</f>
        <v>2.3723262596666701</v>
      </c>
      <c r="E18" s="70">
        <f t="shared" si="0"/>
        <v>21</v>
      </c>
      <c r="F18" s="69">
        <f>VLOOKUP($A18,'Return Data'!$A$7:$R$326,11,0)</f>
        <v>8.1363799249165805</v>
      </c>
      <c r="G18" s="70">
        <f t="shared" si="0"/>
        <v>17</v>
      </c>
      <c r="H18" s="69">
        <f>VLOOKUP($A18,'Return Data'!$A$7:$R$326,12,0)</f>
        <v>6.4822459374237003</v>
      </c>
      <c r="I18" s="70">
        <f t="shared" ref="I18" si="42">RANK(H18,H$8:H$37,0)</f>
        <v>19</v>
      </c>
      <c r="J18" s="69">
        <f>VLOOKUP($A18,'Return Data'!$A$7:$R$326,13,0)</f>
        <v>5.3708201782766301</v>
      </c>
      <c r="K18" s="70">
        <f t="shared" ref="K18" si="43">RANK(J18,J$8:J$37,0)</f>
        <v>21</v>
      </c>
      <c r="L18" s="69">
        <f>VLOOKUP($A18,'Return Data'!$A$7:$R$326,14,0)</f>
        <v>10.808359242974699</v>
      </c>
      <c r="M18" s="70">
        <f t="shared" ref="M18" si="44">RANK(L18,L$8:L$37,0)</f>
        <v>10</v>
      </c>
      <c r="N18" s="69">
        <f>VLOOKUP($A18,'Return Data'!$A$7:$R$326,18,0)</f>
        <v>9.2502092102659308</v>
      </c>
      <c r="O18" s="70">
        <f t="shared" ref="O18" si="45">RANK(N18,N$8:N$37,0)</f>
        <v>11</v>
      </c>
      <c r="P18" s="69">
        <f>VLOOKUP($A18,'Return Data'!$A$7:$R$326,15,0)</f>
        <v>7.3156742701167099</v>
      </c>
      <c r="Q18" s="70">
        <f t="shared" ref="Q18" si="46">RANK(P18,P$8:P$37,0)</f>
        <v>15</v>
      </c>
      <c r="R18" s="69">
        <f>VLOOKUP($A18,'Return Data'!$A$7:$R$326,17,0)</f>
        <v>10.237497928893699</v>
      </c>
      <c r="S18" s="71">
        <f t="shared" si="1"/>
        <v>17</v>
      </c>
    </row>
    <row r="19" spans="1:19" x14ac:dyDescent="0.25">
      <c r="A19" s="87" t="s">
        <v>64</v>
      </c>
      <c r="B19" s="68">
        <f>VLOOKUP($A19,'Return Data'!$A$7:$R$326,2,0)</f>
        <v>43936</v>
      </c>
      <c r="C19" s="69">
        <f>VLOOKUP($A19,'Return Data'!$A$7:$R$326,3,0)</f>
        <v>26.465</v>
      </c>
      <c r="D19" s="69">
        <f>VLOOKUP($A19,'Return Data'!$A$7:$R$326,10,0)</f>
        <v>2.4797123313359601</v>
      </c>
      <c r="E19" s="70">
        <f t="shared" si="0"/>
        <v>20</v>
      </c>
      <c r="F19" s="69">
        <f>VLOOKUP($A19,'Return Data'!$A$7:$R$326,11,0)</f>
        <v>9.8748617338115601</v>
      </c>
      <c r="G19" s="70">
        <f t="shared" si="0"/>
        <v>10</v>
      </c>
      <c r="H19" s="69">
        <f>VLOOKUP($A19,'Return Data'!$A$7:$R$326,12,0)</f>
        <v>10.240252119042299</v>
      </c>
      <c r="I19" s="70">
        <f t="shared" ref="I19" si="47">RANK(H19,H$8:H$37,0)</f>
        <v>2</v>
      </c>
      <c r="J19" s="69">
        <f>VLOOKUP($A19,'Return Data'!$A$7:$R$326,13,0)</f>
        <v>8.2781052629274203</v>
      </c>
      <c r="K19" s="70">
        <f t="shared" ref="K19" si="48">RANK(J19,J$8:J$37,0)</f>
        <v>3</v>
      </c>
      <c r="L19" s="69">
        <f>VLOOKUP($A19,'Return Data'!$A$7:$R$326,14,0)</f>
        <v>10.9622496133795</v>
      </c>
      <c r="M19" s="70">
        <f t="shared" ref="M19" si="49">RANK(L19,L$8:L$37,0)</f>
        <v>9</v>
      </c>
      <c r="N19" s="69">
        <f>VLOOKUP($A19,'Return Data'!$A$7:$R$326,18,0)</f>
        <v>9.3321619302907095</v>
      </c>
      <c r="O19" s="70">
        <f t="shared" ref="O19" si="50">RANK(N19,N$8:N$37,0)</f>
        <v>10</v>
      </c>
      <c r="P19" s="69">
        <f>VLOOKUP($A19,'Return Data'!$A$7:$R$326,15,0)</f>
        <v>9.0797652485598608</v>
      </c>
      <c r="Q19" s="70">
        <f t="shared" ref="Q19" si="51">RANK(P19,P$8:P$37,0)</f>
        <v>5</v>
      </c>
      <c r="R19" s="69">
        <f>VLOOKUP($A19,'Return Data'!$A$7:$R$326,17,0)</f>
        <v>15.2666891298877</v>
      </c>
      <c r="S19" s="71">
        <f t="shared" si="1"/>
        <v>1</v>
      </c>
    </row>
    <row r="20" spans="1:19" x14ac:dyDescent="0.25">
      <c r="A20" s="87" t="s">
        <v>65</v>
      </c>
      <c r="B20" s="68">
        <f>VLOOKUP($A20,'Return Data'!$A$7:$R$326,2,0)</f>
        <v>43936</v>
      </c>
      <c r="C20" s="69">
        <f>VLOOKUP($A20,'Return Data'!$A$7:$R$326,3,0)</f>
        <v>16.819800000000001</v>
      </c>
      <c r="D20" s="69">
        <f>VLOOKUP($A20,'Return Data'!$A$7:$R$326,10,0)</f>
        <v>0.53949040958018701</v>
      </c>
      <c r="E20" s="70">
        <f t="shared" si="0"/>
        <v>24</v>
      </c>
      <c r="F20" s="69">
        <f>VLOOKUP($A20,'Return Data'!$A$7:$R$326,11,0)</f>
        <v>5.36235584946572</v>
      </c>
      <c r="G20" s="70">
        <f t="shared" si="0"/>
        <v>20</v>
      </c>
      <c r="H20" s="69">
        <f>VLOOKUP($A20,'Return Data'!$A$7:$R$326,12,0)</f>
        <v>7.7601339322495102</v>
      </c>
      <c r="I20" s="70">
        <f t="shared" ref="I20" si="52">RANK(H20,H$8:H$37,0)</f>
        <v>11</v>
      </c>
      <c r="J20" s="69">
        <f>VLOOKUP($A20,'Return Data'!$A$7:$R$326,13,0)</f>
        <v>4.95736060759313</v>
      </c>
      <c r="K20" s="70">
        <f t="shared" ref="K20" si="53">RANK(J20,J$8:J$37,0)</f>
        <v>22</v>
      </c>
      <c r="L20" s="69">
        <f>VLOOKUP($A20,'Return Data'!$A$7:$R$326,14,0)</f>
        <v>5.3020847842912797</v>
      </c>
      <c r="M20" s="70">
        <f t="shared" ref="M20" si="54">RANK(L20,L$8:L$37,0)</f>
        <v>22</v>
      </c>
      <c r="N20" s="69">
        <f>VLOOKUP($A20,'Return Data'!$A$7:$R$326,18,0)</f>
        <v>6.5459917862685399</v>
      </c>
      <c r="O20" s="70">
        <f t="shared" ref="O20" si="55">RANK(N20,N$8:N$37,0)</f>
        <v>20</v>
      </c>
      <c r="P20" s="69">
        <f>VLOOKUP($A20,'Return Data'!$A$7:$R$326,15,0)</f>
        <v>5.1359402562993797</v>
      </c>
      <c r="Q20" s="70">
        <f t="shared" ref="Q20" si="56">RANK(P20,P$8:P$37,0)</f>
        <v>20</v>
      </c>
      <c r="R20" s="69">
        <f>VLOOKUP($A20,'Return Data'!$A$7:$R$326,17,0)</f>
        <v>7.5653056831943104</v>
      </c>
      <c r="S20" s="71">
        <f t="shared" si="1"/>
        <v>29</v>
      </c>
    </row>
    <row r="21" spans="1:19" x14ac:dyDescent="0.25">
      <c r="A21" s="87" t="s">
        <v>66</v>
      </c>
      <c r="B21" s="68">
        <f>VLOOKUP($A21,'Return Data'!$A$7:$R$326,2,0)</f>
        <v>43936</v>
      </c>
      <c r="C21" s="69">
        <f>VLOOKUP($A21,'Return Data'!$A$7:$R$326,3,0)</f>
        <v>26.6</v>
      </c>
      <c r="D21" s="69">
        <f>VLOOKUP($A21,'Return Data'!$A$7:$R$326,10,0)</f>
        <v>8.1133645907960101</v>
      </c>
      <c r="E21" s="70">
        <f t="shared" si="0"/>
        <v>7</v>
      </c>
      <c r="F21" s="69">
        <f>VLOOKUP($A21,'Return Data'!$A$7:$R$326,11,0)</f>
        <v>16.454099833744301</v>
      </c>
      <c r="G21" s="70">
        <f t="shared" si="0"/>
        <v>2</v>
      </c>
      <c r="H21" s="69">
        <f>VLOOKUP($A21,'Return Data'!$A$7:$R$326,12,0)</f>
        <v>9.7904150875309899</v>
      </c>
      <c r="I21" s="70">
        <f t="shared" ref="I21" si="57">RANK(H21,H$8:H$37,0)</f>
        <v>5</v>
      </c>
      <c r="J21" s="69">
        <f>VLOOKUP($A21,'Return Data'!$A$7:$R$326,13,0)</f>
        <v>8.1221396083301496</v>
      </c>
      <c r="K21" s="70">
        <f t="shared" ref="K21" si="58">RANK(J21,J$8:J$37,0)</f>
        <v>4</v>
      </c>
      <c r="L21" s="69">
        <f>VLOOKUP($A21,'Return Data'!$A$7:$R$326,14,0)</f>
        <v>13.689226183025101</v>
      </c>
      <c r="M21" s="70">
        <f t="shared" ref="M21" si="59">RANK(L21,L$8:L$37,0)</f>
        <v>3</v>
      </c>
      <c r="N21" s="69">
        <f>VLOOKUP($A21,'Return Data'!$A$7:$R$326,18,0)</f>
        <v>11.3644606402591</v>
      </c>
      <c r="O21" s="70">
        <f t="shared" ref="O21" si="60">RANK(N21,N$8:N$37,0)</f>
        <v>2</v>
      </c>
      <c r="P21" s="69">
        <f>VLOOKUP($A21,'Return Data'!$A$7:$R$326,15,0)</f>
        <v>9.0090615830769405</v>
      </c>
      <c r="Q21" s="70">
        <f t="shared" ref="Q21" si="61">RANK(P21,P$8:P$37,0)</f>
        <v>6</v>
      </c>
      <c r="R21" s="69">
        <f>VLOOKUP($A21,'Return Data'!$A$7:$R$326,17,0)</f>
        <v>13.0044208933548</v>
      </c>
      <c r="S21" s="71">
        <f t="shared" si="1"/>
        <v>3</v>
      </c>
    </row>
    <row r="22" spans="1:19" x14ac:dyDescent="0.25">
      <c r="A22" s="87" t="s">
        <v>67</v>
      </c>
      <c r="B22" s="68">
        <f>VLOOKUP($A22,'Return Data'!$A$7:$R$326,2,0)</f>
        <v>43936</v>
      </c>
      <c r="C22" s="69">
        <f>VLOOKUP($A22,'Return Data'!$A$7:$R$326,3,0)</f>
        <v>16.478300000000001</v>
      </c>
      <c r="D22" s="69">
        <f>VLOOKUP($A22,'Return Data'!$A$7:$R$326,10,0)</f>
        <v>6.8619293005158397</v>
      </c>
      <c r="E22" s="70">
        <f t="shared" si="0"/>
        <v>10</v>
      </c>
      <c r="F22" s="69">
        <f>VLOOKUP($A22,'Return Data'!$A$7:$R$326,11,0)</f>
        <v>8.2068304190066304</v>
      </c>
      <c r="G22" s="70">
        <f t="shared" si="0"/>
        <v>15</v>
      </c>
      <c r="H22" s="69">
        <f>VLOOKUP($A22,'Return Data'!$A$7:$R$326,12,0)</f>
        <v>7.8227191502753399</v>
      </c>
      <c r="I22" s="70">
        <f t="shared" ref="I22" si="62">RANK(H22,H$8:H$37,0)</f>
        <v>10</v>
      </c>
      <c r="J22" s="69">
        <f>VLOOKUP($A22,'Return Data'!$A$7:$R$326,13,0)</f>
        <v>7.8891565814375602</v>
      </c>
      <c r="K22" s="70">
        <f t="shared" ref="K22" si="63">RANK(J22,J$8:J$37,0)</f>
        <v>6</v>
      </c>
      <c r="L22" s="69">
        <f>VLOOKUP($A22,'Return Data'!$A$7:$R$326,14,0)</f>
        <v>7.8715512817100102</v>
      </c>
      <c r="M22" s="70">
        <f t="shared" ref="M22" si="64">RANK(L22,L$8:L$37,0)</f>
        <v>19</v>
      </c>
      <c r="N22" s="69">
        <f>VLOOKUP($A22,'Return Data'!$A$7:$R$326,18,0)</f>
        <v>7.5668090931128704</v>
      </c>
      <c r="O22" s="70">
        <f t="shared" ref="O22" si="65">RANK(N22,N$8:N$37,0)</f>
        <v>18</v>
      </c>
      <c r="P22" s="69">
        <f>VLOOKUP($A22,'Return Data'!$A$7:$R$326,15,0)</f>
        <v>8.13241925980555</v>
      </c>
      <c r="Q22" s="70">
        <f t="shared" ref="Q22" si="66">RANK(P22,P$8:P$37,0)</f>
        <v>11</v>
      </c>
      <c r="R22" s="69">
        <f>VLOOKUP($A22,'Return Data'!$A$7:$R$326,17,0)</f>
        <v>9.5077583433856105</v>
      </c>
      <c r="S22" s="71">
        <f t="shared" si="1"/>
        <v>21</v>
      </c>
    </row>
    <row r="23" spans="1:19" x14ac:dyDescent="0.25">
      <c r="A23" s="87" t="s">
        <v>68</v>
      </c>
      <c r="B23" s="68">
        <f>VLOOKUP($A23,'Return Data'!$A$7:$R$326,2,0)</f>
        <v>43936</v>
      </c>
      <c r="C23" s="69">
        <f>VLOOKUP($A23,'Return Data'!$A$7:$R$326,3,0)</f>
        <v>1122.4737</v>
      </c>
      <c r="D23" s="69">
        <f>VLOOKUP($A23,'Return Data'!$A$7:$R$326,10,0)</f>
        <v>4.7378022841797396</v>
      </c>
      <c r="E23" s="70">
        <f t="shared" si="0"/>
        <v>14</v>
      </c>
      <c r="F23" s="69">
        <f>VLOOKUP($A23,'Return Data'!$A$7:$R$326,11,0)</f>
        <v>4.1581247672916701</v>
      </c>
      <c r="G23" s="70">
        <f t="shared" si="0"/>
        <v>25</v>
      </c>
      <c r="H23" s="69">
        <f>VLOOKUP($A23,'Return Data'!$A$7:$R$326,12,0)</f>
        <v>4.96001799912354</v>
      </c>
      <c r="I23" s="70">
        <f t="shared" ref="I23" si="67">RANK(H23,H$8:H$37,0)</f>
        <v>24</v>
      </c>
      <c r="J23" s="69">
        <f>VLOOKUP($A23,'Return Data'!$A$7:$R$326,13,0)</f>
        <v>5.8579010558081102</v>
      </c>
      <c r="K23" s="70">
        <f t="shared" ref="K23" si="68">RANK(J23,J$8:J$37,0)</f>
        <v>16</v>
      </c>
      <c r="L23" s="69">
        <f>VLOOKUP($A23,'Return Data'!$A$7:$R$326,14,0)</f>
        <v>8.4145352956968207</v>
      </c>
      <c r="M23" s="70">
        <f t="shared" ref="M23" si="69">RANK(L23,L$8:L$37,0)</f>
        <v>17</v>
      </c>
      <c r="N23" s="69"/>
      <c r="O23" s="70"/>
      <c r="P23" s="69"/>
      <c r="Q23" s="70"/>
      <c r="R23" s="69">
        <f>VLOOKUP($A23,'Return Data'!$A$7:$R$326,17,0)</f>
        <v>8.9764860441767098</v>
      </c>
      <c r="S23" s="71">
        <f t="shared" si="1"/>
        <v>25</v>
      </c>
    </row>
    <row r="24" spans="1:19" x14ac:dyDescent="0.25">
      <c r="A24" s="87" t="s">
        <v>69</v>
      </c>
      <c r="B24" s="68">
        <f>VLOOKUP($A24,'Return Data'!$A$7:$R$326,2,0)</f>
        <v>43936</v>
      </c>
      <c r="C24" s="69">
        <f>VLOOKUP($A24,'Return Data'!$A$7:$R$326,3,0)</f>
        <v>31.410399999999999</v>
      </c>
      <c r="D24" s="69">
        <f>VLOOKUP($A24,'Return Data'!$A$7:$R$326,10,0)</f>
        <v>2.4916521097097002</v>
      </c>
      <c r="E24" s="70">
        <f t="shared" si="0"/>
        <v>19</v>
      </c>
      <c r="F24" s="69">
        <f>VLOOKUP($A24,'Return Data'!$A$7:$R$326,11,0)</f>
        <v>2.29240468386985</v>
      </c>
      <c r="G24" s="70">
        <f t="shared" si="0"/>
        <v>26</v>
      </c>
      <c r="H24" s="69">
        <f>VLOOKUP($A24,'Return Data'!$A$7:$R$326,12,0)</f>
        <v>3.6257699261114902</v>
      </c>
      <c r="I24" s="70">
        <f t="shared" ref="I24" si="70">RANK(H24,H$8:H$37,0)</f>
        <v>25</v>
      </c>
      <c r="J24" s="69">
        <f>VLOOKUP($A24,'Return Data'!$A$7:$R$326,13,0)</f>
        <v>4.4764266327111901</v>
      </c>
      <c r="K24" s="70">
        <f t="shared" ref="K24" si="71">RANK(J24,J$8:J$37,0)</f>
        <v>25</v>
      </c>
      <c r="L24" s="69">
        <f>VLOOKUP($A24,'Return Data'!$A$7:$R$326,14,0)</f>
        <v>5.1798006272911801</v>
      </c>
      <c r="M24" s="70">
        <f t="shared" ref="M24" si="72">RANK(L24,L$8:L$37,0)</f>
        <v>23</v>
      </c>
      <c r="N24" s="69">
        <f>VLOOKUP($A24,'Return Data'!$A$7:$R$326,18,0)</f>
        <v>6.7427243780369404</v>
      </c>
      <c r="O24" s="70">
        <f t="shared" ref="O24" si="73">RANK(N24,N$8:N$37,0)</f>
        <v>19</v>
      </c>
      <c r="P24" s="69">
        <f>VLOOKUP($A24,'Return Data'!$A$7:$R$326,15,0)</f>
        <v>7.49848398387347</v>
      </c>
      <c r="Q24" s="70">
        <f t="shared" ref="Q24" si="74">RANK(P24,P$8:P$37,0)</f>
        <v>13</v>
      </c>
      <c r="R24" s="69">
        <f>VLOOKUP($A24,'Return Data'!$A$7:$R$326,17,0)</f>
        <v>10.708663585025899</v>
      </c>
      <c r="S24" s="71">
        <f t="shared" si="1"/>
        <v>16</v>
      </c>
    </row>
    <row r="25" spans="1:19" x14ac:dyDescent="0.25">
      <c r="A25" s="87" t="s">
        <v>70</v>
      </c>
      <c r="B25" s="68">
        <f>VLOOKUP($A25,'Return Data'!$A$7:$R$326,2,0)</f>
        <v>43936</v>
      </c>
      <c r="C25" s="69">
        <f>VLOOKUP($A25,'Return Data'!$A$7:$R$326,3,0)</f>
        <v>27.709099999999999</v>
      </c>
      <c r="D25" s="69">
        <f>VLOOKUP($A25,'Return Data'!$A$7:$R$326,10,0)</f>
        <v>0.423280770592108</v>
      </c>
      <c r="E25" s="70">
        <f t="shared" si="0"/>
        <v>25</v>
      </c>
      <c r="F25" s="69">
        <f>VLOOKUP($A25,'Return Data'!$A$7:$R$326,11,0)</f>
        <v>5.14454914415436</v>
      </c>
      <c r="G25" s="70">
        <f t="shared" si="0"/>
        <v>21</v>
      </c>
      <c r="H25" s="69">
        <f>VLOOKUP($A25,'Return Data'!$A$7:$R$326,12,0)</f>
        <v>6.4300787084171498</v>
      </c>
      <c r="I25" s="70">
        <f t="shared" ref="I25" si="75">RANK(H25,H$8:H$37,0)</f>
        <v>20</v>
      </c>
      <c r="J25" s="69">
        <f>VLOOKUP($A25,'Return Data'!$A$7:$R$326,13,0)</f>
        <v>5.6522192725644604</v>
      </c>
      <c r="K25" s="70">
        <f t="shared" ref="K25" si="76">RANK(J25,J$8:J$37,0)</f>
        <v>17</v>
      </c>
      <c r="L25" s="69">
        <f>VLOOKUP($A25,'Return Data'!$A$7:$R$326,14,0)</f>
        <v>10.0820540715431</v>
      </c>
      <c r="M25" s="70">
        <f t="shared" ref="M25" si="77">RANK(L25,L$8:L$37,0)</f>
        <v>14</v>
      </c>
      <c r="N25" s="69">
        <f>VLOOKUP($A25,'Return Data'!$A$7:$R$326,18,0)</f>
        <v>10.004695339260101</v>
      </c>
      <c r="O25" s="70">
        <f t="shared" ref="O25" si="78">RANK(N25,N$8:N$37,0)</f>
        <v>6</v>
      </c>
      <c r="P25" s="69">
        <f>VLOOKUP($A25,'Return Data'!$A$7:$R$326,15,0)</f>
        <v>9.3935746218408003</v>
      </c>
      <c r="Q25" s="70">
        <f t="shared" ref="Q25" si="79">RANK(P25,P$8:P$37,0)</f>
        <v>2</v>
      </c>
      <c r="R25" s="69">
        <f>VLOOKUP($A25,'Return Data'!$A$7:$R$326,17,0)</f>
        <v>13.059825076068901</v>
      </c>
      <c r="S25" s="71">
        <f t="shared" si="1"/>
        <v>2</v>
      </c>
    </row>
    <row r="26" spans="1:19" x14ac:dyDescent="0.25">
      <c r="A26" s="87" t="s">
        <v>71</v>
      </c>
      <c r="B26" s="68">
        <f>VLOOKUP($A26,'Return Data'!$A$7:$R$326,2,0)</f>
        <v>43936</v>
      </c>
      <c r="C26" s="69">
        <f>VLOOKUP($A26,'Return Data'!$A$7:$R$326,3,0)</f>
        <v>22.8291</v>
      </c>
      <c r="D26" s="69">
        <f>VLOOKUP($A26,'Return Data'!$A$7:$R$326,10,0)</f>
        <v>2.57380377330681</v>
      </c>
      <c r="E26" s="70">
        <f t="shared" si="0"/>
        <v>18</v>
      </c>
      <c r="F26" s="69">
        <f>VLOOKUP($A26,'Return Data'!$A$7:$R$326,11,0)</f>
        <v>8.1969979117740408</v>
      </c>
      <c r="G26" s="70">
        <f t="shared" si="0"/>
        <v>16</v>
      </c>
      <c r="H26" s="69">
        <f>VLOOKUP($A26,'Return Data'!$A$7:$R$326,12,0)</f>
        <v>7.0501684086702303</v>
      </c>
      <c r="I26" s="70">
        <f t="shared" ref="I26" si="80">RANK(H26,H$8:H$37,0)</f>
        <v>14</v>
      </c>
      <c r="J26" s="69">
        <f>VLOOKUP($A26,'Return Data'!$A$7:$R$326,13,0)</f>
        <v>6.6626491059394102</v>
      </c>
      <c r="K26" s="70">
        <f t="shared" ref="K26" si="81">RANK(J26,J$8:J$37,0)</f>
        <v>11</v>
      </c>
      <c r="L26" s="69">
        <f>VLOOKUP($A26,'Return Data'!$A$7:$R$326,14,0)</f>
        <v>10.198459351526999</v>
      </c>
      <c r="M26" s="70">
        <f t="shared" ref="M26" si="82">RANK(L26,L$8:L$37,0)</f>
        <v>13</v>
      </c>
      <c r="N26" s="69">
        <f>VLOOKUP($A26,'Return Data'!$A$7:$R$326,18,0)</f>
        <v>9.1857001186349603</v>
      </c>
      <c r="O26" s="70">
        <f t="shared" ref="O26" si="83">RANK(N26,N$8:N$37,0)</f>
        <v>12</v>
      </c>
      <c r="P26" s="69">
        <f>VLOOKUP($A26,'Return Data'!$A$7:$R$326,15,0)</f>
        <v>8.2825529543387493</v>
      </c>
      <c r="Q26" s="70">
        <f t="shared" ref="Q26" si="84">RANK(P26,P$8:P$37,0)</f>
        <v>10</v>
      </c>
      <c r="R26" s="69">
        <f>VLOOKUP($A26,'Return Data'!$A$7:$R$326,17,0)</f>
        <v>12.2324982560528</v>
      </c>
      <c r="S26" s="71">
        <f t="shared" si="1"/>
        <v>6</v>
      </c>
    </row>
    <row r="27" spans="1:19" x14ac:dyDescent="0.25">
      <c r="A27" s="87" t="s">
        <v>72</v>
      </c>
      <c r="B27" s="68">
        <f>VLOOKUP($A27,'Return Data'!$A$7:$R$326,2,0)</f>
        <v>43936</v>
      </c>
      <c r="C27" s="69">
        <f>VLOOKUP($A27,'Return Data'!$A$7:$R$326,3,0)</f>
        <v>12.9282</v>
      </c>
      <c r="D27" s="69">
        <f>VLOOKUP($A27,'Return Data'!$A$7:$R$326,10,0)</f>
        <v>9.3785863628682993</v>
      </c>
      <c r="E27" s="70">
        <f t="shared" si="0"/>
        <v>4</v>
      </c>
      <c r="F27" s="69">
        <f>VLOOKUP($A27,'Return Data'!$A$7:$R$326,11,0)</f>
        <v>14.728048788977601</v>
      </c>
      <c r="G27" s="70">
        <f t="shared" si="0"/>
        <v>3</v>
      </c>
      <c r="H27" s="69">
        <f>VLOOKUP($A27,'Return Data'!$A$7:$R$326,12,0)</f>
        <v>10.1015403130364</v>
      </c>
      <c r="I27" s="70">
        <f t="shared" ref="I27" si="85">RANK(H27,H$8:H$37,0)</f>
        <v>4</v>
      </c>
      <c r="J27" s="69">
        <f>VLOOKUP($A27,'Return Data'!$A$7:$R$326,13,0)</f>
        <v>8.3919212520952904</v>
      </c>
      <c r="K27" s="70">
        <f t="shared" ref="K27" si="86">RANK(J27,J$8:J$37,0)</f>
        <v>2</v>
      </c>
      <c r="L27" s="69">
        <f>VLOOKUP($A27,'Return Data'!$A$7:$R$326,14,0)</f>
        <v>13.892881843567199</v>
      </c>
      <c r="M27" s="70">
        <f t="shared" ref="M27" si="87">RANK(L27,L$8:L$37,0)</f>
        <v>1</v>
      </c>
      <c r="N27" s="69">
        <f>VLOOKUP($A27,'Return Data'!$A$7:$R$326,18,0)</f>
        <v>11.242316760253701</v>
      </c>
      <c r="O27" s="70">
        <f t="shared" ref="O27" si="88">RANK(N27,N$8:N$37,0)</f>
        <v>3</v>
      </c>
      <c r="P27" s="69"/>
      <c r="Q27" s="70"/>
      <c r="R27" s="69">
        <f>VLOOKUP($A27,'Return Data'!$A$7:$R$326,17,0)</f>
        <v>9.5598658318425809</v>
      </c>
      <c r="S27" s="71">
        <f t="shared" si="1"/>
        <v>20</v>
      </c>
    </row>
    <row r="28" spans="1:19" x14ac:dyDescent="0.25">
      <c r="A28" s="87" t="s">
        <v>73</v>
      </c>
      <c r="B28" s="68">
        <f>VLOOKUP($A28,'Return Data'!$A$7:$R$326,2,0)</f>
        <v>43936</v>
      </c>
      <c r="C28" s="69">
        <f>VLOOKUP($A28,'Return Data'!$A$7:$R$326,3,0)</f>
        <v>28.170300000000001</v>
      </c>
      <c r="D28" s="69">
        <f>VLOOKUP($A28,'Return Data'!$A$7:$R$326,10,0)</f>
        <v>10.723711063856999</v>
      </c>
      <c r="E28" s="70">
        <f t="shared" si="0"/>
        <v>2</v>
      </c>
      <c r="F28" s="69">
        <f>VLOOKUP($A28,'Return Data'!$A$7:$R$326,11,0)</f>
        <v>13.223768003535699</v>
      </c>
      <c r="G28" s="70">
        <f t="shared" si="0"/>
        <v>5</v>
      </c>
      <c r="H28" s="69">
        <f>VLOOKUP($A28,'Return Data'!$A$7:$R$326,12,0)</f>
        <v>6.9792145184430199</v>
      </c>
      <c r="I28" s="70">
        <f t="shared" ref="I28" si="89">RANK(H28,H$8:H$37,0)</f>
        <v>15</v>
      </c>
      <c r="J28" s="69">
        <f>VLOOKUP($A28,'Return Data'!$A$7:$R$326,13,0)</f>
        <v>5.5450692662144903</v>
      </c>
      <c r="K28" s="70">
        <f t="shared" ref="K28" si="90">RANK(J28,J$8:J$37,0)</f>
        <v>19</v>
      </c>
      <c r="L28" s="69">
        <f>VLOOKUP($A28,'Return Data'!$A$7:$R$326,14,0)</f>
        <v>10.472539811109201</v>
      </c>
      <c r="M28" s="70">
        <f t="shared" ref="M28" si="91">RANK(L28,L$8:L$37,0)</f>
        <v>11</v>
      </c>
      <c r="N28" s="69">
        <f>VLOOKUP($A28,'Return Data'!$A$7:$R$326,18,0)</f>
        <v>8.5490052564610508</v>
      </c>
      <c r="O28" s="70">
        <f t="shared" ref="O28" si="92">RANK(N28,N$8:N$37,0)</f>
        <v>13</v>
      </c>
      <c r="P28" s="69">
        <f>VLOOKUP($A28,'Return Data'!$A$7:$R$326,15,0)</f>
        <v>7.4856418949094996</v>
      </c>
      <c r="Q28" s="70">
        <f t="shared" ref="Q28" si="93">RANK(P28,P$8:P$37,0)</f>
        <v>14</v>
      </c>
      <c r="R28" s="69">
        <f>VLOOKUP($A28,'Return Data'!$A$7:$R$326,17,0)</f>
        <v>11.388579471313999</v>
      </c>
      <c r="S28" s="71">
        <f t="shared" si="1"/>
        <v>13</v>
      </c>
    </row>
    <row r="29" spans="1:19" x14ac:dyDescent="0.25">
      <c r="A29" s="87" t="s">
        <v>74</v>
      </c>
      <c r="B29" s="68">
        <f>VLOOKUP($A29,'Return Data'!$A$7:$R$326,2,0)</f>
        <v>43936</v>
      </c>
      <c r="C29" s="69">
        <f>VLOOKUP($A29,'Return Data'!$A$7:$R$326,3,0)</f>
        <v>2069.2177000000001</v>
      </c>
      <c r="D29" s="69">
        <f>VLOOKUP($A29,'Return Data'!$A$7:$R$326,10,0)</f>
        <v>-6.1206890826706504</v>
      </c>
      <c r="E29" s="70">
        <f t="shared" si="0"/>
        <v>27</v>
      </c>
      <c r="F29" s="69">
        <f>VLOOKUP($A29,'Return Data'!$A$7:$R$326,11,0)</f>
        <v>4.9587392959677699</v>
      </c>
      <c r="G29" s="70">
        <f t="shared" si="0"/>
        <v>22</v>
      </c>
      <c r="H29" s="69">
        <f>VLOOKUP($A29,'Return Data'!$A$7:$R$326,12,0)</f>
        <v>5.8716532820603202</v>
      </c>
      <c r="I29" s="70">
        <f t="shared" ref="I29" si="94">RANK(H29,H$8:H$37,0)</f>
        <v>23</v>
      </c>
      <c r="J29" s="69">
        <f>VLOOKUP($A29,'Return Data'!$A$7:$R$326,13,0)</f>
        <v>5.4469784437979696</v>
      </c>
      <c r="K29" s="70">
        <f t="shared" ref="K29" si="95">RANK(J29,J$8:J$37,0)</f>
        <v>20</v>
      </c>
      <c r="L29" s="69">
        <f>VLOOKUP($A29,'Return Data'!$A$7:$R$326,14,0)</f>
        <v>10.288035449307801</v>
      </c>
      <c r="M29" s="70">
        <f t="shared" ref="M29" si="96">RANK(L29,L$8:L$37,0)</f>
        <v>12</v>
      </c>
      <c r="N29" s="69">
        <f>VLOOKUP($A29,'Return Data'!$A$7:$R$326,18,0)</f>
        <v>9.8040339787080804</v>
      </c>
      <c r="O29" s="70">
        <f t="shared" ref="O29" si="97">RANK(N29,N$8:N$37,0)</f>
        <v>7</v>
      </c>
      <c r="P29" s="69">
        <f>VLOOKUP($A29,'Return Data'!$A$7:$R$326,15,0)</f>
        <v>9.0840679837495806</v>
      </c>
      <c r="Q29" s="70">
        <f t="shared" ref="Q29" si="98">RANK(P29,P$8:P$37,0)</f>
        <v>4</v>
      </c>
      <c r="R29" s="69">
        <f>VLOOKUP($A29,'Return Data'!$A$7:$R$326,17,0)</f>
        <v>12.218165667985801</v>
      </c>
      <c r="S29" s="71">
        <f t="shared" si="1"/>
        <v>7</v>
      </c>
    </row>
    <row r="30" spans="1:19" x14ac:dyDescent="0.25">
      <c r="A30" s="87" t="s">
        <v>75</v>
      </c>
      <c r="B30" s="68">
        <f>VLOOKUP($A30,'Return Data'!$A$7:$R$326,2,0)</f>
        <v>43936</v>
      </c>
      <c r="C30" s="69">
        <f>VLOOKUP($A30,'Return Data'!$A$7:$R$326,3,0)</f>
        <v>32.258200000000002</v>
      </c>
      <c r="D30" s="69">
        <f>VLOOKUP($A30,'Return Data'!$A$7:$R$326,10,0)</f>
        <v>8.7538205560759703</v>
      </c>
      <c r="E30" s="70">
        <f t="shared" si="0"/>
        <v>5</v>
      </c>
      <c r="F30" s="69">
        <f>VLOOKUP($A30,'Return Data'!$A$7:$R$326,11,0)</f>
        <v>10.612432621425</v>
      </c>
      <c r="G30" s="70">
        <f t="shared" si="0"/>
        <v>8</v>
      </c>
      <c r="H30" s="69">
        <f>VLOOKUP($A30,'Return Data'!$A$7:$R$326,12,0)</f>
        <v>6.5225136867431299</v>
      </c>
      <c r="I30" s="70">
        <f t="shared" ref="I30" si="99">RANK(H30,H$8:H$37,0)</f>
        <v>18</v>
      </c>
      <c r="J30" s="69">
        <f>VLOOKUP($A30,'Return Data'!$A$7:$R$326,13,0)</f>
        <v>5.5453591282685899</v>
      </c>
      <c r="K30" s="70">
        <f t="shared" ref="K30" si="100">RANK(J30,J$8:J$37,0)</f>
        <v>18</v>
      </c>
      <c r="L30" s="69">
        <f>VLOOKUP($A30,'Return Data'!$A$7:$R$326,14,0)</f>
        <v>-1.2344289481554001</v>
      </c>
      <c r="M30" s="70">
        <f t="shared" ref="M30" si="101">RANK(L30,L$8:L$37,0)</f>
        <v>26</v>
      </c>
      <c r="N30" s="69">
        <f>VLOOKUP($A30,'Return Data'!$A$7:$R$326,18,0)</f>
        <v>2.6192520698515098</v>
      </c>
      <c r="O30" s="70">
        <f t="shared" ref="O30" si="102">RANK(N30,N$8:N$37,0)</f>
        <v>25</v>
      </c>
      <c r="P30" s="69">
        <f>VLOOKUP($A30,'Return Data'!$A$7:$R$326,15,0)</f>
        <v>3.42655415783429</v>
      </c>
      <c r="Q30" s="70">
        <f t="shared" ref="Q30" si="103">RANK(P30,P$8:P$37,0)</f>
        <v>25</v>
      </c>
      <c r="R30" s="69">
        <f>VLOOKUP($A30,'Return Data'!$A$7:$R$326,17,0)</f>
        <v>8.6092314877772207</v>
      </c>
      <c r="S30" s="71">
        <f t="shared" si="1"/>
        <v>28</v>
      </c>
    </row>
    <row r="31" spans="1:19" x14ac:dyDescent="0.25">
      <c r="A31" s="87" t="s">
        <v>76</v>
      </c>
      <c r="B31" s="68">
        <f>VLOOKUP($A31,'Return Data'!$A$7:$R$326,2,0)</f>
        <v>43936</v>
      </c>
      <c r="C31" s="69">
        <f>VLOOKUP($A31,'Return Data'!$A$7:$R$326,3,0)</f>
        <v>63.297400000000003</v>
      </c>
      <c r="D31" s="69">
        <f>VLOOKUP($A31,'Return Data'!$A$7:$R$326,10,0)</f>
        <v>4.97617480933864</v>
      </c>
      <c r="E31" s="70">
        <f t="shared" si="0"/>
        <v>13</v>
      </c>
      <c r="F31" s="69">
        <f>VLOOKUP($A31,'Return Data'!$A$7:$R$326,11,0)</f>
        <v>6.4155582815826797</v>
      </c>
      <c r="G31" s="70">
        <f t="shared" si="0"/>
        <v>18</v>
      </c>
      <c r="H31" s="69">
        <f>VLOOKUP($A31,'Return Data'!$A$7:$R$326,12,0)</f>
        <v>6.0972844110700297</v>
      </c>
      <c r="I31" s="70">
        <f t="shared" ref="I31" si="104">RANK(H31,H$8:H$37,0)</f>
        <v>22</v>
      </c>
      <c r="J31" s="69">
        <f>VLOOKUP($A31,'Return Data'!$A$7:$R$326,13,0)</f>
        <v>5.9266585427551197</v>
      </c>
      <c r="K31" s="70">
        <f t="shared" ref="K31" si="105">RANK(J31,J$8:J$37,0)</f>
        <v>14</v>
      </c>
      <c r="L31" s="69">
        <f>VLOOKUP($A31,'Return Data'!$A$7:$R$326,14,0)</f>
        <v>6.1791004387964099</v>
      </c>
      <c r="M31" s="70">
        <f t="shared" ref="M31" si="106">RANK(L31,L$8:L$37,0)</f>
        <v>21</v>
      </c>
      <c r="N31" s="69">
        <f>VLOOKUP($A31,'Return Data'!$A$7:$R$326,18,0)</f>
        <v>5.8075350638020797</v>
      </c>
      <c r="O31" s="70">
        <f t="shared" ref="O31" si="107">RANK(N31,N$8:N$37,0)</f>
        <v>21</v>
      </c>
      <c r="P31" s="69">
        <f>VLOOKUP($A31,'Return Data'!$A$7:$R$326,15,0)</f>
        <v>5.02765144188366</v>
      </c>
      <c r="Q31" s="70">
        <f t="shared" ref="Q31" si="108">RANK(P31,P$8:P$37,0)</f>
        <v>21</v>
      </c>
      <c r="R31" s="69">
        <f>VLOOKUP($A31,'Return Data'!$A$7:$R$326,17,0)</f>
        <v>9.1558342173362295</v>
      </c>
      <c r="S31" s="71">
        <f t="shared" si="1"/>
        <v>24</v>
      </c>
    </row>
    <row r="32" spans="1:19" x14ac:dyDescent="0.25">
      <c r="A32" s="87" t="s">
        <v>77</v>
      </c>
      <c r="B32" s="68">
        <f>VLOOKUP($A32,'Return Data'!$A$7:$R$326,2,0)</f>
        <v>43936</v>
      </c>
      <c r="C32" s="69">
        <f>VLOOKUP($A32,'Return Data'!$A$7:$R$326,3,0)</f>
        <v>15.3652</v>
      </c>
      <c r="D32" s="69">
        <f>VLOOKUP($A32,'Return Data'!$A$7:$R$326,10,0)</f>
        <v>8.2164626483695002</v>
      </c>
      <c r="E32" s="70">
        <f t="shared" si="0"/>
        <v>6</v>
      </c>
      <c r="F32" s="69">
        <f>VLOOKUP($A32,'Return Data'!$A$7:$R$326,11,0)</f>
        <v>12.170650033009</v>
      </c>
      <c r="G32" s="70">
        <f t="shared" si="0"/>
        <v>7</v>
      </c>
      <c r="H32" s="69">
        <f>VLOOKUP($A32,'Return Data'!$A$7:$R$326,12,0)</f>
        <v>10.236680507804801</v>
      </c>
      <c r="I32" s="70">
        <f t="shared" ref="I32" si="109">RANK(H32,H$8:H$37,0)</f>
        <v>3</v>
      </c>
      <c r="J32" s="69">
        <f>VLOOKUP($A32,'Return Data'!$A$7:$R$326,13,0)</f>
        <v>8.0906228500549808</v>
      </c>
      <c r="K32" s="70">
        <f t="shared" ref="K32" si="110">RANK(J32,J$8:J$37,0)</f>
        <v>5</v>
      </c>
      <c r="L32" s="69">
        <f>VLOOKUP($A32,'Return Data'!$A$7:$R$326,14,0)</f>
        <v>11.931634041565999</v>
      </c>
      <c r="M32" s="70">
        <f t="shared" ref="M32" si="111">RANK(L32,L$8:L$37,0)</f>
        <v>6</v>
      </c>
      <c r="N32" s="69">
        <f>VLOOKUP($A32,'Return Data'!$A$7:$R$326,18,0)</f>
        <v>9.4218273540049893</v>
      </c>
      <c r="O32" s="70">
        <f t="shared" ref="O32" si="112">RANK(N32,N$8:N$37,0)</f>
        <v>9</v>
      </c>
      <c r="P32" s="69">
        <f>VLOOKUP($A32,'Return Data'!$A$7:$R$326,15,0)</f>
        <v>8.3337673823664495</v>
      </c>
      <c r="Q32" s="70">
        <f t="shared" ref="Q32" si="113">RANK(P32,P$8:P$37,0)</f>
        <v>9</v>
      </c>
      <c r="R32" s="69">
        <f>VLOOKUP($A32,'Return Data'!$A$7:$R$326,17,0)</f>
        <v>10.9219074177356</v>
      </c>
      <c r="S32" s="71">
        <f t="shared" si="1"/>
        <v>15</v>
      </c>
    </row>
    <row r="33" spans="1:19" x14ac:dyDescent="0.25">
      <c r="A33" s="87" t="s">
        <v>78</v>
      </c>
      <c r="B33" s="68">
        <f>VLOOKUP($A33,'Return Data'!$A$7:$R$326,2,0)</f>
        <v>43936</v>
      </c>
      <c r="C33" s="69">
        <f>VLOOKUP($A33,'Return Data'!$A$7:$R$326,3,0)</f>
        <v>27.0532</v>
      </c>
      <c r="D33" s="69">
        <f>VLOOKUP($A33,'Return Data'!$A$7:$R$326,10,0)</f>
        <v>3.2681346619099698</v>
      </c>
      <c r="E33" s="70">
        <f t="shared" si="0"/>
        <v>17</v>
      </c>
      <c r="F33" s="69">
        <f>VLOOKUP($A33,'Return Data'!$A$7:$R$326,11,0)</f>
        <v>9.9350578018572797</v>
      </c>
      <c r="G33" s="70">
        <f t="shared" si="0"/>
        <v>9</v>
      </c>
      <c r="H33" s="69">
        <f>VLOOKUP($A33,'Return Data'!$A$7:$R$326,12,0)</f>
        <v>9.35393186731479</v>
      </c>
      <c r="I33" s="70">
        <f t="shared" ref="I33" si="114">RANK(H33,H$8:H$37,0)</f>
        <v>7</v>
      </c>
      <c r="J33" s="69">
        <f>VLOOKUP($A33,'Return Data'!$A$7:$R$326,13,0)</f>
        <v>7.3586919242952096</v>
      </c>
      <c r="K33" s="70">
        <f t="shared" ref="K33" si="115">RANK(J33,J$8:J$37,0)</f>
        <v>7</v>
      </c>
      <c r="L33" s="69">
        <f>VLOOKUP($A33,'Return Data'!$A$7:$R$326,14,0)</f>
        <v>13.753623772018001</v>
      </c>
      <c r="M33" s="70">
        <f t="shared" ref="M33" si="116">RANK(L33,L$8:L$37,0)</f>
        <v>2</v>
      </c>
      <c r="N33" s="69">
        <f>VLOOKUP($A33,'Return Data'!$A$7:$R$326,18,0)</f>
        <v>11.022048371149401</v>
      </c>
      <c r="O33" s="70">
        <f t="shared" ref="O33" si="117">RANK(N33,N$8:N$37,0)</f>
        <v>4</v>
      </c>
      <c r="P33" s="69">
        <f>VLOOKUP($A33,'Return Data'!$A$7:$R$326,15,0)</f>
        <v>9.2104397196255992</v>
      </c>
      <c r="Q33" s="70">
        <f t="shared" ref="Q33" si="118">RANK(P33,P$8:P$37,0)</f>
        <v>3</v>
      </c>
      <c r="R33" s="69">
        <f>VLOOKUP($A33,'Return Data'!$A$7:$R$326,17,0)</f>
        <v>12.1146297216031</v>
      </c>
      <c r="S33" s="71">
        <f t="shared" si="1"/>
        <v>8</v>
      </c>
    </row>
    <row r="34" spans="1:19" x14ac:dyDescent="0.25">
      <c r="A34" s="87" t="s">
        <v>79</v>
      </c>
      <c r="B34" s="68">
        <f>VLOOKUP($A34,'Return Data'!$A$7:$R$326,2,0)</f>
        <v>43936</v>
      </c>
      <c r="C34" s="69">
        <f>VLOOKUP($A34,'Return Data'!$A$7:$R$326,3,0)</f>
        <v>32.303199999999997</v>
      </c>
      <c r="D34" s="69">
        <f>VLOOKUP($A34,'Return Data'!$A$7:$R$326,10,0)</f>
        <v>7.5913893792520399</v>
      </c>
      <c r="E34" s="70">
        <f t="shared" si="0"/>
        <v>8</v>
      </c>
      <c r="F34" s="69">
        <f>VLOOKUP($A34,'Return Data'!$A$7:$R$326,11,0)</f>
        <v>9.6705644819788503</v>
      </c>
      <c r="G34" s="70">
        <f t="shared" si="0"/>
        <v>12</v>
      </c>
      <c r="H34" s="69">
        <f>VLOOKUP($A34,'Return Data'!$A$7:$R$326,12,0)</f>
        <v>8.0026490251263205</v>
      </c>
      <c r="I34" s="70">
        <f t="shared" ref="I34" si="119">RANK(H34,H$8:H$37,0)</f>
        <v>9</v>
      </c>
      <c r="J34" s="69">
        <f>VLOOKUP($A34,'Return Data'!$A$7:$R$326,13,0)</f>
        <v>6.7785331777835003</v>
      </c>
      <c r="K34" s="70">
        <f t="shared" ref="K34" si="120">RANK(J34,J$8:J$37,0)</f>
        <v>10</v>
      </c>
      <c r="L34" s="69">
        <f>VLOOKUP($A34,'Return Data'!$A$7:$R$326,14,0)</f>
        <v>8.3052694991192393</v>
      </c>
      <c r="M34" s="70">
        <f t="shared" ref="M34" si="121">RANK(L34,L$8:L$37,0)</f>
        <v>18</v>
      </c>
      <c r="N34" s="69">
        <f>VLOOKUP($A34,'Return Data'!$A$7:$R$326,18,0)</f>
        <v>8.0532306029327394</v>
      </c>
      <c r="O34" s="70">
        <f t="shared" ref="O34" si="122">RANK(N34,N$8:N$37,0)</f>
        <v>17</v>
      </c>
      <c r="P34" s="69">
        <f>VLOOKUP($A34,'Return Data'!$A$7:$R$326,15,0)</f>
        <v>7.2364501113897903</v>
      </c>
      <c r="Q34" s="70">
        <f t="shared" ref="Q34" si="123">RANK(P34,P$8:P$37,0)</f>
        <v>16</v>
      </c>
      <c r="R34" s="69">
        <f>VLOOKUP($A34,'Return Data'!$A$7:$R$326,17,0)</f>
        <v>12.5330111669675</v>
      </c>
      <c r="S34" s="71">
        <f t="shared" si="1"/>
        <v>5</v>
      </c>
    </row>
    <row r="35" spans="1:19" x14ac:dyDescent="0.25">
      <c r="A35" s="87" t="s">
        <v>80</v>
      </c>
      <c r="B35" s="68">
        <f>VLOOKUP($A35,'Return Data'!$A$7:$R$326,2,0)</f>
        <v>43936</v>
      </c>
      <c r="C35" s="69">
        <f>VLOOKUP($A35,'Return Data'!$A$7:$R$326,3,0)</f>
        <v>18.2392</v>
      </c>
      <c r="D35" s="69">
        <f>VLOOKUP($A35,'Return Data'!$A$7:$R$326,10,0)</f>
        <v>3.53455628163971</v>
      </c>
      <c r="E35" s="70">
        <f t="shared" si="0"/>
        <v>16</v>
      </c>
      <c r="F35" s="69">
        <f>VLOOKUP($A35,'Return Data'!$A$7:$R$326,11,0)</f>
        <v>9.4539338725385704</v>
      </c>
      <c r="G35" s="70">
        <f t="shared" si="0"/>
        <v>13</v>
      </c>
      <c r="H35" s="69">
        <f>VLOOKUP($A35,'Return Data'!$A$7:$R$326,12,0)</f>
        <v>7.5896466147282098</v>
      </c>
      <c r="I35" s="70">
        <f t="shared" ref="I35" si="124">RANK(H35,H$8:H$37,0)</f>
        <v>13</v>
      </c>
      <c r="J35" s="69">
        <f>VLOOKUP($A35,'Return Data'!$A$7:$R$326,13,0)</f>
        <v>5.8590230191034101</v>
      </c>
      <c r="K35" s="70">
        <f t="shared" ref="K35" si="125">RANK(J35,J$8:J$37,0)</f>
        <v>15</v>
      </c>
      <c r="L35" s="69">
        <f>VLOOKUP($A35,'Return Data'!$A$7:$R$326,14,0)</f>
        <v>11.0934448402515</v>
      </c>
      <c r="M35" s="70">
        <f t="shared" ref="M35" si="126">RANK(L35,L$8:L$37,0)</f>
        <v>7</v>
      </c>
      <c r="N35" s="69">
        <f>VLOOKUP($A35,'Return Data'!$A$7:$R$326,18,0)</f>
        <v>8.4418995687029206</v>
      </c>
      <c r="O35" s="70">
        <f t="shared" ref="O35" si="127">RANK(N35,N$8:N$37,0)</f>
        <v>15</v>
      </c>
      <c r="P35" s="69">
        <f>VLOOKUP($A35,'Return Data'!$A$7:$R$326,15,0)</f>
        <v>6.8853558451312802</v>
      </c>
      <c r="Q35" s="70">
        <f t="shared" ref="Q35" si="128">RANK(P35,P$8:P$37,0)</f>
        <v>17</v>
      </c>
      <c r="R35" s="69">
        <f>VLOOKUP($A35,'Return Data'!$A$7:$R$326,17,0)</f>
        <v>9.3864082003705001</v>
      </c>
      <c r="S35" s="71">
        <f t="shared" si="1"/>
        <v>23</v>
      </c>
    </row>
    <row r="36" spans="1:19" x14ac:dyDescent="0.25">
      <c r="A36" s="87" t="s">
        <v>365</v>
      </c>
      <c r="B36" s="68">
        <f>VLOOKUP($A36,'Return Data'!$A$7:$R$326,2,0)</f>
        <v>43936</v>
      </c>
      <c r="C36" s="69">
        <f>VLOOKUP($A36,'Return Data'!$A$7:$R$326,3,0)</f>
        <v>0.37880000000000003</v>
      </c>
      <c r="D36" s="69"/>
      <c r="E36" s="70"/>
      <c r="F36" s="69"/>
      <c r="G36" s="70"/>
      <c r="H36" s="69"/>
      <c r="I36" s="70"/>
      <c r="J36" s="69"/>
      <c r="K36" s="70"/>
      <c r="L36" s="69"/>
      <c r="M36" s="70"/>
      <c r="N36" s="69"/>
      <c r="O36" s="70"/>
      <c r="P36" s="69"/>
      <c r="Q36" s="70"/>
      <c r="R36" s="69">
        <f>VLOOKUP($A36,'Return Data'!$A$7:$R$326,17,0)</f>
        <v>8.7591375618401308</v>
      </c>
      <c r="S36" s="71">
        <f t="shared" si="1"/>
        <v>27</v>
      </c>
    </row>
    <row r="37" spans="1:19" x14ac:dyDescent="0.25">
      <c r="A37" s="87" t="s">
        <v>81</v>
      </c>
      <c r="B37" s="68">
        <f>VLOOKUP($A37,'Return Data'!$A$7:$R$326,2,0)</f>
        <v>43936</v>
      </c>
      <c r="C37" s="69">
        <f>VLOOKUP($A37,'Return Data'!$A$7:$R$326,3,0)</f>
        <v>20.622199999999999</v>
      </c>
      <c r="D37" s="69">
        <f>VLOOKUP($A37,'Return Data'!$A$7:$R$326,10,0)</f>
        <v>12.1241237886499</v>
      </c>
      <c r="E37" s="70">
        <f t="shared" si="0"/>
        <v>1</v>
      </c>
      <c r="F37" s="69">
        <f>VLOOKUP($A37,'Return Data'!$A$7:$R$326,11,0)</f>
        <v>-4.24713103610953</v>
      </c>
      <c r="G37" s="70">
        <f t="shared" si="0"/>
        <v>27</v>
      </c>
      <c r="H37" s="69">
        <f>VLOOKUP($A37,'Return Data'!$A$7:$R$326,12,0)</f>
        <v>-0.37070638768683001</v>
      </c>
      <c r="I37" s="70">
        <f t="shared" ref="I37" si="129">RANK(H37,H$8:H$37,0)</f>
        <v>26</v>
      </c>
      <c r="J37" s="69">
        <f>VLOOKUP($A37,'Return Data'!$A$7:$R$326,13,0)</f>
        <v>-0.40807967520979199</v>
      </c>
      <c r="K37" s="70">
        <f t="shared" ref="K37" si="130">RANK(J37,J$8:J$37,0)</f>
        <v>26</v>
      </c>
      <c r="L37" s="69">
        <f>VLOOKUP($A37,'Return Data'!$A$7:$R$326,14,0)</f>
        <v>-3.8321219075352801</v>
      </c>
      <c r="M37" s="70">
        <f t="shared" ref="M37" si="131">RANK(L37,L$8:L$37,0)</f>
        <v>28</v>
      </c>
      <c r="N37" s="69">
        <f>VLOOKUP($A37,'Return Data'!$A$7:$R$326,18,0)</f>
        <v>-0.35386933728432701</v>
      </c>
      <c r="O37" s="70">
        <f t="shared" ref="O37" si="132">RANK(N37,N$8:N$37,0)</f>
        <v>27</v>
      </c>
      <c r="P37" s="69">
        <f>VLOOKUP($A37,'Return Data'!$A$7:$R$326,15,0)</f>
        <v>1.61559567687386</v>
      </c>
      <c r="Q37" s="70">
        <f t="shared" ref="Q37" si="133">RANK(P37,P$8:P$37,0)</f>
        <v>26</v>
      </c>
      <c r="R37" s="69">
        <f>VLOOKUP($A37,'Return Data'!$A$7:$R$326,17,0)</f>
        <v>8.8612709358626294</v>
      </c>
      <c r="S37" s="71">
        <f t="shared" si="1"/>
        <v>26</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-5.7277805272077309</v>
      </c>
      <c r="E39" s="93"/>
      <c r="F39" s="94">
        <f>AVERAGE(F8:F37)</f>
        <v>3.9056570972202094</v>
      </c>
      <c r="G39" s="93"/>
      <c r="H39" s="94">
        <f>AVERAGE(H8:H37)</f>
        <v>6.3994792047891957</v>
      </c>
      <c r="I39" s="93"/>
      <c r="J39" s="94">
        <f>AVERAGE(J8:J37)</f>
        <v>5.5850651001683405</v>
      </c>
      <c r="K39" s="93"/>
      <c r="L39" s="94">
        <f>AVERAGE(L8:L37)</f>
        <v>8.092910164029071</v>
      </c>
      <c r="M39" s="93"/>
      <c r="N39" s="94">
        <f>AVERAGE(N8:N37)</f>
        <v>7.7259161845042508</v>
      </c>
      <c r="O39" s="93"/>
      <c r="P39" s="94">
        <f>AVERAGE(P8:P37)</f>
        <v>6.9958901620538176</v>
      </c>
      <c r="Q39" s="93"/>
      <c r="R39" s="94">
        <f>AVERAGE(R8:R37)</f>
        <v>8.4229369231567457</v>
      </c>
      <c r="S39" s="95"/>
    </row>
    <row r="40" spans="1:19" x14ac:dyDescent="0.25">
      <c r="A40" s="92" t="s">
        <v>28</v>
      </c>
      <c r="B40" s="93"/>
      <c r="C40" s="93"/>
      <c r="D40" s="94">
        <f>MIN(D8:D37)</f>
        <v>-287.63098452811602</v>
      </c>
      <c r="E40" s="93"/>
      <c r="F40" s="94">
        <f>MIN(F8:F37)</f>
        <v>-99.948131277294294</v>
      </c>
      <c r="G40" s="93"/>
      <c r="H40" s="94">
        <f>MIN(H8:H37)</f>
        <v>-5.8216452498882703</v>
      </c>
      <c r="I40" s="93"/>
      <c r="J40" s="94">
        <f>MIN(J8:J37)</f>
        <v>-4.9486513603651998</v>
      </c>
      <c r="K40" s="93"/>
      <c r="L40" s="94">
        <f>MIN(L8:L37)</f>
        <v>-3.8321219075352801</v>
      </c>
      <c r="M40" s="93"/>
      <c r="N40" s="94">
        <f>MIN(N8:N37)</f>
        <v>-0.35386933728432701</v>
      </c>
      <c r="O40" s="93"/>
      <c r="P40" s="94">
        <f>MIN(P8:P37)</f>
        <v>1.61559567687386</v>
      </c>
      <c r="Q40" s="93"/>
      <c r="R40" s="94">
        <f>MIN(R8:R37)</f>
        <v>-61.534520836130199</v>
      </c>
      <c r="S40" s="95"/>
    </row>
    <row r="41" spans="1:19" ht="15.75" thickBot="1" x14ac:dyDescent="0.3">
      <c r="A41" s="96" t="s">
        <v>29</v>
      </c>
      <c r="B41" s="97"/>
      <c r="C41" s="97"/>
      <c r="D41" s="98">
        <f>MAX(D8:D37)</f>
        <v>12.1241237886499</v>
      </c>
      <c r="E41" s="97"/>
      <c r="F41" s="98">
        <f>MAX(F8:F37)</f>
        <v>16.610347205602601</v>
      </c>
      <c r="G41" s="97"/>
      <c r="H41" s="98">
        <f>MAX(H8:H37)</f>
        <v>10.477267844757</v>
      </c>
      <c r="I41" s="97"/>
      <c r="J41" s="98">
        <f>MAX(J8:J37)</f>
        <v>11.2257029901093</v>
      </c>
      <c r="K41" s="97"/>
      <c r="L41" s="98">
        <f>MAX(L8:L37)</f>
        <v>13.892881843567199</v>
      </c>
      <c r="M41" s="97"/>
      <c r="N41" s="98">
        <f>MAX(N8:N37)</f>
        <v>11.8698245502713</v>
      </c>
      <c r="O41" s="97"/>
      <c r="P41" s="98">
        <f>MAX(P8:P37)</f>
        <v>9.4764768281084102</v>
      </c>
      <c r="Q41" s="97"/>
      <c r="R41" s="98">
        <f>MAX(R8:R37)</f>
        <v>15.2666891298877</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7" t="s">
        <v>349</v>
      </c>
    </row>
    <row r="3" spans="1:19" ht="15.75" thickBot="1" x14ac:dyDescent="0.3">
      <c r="A3" s="118"/>
    </row>
    <row r="4" spans="1:19" ht="15.75" thickBot="1" x14ac:dyDescent="0.3"/>
    <row r="5" spans="1:19" x14ac:dyDescent="0.25">
      <c r="A5" s="32" t="s">
        <v>351</v>
      </c>
      <c r="B5" s="115" t="s">
        <v>8</v>
      </c>
      <c r="C5" s="115" t="s">
        <v>9</v>
      </c>
      <c r="D5" s="121" t="s">
        <v>48</v>
      </c>
      <c r="E5" s="121"/>
      <c r="F5" s="121" t="s">
        <v>1</v>
      </c>
      <c r="G5" s="121"/>
      <c r="H5" s="121" t="s">
        <v>2</v>
      </c>
      <c r="I5" s="121"/>
      <c r="J5" s="121" t="s">
        <v>3</v>
      </c>
      <c r="K5" s="121"/>
      <c r="L5" s="121" t="s">
        <v>4</v>
      </c>
      <c r="M5" s="121"/>
      <c r="N5" s="121" t="s">
        <v>385</v>
      </c>
      <c r="O5" s="121"/>
      <c r="P5" s="121" t="s">
        <v>5</v>
      </c>
      <c r="Q5" s="121"/>
      <c r="R5" s="121" t="s">
        <v>46</v>
      </c>
      <c r="S5" s="124"/>
    </row>
    <row r="6" spans="1:19" x14ac:dyDescent="0.25">
      <c r="A6" s="18" t="s">
        <v>7</v>
      </c>
      <c r="B6" s="116"/>
      <c r="C6" s="11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Data'!$A$7:$R$326,2,0)</f>
        <v>43936</v>
      </c>
      <c r="C8" s="69">
        <f>VLOOKUP($A8,'Return Data'!$A$7:$R$326,3,0)</f>
        <v>21.827000000000002</v>
      </c>
      <c r="D8" s="69">
        <f>VLOOKUP($A8,'Return Data'!$A$7:$R$326,10,0)</f>
        <v>-1.44737885637233</v>
      </c>
      <c r="E8" s="70">
        <f>RANK(D8,D$8:D$41,0)</f>
        <v>29</v>
      </c>
      <c r="F8" s="69">
        <f>VLOOKUP($A8,'Return Data'!$A$7:$R$326,11,0)</f>
        <v>3.6044500602621601</v>
      </c>
      <c r="G8" s="70">
        <f>RANK(F8,F$8:F$41,0)</f>
        <v>28</v>
      </c>
      <c r="H8" s="69">
        <f>VLOOKUP($A8,'Return Data'!$A$7:$R$326,12,0)</f>
        <v>-6.3760597583169298</v>
      </c>
      <c r="I8" s="70">
        <f>RANK(H8,H$8:H$41,0)</f>
        <v>31</v>
      </c>
      <c r="J8" s="69">
        <f>VLOOKUP($A8,'Return Data'!$A$7:$R$326,13,0)</f>
        <v>-5.5006972676609598</v>
      </c>
      <c r="K8" s="70">
        <f>RANK(J8,J$8:J$41,0)</f>
        <v>31</v>
      </c>
      <c r="L8" s="69">
        <f>VLOOKUP($A8,'Return Data'!$A$7:$R$326,14,0)</f>
        <v>0.25697936838383101</v>
      </c>
      <c r="M8" s="70">
        <f>RANK(L8,L$8:L$41,0)</f>
        <v>27</v>
      </c>
      <c r="N8" s="69">
        <f>VLOOKUP($A8,'Return Data'!$A$7:$R$326,18,0)</f>
        <v>2.5452092270767301</v>
      </c>
      <c r="O8" s="70">
        <f>RANK(N8,N$8:N$41,0)</f>
        <v>27</v>
      </c>
      <c r="P8" s="69">
        <f>VLOOKUP($A8,'Return Data'!$A$7:$R$326,15,0)</f>
        <v>2.9391713739486698</v>
      </c>
      <c r="Q8" s="70">
        <f>RANK(P8,P$8:P$41,0)</f>
        <v>27</v>
      </c>
      <c r="R8" s="69">
        <f>VLOOKUP($A8,'Return Data'!$A$7:$R$326,17,0)</f>
        <v>10.7251055900621</v>
      </c>
      <c r="S8" s="71">
        <f>RANK(R8,R$8:R$41,0)</f>
        <v>21</v>
      </c>
    </row>
    <row r="9" spans="1:19" x14ac:dyDescent="0.25">
      <c r="A9" s="87" t="s">
        <v>83</v>
      </c>
      <c r="B9" s="68">
        <f>VLOOKUP($A9,'Return Data'!$A$7:$R$326,2,0)</f>
        <v>43936</v>
      </c>
      <c r="C9" s="69">
        <f>VLOOKUP($A9,'Return Data'!$A$7:$R$326,3,0)</f>
        <v>31.5549</v>
      </c>
      <c r="D9" s="69">
        <f>VLOOKUP($A9,'Return Data'!$A$7:$R$326,10,0)</f>
        <v>-1.4072953199589999</v>
      </c>
      <c r="E9" s="70">
        <f t="shared" ref="E9:G41" si="0">RANK(D9,D$8:D$41,0)</f>
        <v>28</v>
      </c>
      <c r="F9" s="69">
        <f>VLOOKUP($A9,'Return Data'!$A$7:$R$326,11,0)</f>
        <v>3.6194543448474001</v>
      </c>
      <c r="G9" s="70">
        <f t="shared" si="0"/>
        <v>27</v>
      </c>
      <c r="H9" s="69">
        <f>VLOOKUP($A9,'Return Data'!$A$7:$R$326,12,0)</f>
        <v>-6.3686700034238104</v>
      </c>
      <c r="I9" s="70">
        <f t="shared" ref="I9" si="1">RANK(H9,H$8:H$41,0)</f>
        <v>30</v>
      </c>
      <c r="J9" s="69">
        <f>VLOOKUP($A9,'Return Data'!$A$7:$R$326,13,0)</f>
        <v>-5.4960977414954</v>
      </c>
      <c r="K9" s="70">
        <f t="shared" ref="K9" si="2">RANK(J9,J$8:J$41,0)</f>
        <v>30</v>
      </c>
      <c r="L9" s="69">
        <f>VLOOKUP($A9,'Return Data'!$A$7:$R$326,14,0)</f>
        <v>0.26078282891155802</v>
      </c>
      <c r="M9" s="70">
        <f t="shared" ref="M9" si="3">RANK(L9,L$8:L$41,0)</f>
        <v>26</v>
      </c>
      <c r="N9" s="69">
        <f>VLOOKUP($A9,'Return Data'!$A$7:$R$326,18,0)</f>
        <v>2.5475685891533102</v>
      </c>
      <c r="O9" s="70">
        <f t="shared" ref="O9" si="4">RANK(N9,N$8:N$41,0)</f>
        <v>26</v>
      </c>
      <c r="P9" s="69">
        <f>VLOOKUP($A9,'Return Data'!$A$7:$R$326,15,0)</f>
        <v>2.94087038947738</v>
      </c>
      <c r="Q9" s="70">
        <f t="shared" ref="Q9" si="5">RANK(P9,P$8:P$41,0)</f>
        <v>26</v>
      </c>
      <c r="R9" s="69">
        <f>VLOOKUP($A9,'Return Data'!$A$7:$R$326,17,0)</f>
        <v>13.853739214650499</v>
      </c>
      <c r="S9" s="71">
        <f t="shared" ref="S9" si="6">RANK(R9,R$8:R$41,0)</f>
        <v>9</v>
      </c>
    </row>
    <row r="10" spans="1:19" x14ac:dyDescent="0.25">
      <c r="A10" s="87" t="s">
        <v>84</v>
      </c>
      <c r="B10" s="68">
        <f>VLOOKUP($A10,'Return Data'!$A$7:$R$326,2,0)</f>
        <v>43936</v>
      </c>
      <c r="C10" s="69">
        <f>VLOOKUP($A10,'Return Data'!$A$7:$R$326,3,0)</f>
        <v>0.96740000000000004</v>
      </c>
      <c r="D10" s="69">
        <f>VLOOKUP($A10,'Return Data'!$A$7:$R$326,10,0)</f>
        <v>-287.57744970549999</v>
      </c>
      <c r="E10" s="70">
        <f t="shared" si="0"/>
        <v>32</v>
      </c>
      <c r="F10" s="69">
        <f>VLOOKUP($A10,'Return Data'!$A$7:$R$326,11,0)</f>
        <v>-99.932278215420098</v>
      </c>
      <c r="G10" s="70">
        <f t="shared" si="0"/>
        <v>32</v>
      </c>
      <c r="H10" s="69"/>
      <c r="I10" s="70"/>
      <c r="J10" s="69"/>
      <c r="K10" s="70"/>
      <c r="L10" s="69"/>
      <c r="M10" s="70"/>
      <c r="N10" s="69"/>
      <c r="O10" s="70"/>
      <c r="P10" s="69"/>
      <c r="Q10" s="70"/>
      <c r="R10" s="69">
        <f>VLOOKUP($A10,'Return Data'!$A$7:$R$326,17,0)</f>
        <v>-61.521986139197203</v>
      </c>
      <c r="S10" s="71">
        <f t="shared" ref="S10" si="7">RANK(R10,R$8:R$41,0)</f>
        <v>33</v>
      </c>
    </row>
    <row r="11" spans="1:19" x14ac:dyDescent="0.25">
      <c r="A11" s="87" t="s">
        <v>85</v>
      </c>
      <c r="B11" s="68">
        <f>VLOOKUP($A11,'Return Data'!$A$7:$R$326,2,0)</f>
        <v>43936</v>
      </c>
      <c r="C11" s="69">
        <f>VLOOKUP($A11,'Return Data'!$A$7:$R$326,3,0)</f>
        <v>1.3985000000000001</v>
      </c>
      <c r="D11" s="69">
        <f>VLOOKUP($A11,'Return Data'!$A$7:$R$326,10,0)</f>
        <v>-287.59097402941001</v>
      </c>
      <c r="E11" s="70">
        <f t="shared" si="0"/>
        <v>33</v>
      </c>
      <c r="F11" s="69">
        <f>VLOOKUP($A11,'Return Data'!$A$7:$R$326,11,0)</f>
        <v>-99.9409427681735</v>
      </c>
      <c r="G11" s="70">
        <f t="shared" si="0"/>
        <v>33</v>
      </c>
      <c r="H11" s="69"/>
      <c r="I11" s="70"/>
      <c r="J11" s="69"/>
      <c r="K11" s="70"/>
      <c r="L11" s="69"/>
      <c r="M11" s="70"/>
      <c r="N11" s="69"/>
      <c r="O11" s="70"/>
      <c r="P11" s="69"/>
      <c r="Q11" s="70"/>
      <c r="R11" s="69">
        <f>VLOOKUP($A11,'Return Data'!$A$7:$R$326,17,0)</f>
        <v>-61.527409863291602</v>
      </c>
      <c r="S11" s="71">
        <f t="shared" ref="S11" si="8">RANK(R11,R$8:R$41,0)</f>
        <v>34</v>
      </c>
    </row>
    <row r="12" spans="1:19" x14ac:dyDescent="0.25">
      <c r="A12" s="87" t="s">
        <v>86</v>
      </c>
      <c r="B12" s="68">
        <f>VLOOKUP($A12,'Return Data'!$A$7:$R$326,2,0)</f>
        <v>43936</v>
      </c>
      <c r="C12" s="69">
        <f>VLOOKUP($A12,'Return Data'!$A$7:$R$326,3,0)</f>
        <v>20.808700000000002</v>
      </c>
      <c r="D12" s="69">
        <f>VLOOKUP($A12,'Return Data'!$A$7:$R$326,10,0)</f>
        <v>-7.79023708643901</v>
      </c>
      <c r="E12" s="70">
        <f t="shared" si="0"/>
        <v>31</v>
      </c>
      <c r="F12" s="69">
        <f>VLOOKUP($A12,'Return Data'!$A$7:$R$326,11,0)</f>
        <v>5.7878911467177003</v>
      </c>
      <c r="G12" s="70">
        <f t="shared" si="0"/>
        <v>19</v>
      </c>
      <c r="H12" s="69">
        <f>VLOOKUP($A12,'Return Data'!$A$7:$R$326,12,0)</f>
        <v>7.1198311441004396</v>
      </c>
      <c r="I12" s="70">
        <f t="shared" ref="I12" si="9">RANK(H12,H$8:H$41,0)</f>
        <v>11</v>
      </c>
      <c r="J12" s="69">
        <f>VLOOKUP($A12,'Return Data'!$A$7:$R$326,13,0)</f>
        <v>6.1654604887192299</v>
      </c>
      <c r="K12" s="70">
        <f t="shared" ref="K12" si="10">RANK(J12,J$8:J$41,0)</f>
        <v>9</v>
      </c>
      <c r="L12" s="69">
        <f>VLOOKUP($A12,'Return Data'!$A$7:$R$326,14,0)</f>
        <v>10.3298948917149</v>
      </c>
      <c r="M12" s="70">
        <f t="shared" ref="M12" si="11">RANK(L12,L$8:L$41,0)</f>
        <v>8</v>
      </c>
      <c r="N12" s="69">
        <f>VLOOKUP($A12,'Return Data'!$A$7:$R$326,18,0)</f>
        <v>8.9028891221926294</v>
      </c>
      <c r="O12" s="70">
        <f t="shared" ref="O12" si="12">RANK(N12,N$8:N$41,0)</f>
        <v>8</v>
      </c>
      <c r="P12" s="69">
        <f>VLOOKUP($A12,'Return Data'!$A$7:$R$326,15,0)</f>
        <v>7.68646588247426</v>
      </c>
      <c r="Q12" s="70">
        <f t="shared" ref="Q12" si="13">RANK(P12,P$8:P$41,0)</f>
        <v>9</v>
      </c>
      <c r="R12" s="69">
        <f>VLOOKUP($A12,'Return Data'!$A$7:$R$326,17,0)</f>
        <v>12.042660256410301</v>
      </c>
      <c r="S12" s="71">
        <f t="shared" ref="S12" si="14">RANK(R12,R$8:R$41,0)</f>
        <v>13</v>
      </c>
    </row>
    <row r="13" spans="1:19" x14ac:dyDescent="0.25">
      <c r="A13" s="87" t="s">
        <v>87</v>
      </c>
      <c r="B13" s="68">
        <f>VLOOKUP($A13,'Return Data'!$A$7:$R$326,2,0)</f>
        <v>43936</v>
      </c>
      <c r="C13" s="69">
        <f>VLOOKUP($A13,'Return Data'!$A$7:$R$326,3,0)</f>
        <v>17.009399999999999</v>
      </c>
      <c r="D13" s="69">
        <f>VLOOKUP($A13,'Return Data'!$A$7:$R$326,10,0)</f>
        <v>4.0922421474387098</v>
      </c>
      <c r="E13" s="70">
        <f t="shared" si="0"/>
        <v>15</v>
      </c>
      <c r="F13" s="69">
        <f>VLOOKUP($A13,'Return Data'!$A$7:$R$326,11,0)</f>
        <v>9.3309116482247507</v>
      </c>
      <c r="G13" s="70">
        <f t="shared" si="0"/>
        <v>9</v>
      </c>
      <c r="H13" s="69">
        <f>VLOOKUP($A13,'Return Data'!$A$7:$R$326,12,0)</f>
        <v>6.17636874092379</v>
      </c>
      <c r="I13" s="70">
        <f t="shared" ref="I13" si="15">RANK(H13,H$8:H$41,0)</f>
        <v>17</v>
      </c>
      <c r="J13" s="69">
        <f>VLOOKUP($A13,'Return Data'!$A$7:$R$326,13,0)</f>
        <v>4.3343957745196304</v>
      </c>
      <c r="K13" s="70">
        <f t="shared" ref="K13" si="16">RANK(J13,J$8:J$41,0)</f>
        <v>24</v>
      </c>
      <c r="L13" s="69">
        <f>VLOOKUP($A13,'Return Data'!$A$7:$R$326,14,0)</f>
        <v>-1.7080410263289001</v>
      </c>
      <c r="M13" s="70">
        <f t="shared" ref="M13" si="17">RANK(L13,L$8:L$41,0)</f>
        <v>30</v>
      </c>
      <c r="N13" s="69">
        <f>VLOOKUP($A13,'Return Data'!$A$7:$R$326,18,0)</f>
        <v>1.58153388346599</v>
      </c>
      <c r="O13" s="70">
        <f t="shared" ref="O13" si="18">RANK(N13,N$8:N$41,0)</f>
        <v>29</v>
      </c>
      <c r="P13" s="69">
        <f>VLOOKUP($A13,'Return Data'!$A$7:$R$326,15,0)</f>
        <v>3.0179537616967398</v>
      </c>
      <c r="Q13" s="70">
        <f t="shared" ref="Q13" si="19">RANK(P13,P$8:P$41,0)</f>
        <v>25</v>
      </c>
      <c r="R13" s="69">
        <f>VLOOKUP($A13,'Return Data'!$A$7:$R$326,17,0)</f>
        <v>8.9895678144764606</v>
      </c>
      <c r="S13" s="71">
        <f t="shared" ref="S13" si="20">RANK(R13,R$8:R$41,0)</f>
        <v>26</v>
      </c>
    </row>
    <row r="14" spans="1:19" x14ac:dyDescent="0.25">
      <c r="A14" s="87" t="s">
        <v>88</v>
      </c>
      <c r="B14" s="68">
        <f>VLOOKUP($A14,'Return Data'!$A$7:$R$326,2,0)</f>
        <v>43936</v>
      </c>
      <c r="C14" s="69">
        <f>VLOOKUP($A14,'Return Data'!$A$7:$R$326,3,0)</f>
        <v>34.0839</v>
      </c>
      <c r="D14" s="69">
        <f>VLOOKUP($A14,'Return Data'!$A$7:$R$326,10,0)</f>
        <v>5.3608208740211696</v>
      </c>
      <c r="E14" s="70">
        <f t="shared" si="0"/>
        <v>11</v>
      </c>
      <c r="F14" s="69">
        <f>VLOOKUP($A14,'Return Data'!$A$7:$R$326,11,0)</f>
        <v>11.7169108125278</v>
      </c>
      <c r="G14" s="70">
        <f t="shared" si="0"/>
        <v>7</v>
      </c>
      <c r="H14" s="69">
        <f>VLOOKUP($A14,'Return Data'!$A$7:$R$326,12,0)</f>
        <v>7.8331796006021204</v>
      </c>
      <c r="I14" s="70">
        <f t="shared" ref="I14" si="21">RANK(H14,H$8:H$41,0)</f>
        <v>8</v>
      </c>
      <c r="J14" s="69">
        <f>VLOOKUP($A14,'Return Data'!$A$7:$R$326,13,0)</f>
        <v>5.6806541783136604</v>
      </c>
      <c r="K14" s="70">
        <f t="shared" ref="K14" si="22">RANK(J14,J$8:J$41,0)</f>
        <v>12</v>
      </c>
      <c r="L14" s="69">
        <f>VLOOKUP($A14,'Return Data'!$A$7:$R$326,14,0)</f>
        <v>8.6158792553407704</v>
      </c>
      <c r="M14" s="70">
        <f t="shared" ref="M14" si="23">RANK(L14,L$8:L$41,0)</f>
        <v>16</v>
      </c>
      <c r="N14" s="69">
        <f>VLOOKUP($A14,'Return Data'!$A$7:$R$326,18,0)</f>
        <v>7.3861002942266198</v>
      </c>
      <c r="O14" s="70">
        <f t="shared" ref="O14" si="24">RANK(N14,N$8:N$41,0)</f>
        <v>16</v>
      </c>
      <c r="P14" s="69">
        <f>VLOOKUP($A14,'Return Data'!$A$7:$R$326,15,0)</f>
        <v>6.6252217549500596</v>
      </c>
      <c r="Q14" s="70">
        <f t="shared" ref="Q14" si="25">RANK(P14,P$8:P$41,0)</f>
        <v>14</v>
      </c>
      <c r="R14" s="69">
        <f>VLOOKUP($A14,'Return Data'!$A$7:$R$326,17,0)</f>
        <v>15.4682799577688</v>
      </c>
      <c r="S14" s="71">
        <f t="shared" ref="S14" si="26">RANK(R14,R$8:R$41,0)</f>
        <v>6</v>
      </c>
    </row>
    <row r="15" spans="1:19" x14ac:dyDescent="0.25">
      <c r="A15" s="87" t="s">
        <v>89</v>
      </c>
      <c r="B15" s="68">
        <f>VLOOKUP($A15,'Return Data'!$A$7:$R$326,2,0)</f>
        <v>43936</v>
      </c>
      <c r="C15" s="69">
        <f>VLOOKUP($A15,'Return Data'!$A$7:$R$326,3,0)</f>
        <v>22.359200000000001</v>
      </c>
      <c r="D15" s="69">
        <f>VLOOKUP($A15,'Return Data'!$A$7:$R$326,10,0)</f>
        <v>1.4562683865588699</v>
      </c>
      <c r="E15" s="70">
        <f t="shared" si="0"/>
        <v>22</v>
      </c>
      <c r="F15" s="69">
        <f>VLOOKUP($A15,'Return Data'!$A$7:$R$326,11,0)</f>
        <v>7.6673843481197999</v>
      </c>
      <c r="G15" s="70">
        <f t="shared" si="0"/>
        <v>14</v>
      </c>
      <c r="H15" s="69">
        <f>VLOOKUP($A15,'Return Data'!$A$7:$R$326,12,0)</f>
        <v>5.4235737724499602</v>
      </c>
      <c r="I15" s="70">
        <f t="shared" ref="I15" si="27">RANK(H15,H$8:H$41,0)</f>
        <v>24</v>
      </c>
      <c r="J15" s="69">
        <f>VLOOKUP($A15,'Return Data'!$A$7:$R$326,13,0)</f>
        <v>3.6486124050114701</v>
      </c>
      <c r="K15" s="70">
        <f t="shared" ref="K15" si="28">RANK(J15,J$8:J$41,0)</f>
        <v>27</v>
      </c>
      <c r="L15" s="69">
        <f>VLOOKUP($A15,'Return Data'!$A$7:$R$326,14,0)</f>
        <v>9.1544323351002692</v>
      </c>
      <c r="M15" s="70">
        <f t="shared" ref="M15" si="29">RANK(L15,L$8:L$41,0)</f>
        <v>15</v>
      </c>
      <c r="N15" s="69">
        <f>VLOOKUP($A15,'Return Data'!$A$7:$R$326,18,0)</f>
        <v>7.4671913805176198</v>
      </c>
      <c r="O15" s="70">
        <f t="shared" ref="O15" si="30">RANK(N15,N$8:N$41,0)</f>
        <v>15</v>
      </c>
      <c r="P15" s="69">
        <f>VLOOKUP($A15,'Return Data'!$A$7:$R$326,15,0)</f>
        <v>5.98728051060466</v>
      </c>
      <c r="Q15" s="70">
        <f t="shared" ref="Q15" si="31">RANK(P15,P$8:P$41,0)</f>
        <v>18</v>
      </c>
      <c r="R15" s="69">
        <f>VLOOKUP($A15,'Return Data'!$A$7:$R$326,17,0)</f>
        <v>11.3515551082033</v>
      </c>
      <c r="S15" s="71">
        <f t="shared" ref="S15" si="32">RANK(R15,R$8:R$41,0)</f>
        <v>17</v>
      </c>
    </row>
    <row r="16" spans="1:19" x14ac:dyDescent="0.25">
      <c r="A16" s="87" t="s">
        <v>90</v>
      </c>
      <c r="B16" s="68">
        <f>VLOOKUP($A16,'Return Data'!$A$7:$R$326,2,0)</f>
        <v>43936</v>
      </c>
      <c r="C16" s="69">
        <f>VLOOKUP($A16,'Return Data'!$A$7:$R$326,3,0)</f>
        <v>2427.4362999999998</v>
      </c>
      <c r="D16" s="69">
        <f>VLOOKUP($A16,'Return Data'!$A$7:$R$326,10,0)</f>
        <v>6.5168730253109501</v>
      </c>
      <c r="E16" s="70">
        <f t="shared" si="0"/>
        <v>9</v>
      </c>
      <c r="F16" s="69">
        <f>VLOOKUP($A16,'Return Data'!$A$7:$R$326,11,0)</f>
        <v>15.9087035723343</v>
      </c>
      <c r="G16" s="70">
        <f t="shared" si="0"/>
        <v>1</v>
      </c>
      <c r="H16" s="69">
        <f>VLOOKUP($A16,'Return Data'!$A$7:$R$326,12,0)</f>
        <v>9.7811041267659693</v>
      </c>
      <c r="I16" s="70">
        <f t="shared" ref="I16" si="33">RANK(H16,H$8:H$41,0)</f>
        <v>2</v>
      </c>
      <c r="J16" s="69">
        <f>VLOOKUP($A16,'Return Data'!$A$7:$R$326,13,0)</f>
        <v>10.5284984603668</v>
      </c>
      <c r="K16" s="70">
        <f t="shared" ref="K16" si="34">RANK(J16,J$8:J$41,0)</f>
        <v>1</v>
      </c>
      <c r="L16" s="69">
        <f>VLOOKUP($A16,'Return Data'!$A$7:$R$326,14,0)</f>
        <v>11.816278328920101</v>
      </c>
      <c r="M16" s="70">
        <f t="shared" ref="M16" si="35">RANK(L16,L$8:L$41,0)</f>
        <v>5</v>
      </c>
      <c r="N16" s="69">
        <f>VLOOKUP($A16,'Return Data'!$A$7:$R$326,18,0)</f>
        <v>10.2176286492268</v>
      </c>
      <c r="O16" s="70">
        <f t="shared" ref="O16" si="36">RANK(N16,N$8:N$41,0)</f>
        <v>3</v>
      </c>
      <c r="P16" s="69">
        <f>VLOOKUP($A16,'Return Data'!$A$7:$R$326,15,0)</f>
        <v>7.9456400605918196</v>
      </c>
      <c r="Q16" s="70">
        <f t="shared" ref="Q16" si="37">RANK(P16,P$8:P$41,0)</f>
        <v>7</v>
      </c>
      <c r="R16" s="69">
        <f>VLOOKUP($A16,'Return Data'!$A$7:$R$326,17,0)</f>
        <v>11.026756603174601</v>
      </c>
      <c r="S16" s="71">
        <f t="shared" ref="S16" si="38">RANK(R16,R$8:R$41,0)</f>
        <v>18</v>
      </c>
    </row>
    <row r="17" spans="1:19" x14ac:dyDescent="0.25">
      <c r="A17" s="87" t="s">
        <v>91</v>
      </c>
      <c r="B17" s="68">
        <f>VLOOKUP($A17,'Return Data'!$A$7:$R$326,2,0)</f>
        <v>43936</v>
      </c>
      <c r="C17" s="69">
        <f>VLOOKUP($A17,'Return Data'!$A$7:$R$326,3,0)</f>
        <v>21.930499999999999</v>
      </c>
      <c r="D17" s="69">
        <f>VLOOKUP($A17,'Return Data'!$A$7:$R$326,10,0)</f>
        <v>9.6560967692072293</v>
      </c>
      <c r="E17" s="70">
        <f t="shared" si="0"/>
        <v>3</v>
      </c>
      <c r="F17" s="69">
        <f>VLOOKUP($A17,'Return Data'!$A$7:$R$326,11,0)</f>
        <v>12.5662301562755</v>
      </c>
      <c r="G17" s="70">
        <f t="shared" si="0"/>
        <v>4</v>
      </c>
      <c r="H17" s="69">
        <f>VLOOKUP($A17,'Return Data'!$A$7:$R$326,12,0)</f>
        <v>8.8148815551270605</v>
      </c>
      <c r="I17" s="70">
        <f t="shared" ref="I17" si="39">RANK(H17,H$8:H$41,0)</f>
        <v>6</v>
      </c>
      <c r="J17" s="69">
        <f>VLOOKUP($A17,'Return Data'!$A$7:$R$326,13,0)</f>
        <v>6.3493067352728101</v>
      </c>
      <c r="K17" s="70">
        <f t="shared" ref="K17" si="40">RANK(J17,J$8:J$41,0)</f>
        <v>8</v>
      </c>
      <c r="L17" s="69">
        <f>VLOOKUP($A17,'Return Data'!$A$7:$R$326,14,0)</f>
        <v>11.9079406567507</v>
      </c>
      <c r="M17" s="70">
        <f t="shared" ref="M17" si="41">RANK(L17,L$8:L$41,0)</f>
        <v>4</v>
      </c>
      <c r="N17" s="69">
        <f>VLOOKUP($A17,'Return Data'!$A$7:$R$326,18,0)</f>
        <v>11.0447367482377</v>
      </c>
      <c r="O17" s="70">
        <f t="shared" ref="O17" si="42">RANK(N17,N$8:N$41,0)</f>
        <v>1</v>
      </c>
      <c r="P17" s="69">
        <f>VLOOKUP($A17,'Return Data'!$A$7:$R$326,15,0)</f>
        <v>8.6320616044153304</v>
      </c>
      <c r="Q17" s="70">
        <f t="shared" ref="Q17" si="43">RANK(P17,P$8:P$41,0)</f>
        <v>1</v>
      </c>
      <c r="R17" s="69">
        <f>VLOOKUP($A17,'Return Data'!$A$7:$R$326,17,0)</f>
        <v>10.1035556844548</v>
      </c>
      <c r="S17" s="71">
        <f t="shared" ref="S17" si="44">RANK(R17,R$8:R$41,0)</f>
        <v>22</v>
      </c>
    </row>
    <row r="18" spans="1:19" x14ac:dyDescent="0.25">
      <c r="A18" s="87" t="s">
        <v>92</v>
      </c>
      <c r="B18" s="68">
        <f>VLOOKUP($A18,'Return Data'!$A$7:$R$326,2,0)</f>
        <v>43936</v>
      </c>
      <c r="C18" s="69">
        <f>VLOOKUP($A18,'Return Data'!$A$7:$R$326,3,0)</f>
        <v>66.566800000000001</v>
      </c>
      <c r="D18" s="69">
        <f>VLOOKUP($A18,'Return Data'!$A$7:$R$326,10,0)</f>
        <v>4.4660097081624901</v>
      </c>
      <c r="E18" s="70">
        <f t="shared" si="0"/>
        <v>13</v>
      </c>
      <c r="F18" s="69">
        <f>VLOOKUP($A18,'Return Data'!$A$7:$R$326,11,0)</f>
        <v>-17.937006093371402</v>
      </c>
      <c r="G18" s="70">
        <f t="shared" si="0"/>
        <v>31</v>
      </c>
      <c r="H18" s="69">
        <f>VLOOKUP($A18,'Return Data'!$A$7:$R$326,12,0)</f>
        <v>-5.9887740038386603</v>
      </c>
      <c r="I18" s="70">
        <f t="shared" ref="I18" si="45">RANK(H18,H$8:H$41,0)</f>
        <v>29</v>
      </c>
      <c r="J18" s="69">
        <f>VLOOKUP($A18,'Return Data'!$A$7:$R$326,13,0)</f>
        <v>-2.5660033795380199</v>
      </c>
      <c r="K18" s="70">
        <f t="shared" ref="K18" si="46">RANK(J18,J$8:J$41,0)</f>
        <v>29</v>
      </c>
      <c r="L18" s="69">
        <f>VLOOKUP($A18,'Return Data'!$A$7:$R$326,14,0)</f>
        <v>-0.127030567542748</v>
      </c>
      <c r="M18" s="70">
        <f t="shared" ref="M18" si="47">RANK(L18,L$8:L$41,0)</f>
        <v>28</v>
      </c>
      <c r="N18" s="69">
        <f>VLOOKUP($A18,'Return Data'!$A$7:$R$326,18,0)</f>
        <v>4.0819027980202298</v>
      </c>
      <c r="O18" s="70">
        <f t="shared" ref="O18" si="48">RANK(N18,N$8:N$41,0)</f>
        <v>22</v>
      </c>
      <c r="P18" s="69">
        <f>VLOOKUP($A18,'Return Data'!$A$7:$R$326,15,0)</f>
        <v>5.6192864318382201</v>
      </c>
      <c r="Q18" s="70">
        <f t="shared" ref="Q18" si="49">RANK(P18,P$8:P$41,0)</f>
        <v>19</v>
      </c>
      <c r="R18" s="69">
        <f>VLOOKUP($A18,'Return Data'!$A$7:$R$326,17,0)</f>
        <v>24.457334754797401</v>
      </c>
      <c r="S18" s="71">
        <f t="shared" ref="S18" si="50">RANK(R18,R$8:R$41,0)</f>
        <v>1</v>
      </c>
    </row>
    <row r="19" spans="1:19" x14ac:dyDescent="0.25">
      <c r="A19" s="87" t="s">
        <v>93</v>
      </c>
      <c r="B19" s="68">
        <f>VLOOKUP($A19,'Return Data'!$A$7:$R$326,2,0)</f>
        <v>43936</v>
      </c>
      <c r="C19" s="69">
        <f>VLOOKUP($A19,'Return Data'!$A$7:$R$326,3,0)</f>
        <v>63.228200000000001</v>
      </c>
      <c r="D19" s="69">
        <f>VLOOKUP($A19,'Return Data'!$A$7:$R$326,10,0)</f>
        <v>0.29571333357213497</v>
      </c>
      <c r="E19" s="70">
        <f t="shared" si="0"/>
        <v>23</v>
      </c>
      <c r="F19" s="69">
        <f>VLOOKUP($A19,'Return Data'!$A$7:$R$326,11,0)</f>
        <v>3.8381413601160599</v>
      </c>
      <c r="G19" s="70">
        <f t="shared" si="0"/>
        <v>23</v>
      </c>
      <c r="H19" s="69">
        <f>VLOOKUP($A19,'Return Data'!$A$7:$R$326,12,0)</f>
        <v>5.6344863732689996</v>
      </c>
      <c r="I19" s="70">
        <f t="shared" ref="I19" si="51">RANK(H19,H$8:H$41,0)</f>
        <v>21</v>
      </c>
      <c r="J19" s="69">
        <f>VLOOKUP($A19,'Return Data'!$A$7:$R$326,13,0)</f>
        <v>5.4341848881313704</v>
      </c>
      <c r="K19" s="70">
        <f t="shared" ref="K19" si="52">RANK(J19,J$8:J$41,0)</f>
        <v>15</v>
      </c>
      <c r="L19" s="69">
        <f>VLOOKUP($A19,'Return Data'!$A$7:$R$326,14,0)</f>
        <v>6.1316954403750898</v>
      </c>
      <c r="M19" s="70">
        <f t="shared" ref="M19" si="53">RANK(L19,L$8:L$41,0)</f>
        <v>20</v>
      </c>
      <c r="N19" s="69">
        <f>VLOOKUP($A19,'Return Data'!$A$7:$R$326,18,0)</f>
        <v>3.5937112514545602</v>
      </c>
      <c r="O19" s="70">
        <f t="shared" ref="O19" si="54">RANK(N19,N$8:N$41,0)</f>
        <v>23</v>
      </c>
      <c r="P19" s="69">
        <f>VLOOKUP($A19,'Return Data'!$A$7:$R$326,15,0)</f>
        <v>3.9013994055223198</v>
      </c>
      <c r="Q19" s="70">
        <f t="shared" ref="Q19" si="55">RANK(P19,P$8:P$41,0)</f>
        <v>21</v>
      </c>
      <c r="R19" s="69">
        <f>VLOOKUP($A19,'Return Data'!$A$7:$R$326,17,0)</f>
        <v>23.1620088221269</v>
      </c>
      <c r="S19" s="71">
        <f t="shared" ref="S19" si="56">RANK(R19,R$8:R$41,0)</f>
        <v>3</v>
      </c>
    </row>
    <row r="20" spans="1:19" x14ac:dyDescent="0.25">
      <c r="A20" s="87" t="s">
        <v>94</v>
      </c>
      <c r="B20" s="68">
        <f>VLOOKUP($A20,'Return Data'!$A$7:$R$326,2,0)</f>
        <v>43936</v>
      </c>
      <c r="C20" s="69">
        <f>VLOOKUP($A20,'Return Data'!$A$7:$R$326,3,0)</f>
        <v>63.228200000000001</v>
      </c>
      <c r="D20" s="69">
        <f>VLOOKUP($A20,'Return Data'!$A$7:$R$326,10,0)</f>
        <v>0.29571333357213497</v>
      </c>
      <c r="E20" s="70">
        <f t="shared" si="0"/>
        <v>23</v>
      </c>
      <c r="F20" s="69">
        <f>VLOOKUP($A20,'Return Data'!$A$7:$R$326,11,0)</f>
        <v>3.8381413601160599</v>
      </c>
      <c r="G20" s="70">
        <f t="shared" si="0"/>
        <v>23</v>
      </c>
      <c r="H20" s="69">
        <f>VLOOKUP($A20,'Return Data'!$A$7:$R$326,12,0)</f>
        <v>5.6344863732689996</v>
      </c>
      <c r="I20" s="70">
        <f t="shared" ref="I20" si="57">RANK(H20,H$8:H$41,0)</f>
        <v>21</v>
      </c>
      <c r="J20" s="69">
        <f>VLOOKUP($A20,'Return Data'!$A$7:$R$326,13,0)</f>
        <v>5.4341848881313704</v>
      </c>
      <c r="K20" s="70">
        <f t="shared" ref="K20" si="58">RANK(J20,J$8:J$41,0)</f>
        <v>15</v>
      </c>
      <c r="L20" s="69">
        <f>VLOOKUP($A20,'Return Data'!$A$7:$R$326,14,0)</f>
        <v>6.1316954403750898</v>
      </c>
      <c r="M20" s="70">
        <f t="shared" ref="M20" si="59">RANK(L20,L$8:L$41,0)</f>
        <v>20</v>
      </c>
      <c r="N20" s="69">
        <f>VLOOKUP($A20,'Return Data'!$A$7:$R$326,18,0)</f>
        <v>3.5937112514545602</v>
      </c>
      <c r="O20" s="70">
        <f t="shared" ref="O20" si="60">RANK(N20,N$8:N$41,0)</f>
        <v>23</v>
      </c>
      <c r="P20" s="69">
        <f>VLOOKUP($A20,'Return Data'!$A$7:$R$326,15,0)</f>
        <v>3.9013994055223198</v>
      </c>
      <c r="Q20" s="70">
        <f t="shared" ref="Q20" si="61">RANK(P20,P$8:P$41,0)</f>
        <v>21</v>
      </c>
      <c r="R20" s="69">
        <f>VLOOKUP($A20,'Return Data'!$A$7:$R$326,17,0)</f>
        <v>23.1620088221269</v>
      </c>
      <c r="S20" s="71">
        <f t="shared" ref="S20" si="62">RANK(R20,R$8:R$41,0)</f>
        <v>3</v>
      </c>
    </row>
    <row r="21" spans="1:19" x14ac:dyDescent="0.25">
      <c r="A21" s="87" t="s">
        <v>95</v>
      </c>
      <c r="B21" s="68">
        <f>VLOOKUP($A21,'Return Data'!$A$7:$R$326,2,0)</f>
        <v>43936</v>
      </c>
      <c r="C21" s="69">
        <f>VLOOKUP($A21,'Return Data'!$A$7:$R$326,3,0)</f>
        <v>63.228200000000001</v>
      </c>
      <c r="D21" s="69">
        <f>VLOOKUP($A21,'Return Data'!$A$7:$R$326,10,0)</f>
        <v>0.29571333357213497</v>
      </c>
      <c r="E21" s="70">
        <f t="shared" si="0"/>
        <v>23</v>
      </c>
      <c r="F21" s="69">
        <f>VLOOKUP($A21,'Return Data'!$A$7:$R$326,11,0)</f>
        <v>3.8381413601160599</v>
      </c>
      <c r="G21" s="70">
        <f t="shared" si="0"/>
        <v>23</v>
      </c>
      <c r="H21" s="69">
        <f>VLOOKUP($A21,'Return Data'!$A$7:$R$326,12,0)</f>
        <v>5.6344863732689996</v>
      </c>
      <c r="I21" s="70">
        <f t="shared" ref="I21" si="63">RANK(H21,H$8:H$41,0)</f>
        <v>21</v>
      </c>
      <c r="J21" s="69">
        <f>VLOOKUP($A21,'Return Data'!$A$7:$R$326,13,0)</f>
        <v>5.4341848881313704</v>
      </c>
      <c r="K21" s="70">
        <f t="shared" ref="K21" si="64">RANK(J21,J$8:J$41,0)</f>
        <v>15</v>
      </c>
      <c r="L21" s="69">
        <f>VLOOKUP($A21,'Return Data'!$A$7:$R$326,14,0)</f>
        <v>6.1316954403750898</v>
      </c>
      <c r="M21" s="70">
        <f t="shared" ref="M21" si="65">RANK(L21,L$8:L$41,0)</f>
        <v>20</v>
      </c>
      <c r="N21" s="69">
        <f>VLOOKUP($A21,'Return Data'!$A$7:$R$326,18,0)</f>
        <v>3.5937112514545602</v>
      </c>
      <c r="O21" s="70">
        <f t="shared" ref="O21" si="66">RANK(N21,N$8:N$41,0)</f>
        <v>23</v>
      </c>
      <c r="P21" s="69">
        <f>VLOOKUP($A21,'Return Data'!$A$7:$R$326,15,0)</f>
        <v>3.9013994055223198</v>
      </c>
      <c r="Q21" s="70">
        <f t="shared" ref="Q21" si="67">RANK(P21,P$8:P$41,0)</f>
        <v>21</v>
      </c>
      <c r="R21" s="69">
        <f>VLOOKUP($A21,'Return Data'!$A$7:$R$326,17,0)</f>
        <v>23.1620088221269</v>
      </c>
      <c r="S21" s="71">
        <f t="shared" ref="S21" si="68">RANK(R21,R$8:R$41,0)</f>
        <v>3</v>
      </c>
    </row>
    <row r="22" spans="1:19" x14ac:dyDescent="0.25">
      <c r="A22" s="87" t="s">
        <v>96</v>
      </c>
      <c r="B22" s="68">
        <f>VLOOKUP($A22,'Return Data'!$A$7:$R$326,2,0)</f>
        <v>43936</v>
      </c>
      <c r="C22" s="69">
        <f>VLOOKUP($A22,'Return Data'!$A$7:$R$326,3,0)</f>
        <v>26.561499999999999</v>
      </c>
      <c r="D22" s="69">
        <f>VLOOKUP($A22,'Return Data'!$A$7:$R$326,10,0)</f>
        <v>1.57211579217472</v>
      </c>
      <c r="E22" s="70">
        <f t="shared" si="0"/>
        <v>21</v>
      </c>
      <c r="F22" s="69">
        <f>VLOOKUP($A22,'Return Data'!$A$7:$R$326,11,0)</f>
        <v>7.3300867230665299</v>
      </c>
      <c r="G22" s="70">
        <f t="shared" si="0"/>
        <v>17</v>
      </c>
      <c r="H22" s="69">
        <f>VLOOKUP($A22,'Return Data'!$A$7:$R$326,12,0)</f>
        <v>5.6762767179345701</v>
      </c>
      <c r="I22" s="70">
        <f t="shared" ref="I22" si="69">RANK(H22,H$8:H$41,0)</f>
        <v>20</v>
      </c>
      <c r="J22" s="69">
        <f>VLOOKUP($A22,'Return Data'!$A$7:$R$326,13,0)</f>
        <v>4.5635240663785899</v>
      </c>
      <c r="K22" s="70">
        <f t="shared" ref="K22" si="70">RANK(J22,J$8:J$41,0)</f>
        <v>23</v>
      </c>
      <c r="L22" s="69">
        <f>VLOOKUP($A22,'Return Data'!$A$7:$R$326,14,0)</f>
        <v>9.9554994142176696</v>
      </c>
      <c r="M22" s="70">
        <f t="shared" ref="M22" si="71">RANK(L22,L$8:L$41,0)</f>
        <v>10</v>
      </c>
      <c r="N22" s="69">
        <f>VLOOKUP($A22,'Return Data'!$A$7:$R$326,18,0)</f>
        <v>8.3559299859217209</v>
      </c>
      <c r="O22" s="70">
        <f t="shared" ref="O22" si="72">RANK(N22,N$8:N$41,0)</f>
        <v>11</v>
      </c>
      <c r="P22" s="69">
        <f>VLOOKUP($A22,'Return Data'!$A$7:$R$326,15,0)</f>
        <v>6.4032188948874698</v>
      </c>
      <c r="Q22" s="70">
        <f t="shared" ref="Q22" si="73">RANK(P22,P$8:P$41,0)</f>
        <v>16</v>
      </c>
      <c r="R22" s="69">
        <f>VLOOKUP($A22,'Return Data'!$A$7:$R$326,17,0)</f>
        <v>13.2101125437063</v>
      </c>
      <c r="S22" s="71">
        <f t="shared" ref="S22" si="74">RANK(R22,R$8:R$41,0)</f>
        <v>10</v>
      </c>
    </row>
    <row r="23" spans="1:19" x14ac:dyDescent="0.25">
      <c r="A23" s="87" t="s">
        <v>97</v>
      </c>
      <c r="B23" s="68">
        <f>VLOOKUP($A23,'Return Data'!$A$7:$R$326,2,0)</f>
        <v>43936</v>
      </c>
      <c r="C23" s="69">
        <f>VLOOKUP($A23,'Return Data'!$A$7:$R$326,3,0)</f>
        <v>25.451799999999999</v>
      </c>
      <c r="D23" s="69">
        <f>VLOOKUP($A23,'Return Data'!$A$7:$R$326,10,0)</f>
        <v>1.90234013896543</v>
      </c>
      <c r="E23" s="70">
        <f t="shared" si="0"/>
        <v>19</v>
      </c>
      <c r="F23" s="69">
        <f>VLOOKUP($A23,'Return Data'!$A$7:$R$326,11,0)</f>
        <v>9.2247781800668101</v>
      </c>
      <c r="G23" s="70">
        <f t="shared" si="0"/>
        <v>12</v>
      </c>
      <c r="H23" s="69">
        <f>VLOOKUP($A23,'Return Data'!$A$7:$R$326,12,0)</f>
        <v>9.5562888147140104</v>
      </c>
      <c r="I23" s="70">
        <f t="shared" ref="I23" si="75">RANK(H23,H$8:H$41,0)</f>
        <v>3</v>
      </c>
      <c r="J23" s="69">
        <f>VLOOKUP($A23,'Return Data'!$A$7:$R$326,13,0)</f>
        <v>7.5816592188157799</v>
      </c>
      <c r="K23" s="70">
        <f t="shared" ref="K23" si="76">RANK(J23,J$8:J$41,0)</f>
        <v>3</v>
      </c>
      <c r="L23" s="69">
        <f>VLOOKUP($A23,'Return Data'!$A$7:$R$326,14,0)</f>
        <v>10.2312009747038</v>
      </c>
      <c r="M23" s="70">
        <f t="shared" ref="M23" si="77">RANK(L23,L$8:L$41,0)</f>
        <v>9</v>
      </c>
      <c r="N23" s="69">
        <f>VLOOKUP($A23,'Return Data'!$A$7:$R$326,18,0)</f>
        <v>8.5179532110369198</v>
      </c>
      <c r="O23" s="70">
        <f t="shared" ref="O23" si="78">RANK(N23,N$8:N$41,0)</f>
        <v>10</v>
      </c>
      <c r="P23" s="69">
        <f>VLOOKUP($A23,'Return Data'!$A$7:$R$326,15,0)</f>
        <v>8.2007362812097604</v>
      </c>
      <c r="Q23" s="70">
        <f t="shared" ref="Q23" si="79">RANK(P23,P$8:P$41,0)</f>
        <v>4</v>
      </c>
      <c r="R23" s="69">
        <f>VLOOKUP($A23,'Return Data'!$A$7:$R$326,17,0)</f>
        <v>15.0880337078652</v>
      </c>
      <c r="S23" s="71">
        <f t="shared" ref="S23" si="80">RANK(R23,R$8:R$41,0)</f>
        <v>7</v>
      </c>
    </row>
    <row r="24" spans="1:19" x14ac:dyDescent="0.25">
      <c r="A24" s="87" t="s">
        <v>98</v>
      </c>
      <c r="B24" s="68">
        <f>VLOOKUP($A24,'Return Data'!$A$7:$R$326,2,0)</f>
        <v>43936</v>
      </c>
      <c r="C24" s="69">
        <f>VLOOKUP($A24,'Return Data'!$A$7:$R$326,3,0)</f>
        <v>15.8466</v>
      </c>
      <c r="D24" s="69">
        <f>VLOOKUP($A24,'Return Data'!$A$7:$R$326,10,0)</f>
        <v>-0.23726221202559999</v>
      </c>
      <c r="E24" s="70">
        <f t="shared" si="0"/>
        <v>27</v>
      </c>
      <c r="F24" s="69">
        <f>VLOOKUP($A24,'Return Data'!$A$7:$R$326,11,0)</f>
        <v>4.57472754015373</v>
      </c>
      <c r="G24" s="70">
        <f t="shared" si="0"/>
        <v>20</v>
      </c>
      <c r="H24" s="69">
        <f>VLOOKUP($A24,'Return Data'!$A$7:$R$326,12,0)</f>
        <v>6.9542439521521704</v>
      </c>
      <c r="I24" s="70">
        <f t="shared" ref="I24" si="81">RANK(H24,H$8:H$41,0)</f>
        <v>12</v>
      </c>
      <c r="J24" s="69">
        <f>VLOOKUP($A24,'Return Data'!$A$7:$R$326,13,0)</f>
        <v>4.1459458116363299</v>
      </c>
      <c r="K24" s="70">
        <f t="shared" ref="K24" si="82">RANK(J24,J$8:J$41,0)</f>
        <v>25</v>
      </c>
      <c r="L24" s="69">
        <f>VLOOKUP($A24,'Return Data'!$A$7:$R$326,14,0)</f>
        <v>4.4760954769214196</v>
      </c>
      <c r="M24" s="70">
        <f t="shared" ref="M24" si="83">RANK(L24,L$8:L$41,0)</f>
        <v>25</v>
      </c>
      <c r="N24" s="69">
        <f>VLOOKUP($A24,'Return Data'!$A$7:$R$326,18,0)</f>
        <v>5.3979108119330004</v>
      </c>
      <c r="O24" s="70">
        <f t="shared" ref="O24" si="84">RANK(N24,N$8:N$41,0)</f>
        <v>21</v>
      </c>
      <c r="P24" s="69">
        <f>VLOOKUP($A24,'Return Data'!$A$7:$R$326,15,0)</f>
        <v>3.8056480598840801</v>
      </c>
      <c r="Q24" s="70">
        <f t="shared" ref="Q24" si="85">RANK(P24,P$8:P$41,0)</f>
        <v>24</v>
      </c>
      <c r="R24" s="69">
        <f>VLOOKUP($A24,'Return Data'!$A$7:$R$326,17,0)</f>
        <v>7.1707291666666704</v>
      </c>
      <c r="S24" s="71">
        <f t="shared" ref="S24" si="86">RANK(R24,R$8:R$41,0)</f>
        <v>32</v>
      </c>
    </row>
    <row r="25" spans="1:19" x14ac:dyDescent="0.25">
      <c r="A25" s="87" t="s">
        <v>99</v>
      </c>
      <c r="B25" s="68">
        <f>VLOOKUP($A25,'Return Data'!$A$7:$R$326,2,0)</f>
        <v>43936</v>
      </c>
      <c r="C25" s="69">
        <f>VLOOKUP($A25,'Return Data'!$A$7:$R$326,3,0)</f>
        <v>25.029900000000001</v>
      </c>
      <c r="D25" s="69">
        <f>VLOOKUP($A25,'Return Data'!$A$7:$R$326,10,0)</f>
        <v>7.2904099305611201</v>
      </c>
      <c r="E25" s="70">
        <f t="shared" si="0"/>
        <v>7</v>
      </c>
      <c r="F25" s="69">
        <f>VLOOKUP($A25,'Return Data'!$A$7:$R$326,11,0)</f>
        <v>15.6164839315609</v>
      </c>
      <c r="G25" s="70">
        <f t="shared" si="0"/>
        <v>2</v>
      </c>
      <c r="H25" s="69">
        <f>VLOOKUP($A25,'Return Data'!$A$7:$R$326,12,0)</f>
        <v>8.9680779951419893</v>
      </c>
      <c r="I25" s="70">
        <f t="shared" ref="I25" si="87">RANK(H25,H$8:H$41,0)</f>
        <v>5</v>
      </c>
      <c r="J25" s="69">
        <f>VLOOKUP($A25,'Return Data'!$A$7:$R$326,13,0)</f>
        <v>7.3084032930767897</v>
      </c>
      <c r="K25" s="70">
        <f t="shared" ref="K25" si="88">RANK(J25,J$8:J$41,0)</f>
        <v>4</v>
      </c>
      <c r="L25" s="69">
        <f>VLOOKUP($A25,'Return Data'!$A$7:$R$326,14,0)</f>
        <v>12.840247399425801</v>
      </c>
      <c r="M25" s="70">
        <f t="shared" ref="M25" si="89">RANK(L25,L$8:L$41,0)</f>
        <v>2</v>
      </c>
      <c r="N25" s="69">
        <f>VLOOKUP($A25,'Return Data'!$A$7:$R$326,18,0)</f>
        <v>10.472373426960001</v>
      </c>
      <c r="O25" s="70">
        <f t="shared" ref="O25" si="90">RANK(N25,N$8:N$41,0)</f>
        <v>2</v>
      </c>
      <c r="P25" s="69">
        <f>VLOOKUP($A25,'Return Data'!$A$7:$R$326,15,0)</f>
        <v>8.0815328659195593</v>
      </c>
      <c r="Q25" s="70">
        <f t="shared" ref="Q25" si="91">RANK(P25,P$8:P$41,0)</f>
        <v>6</v>
      </c>
      <c r="R25" s="69">
        <f>VLOOKUP($A25,'Return Data'!$A$7:$R$326,17,0)</f>
        <v>13.2095196243679</v>
      </c>
      <c r="S25" s="71">
        <f t="shared" ref="S25" si="92">RANK(R25,R$8:R$41,0)</f>
        <v>11</v>
      </c>
    </row>
    <row r="26" spans="1:19" x14ac:dyDescent="0.25">
      <c r="A26" s="87" t="s">
        <v>100</v>
      </c>
      <c r="B26" s="68">
        <f>VLOOKUP($A26,'Return Data'!$A$7:$R$326,2,0)</f>
        <v>43936</v>
      </c>
      <c r="C26" s="69">
        <f>VLOOKUP($A26,'Return Data'!$A$7:$R$326,3,0)</f>
        <v>15.8674</v>
      </c>
      <c r="D26" s="69">
        <f>VLOOKUP($A26,'Return Data'!$A$7:$R$326,10,0)</f>
        <v>6.2106731625325704</v>
      </c>
      <c r="E26" s="70">
        <f t="shared" si="0"/>
        <v>10</v>
      </c>
      <c r="F26" s="69">
        <f>VLOOKUP($A26,'Return Data'!$A$7:$R$326,11,0)</f>
        <v>7.5458430515446597</v>
      </c>
      <c r="G26" s="70">
        <f t="shared" si="0"/>
        <v>15</v>
      </c>
      <c r="H26" s="69">
        <f>VLOOKUP($A26,'Return Data'!$A$7:$R$326,12,0)</f>
        <v>7.1509636060622599</v>
      </c>
      <c r="I26" s="70">
        <f t="shared" ref="I26" si="93">RANK(H26,H$8:H$41,0)</f>
        <v>10</v>
      </c>
      <c r="J26" s="69">
        <f>VLOOKUP($A26,'Return Data'!$A$7:$R$326,13,0)</f>
        <v>7.20500331009021</v>
      </c>
      <c r="K26" s="70">
        <f t="shared" ref="K26" si="94">RANK(J26,J$8:J$41,0)</f>
        <v>6</v>
      </c>
      <c r="L26" s="69">
        <f>VLOOKUP($A26,'Return Data'!$A$7:$R$326,14,0)</f>
        <v>7.1743991701298402</v>
      </c>
      <c r="M26" s="70">
        <f t="shared" ref="M26" si="95">RANK(L26,L$8:L$41,0)</f>
        <v>19</v>
      </c>
      <c r="N26" s="69">
        <f>VLOOKUP($A26,'Return Data'!$A$7:$R$326,18,0)</f>
        <v>6.8239806081035201</v>
      </c>
      <c r="O26" s="70">
        <f t="shared" ref="O26" si="96">RANK(N26,N$8:N$41,0)</f>
        <v>18</v>
      </c>
      <c r="P26" s="69">
        <f>VLOOKUP($A26,'Return Data'!$A$7:$R$326,15,0)</f>
        <v>7.3659554747373903</v>
      </c>
      <c r="Q26" s="70">
        <f t="shared" ref="Q26" si="97">RANK(P26,P$8:P$41,0)</f>
        <v>10</v>
      </c>
      <c r="R26" s="69">
        <f>VLOOKUP($A26,'Return Data'!$A$7:$R$326,17,0)</f>
        <v>8.6111821471652608</v>
      </c>
      <c r="S26" s="71">
        <f t="shared" ref="S26" si="98">RANK(R26,R$8:R$41,0)</f>
        <v>29</v>
      </c>
    </row>
    <row r="27" spans="1:19" x14ac:dyDescent="0.25">
      <c r="A27" s="87" t="s">
        <v>101</v>
      </c>
      <c r="B27" s="68">
        <f>VLOOKUP($A27,'Return Data'!$A$7:$R$326,2,0)</f>
        <v>43936</v>
      </c>
      <c r="C27" s="69">
        <f>VLOOKUP($A27,'Return Data'!$A$7:$R$326,3,0)</f>
        <v>1114.6234999999999</v>
      </c>
      <c r="D27" s="69">
        <f>VLOOKUP($A27,'Return Data'!$A$7:$R$326,10,0)</f>
        <v>4.23259228708097</v>
      </c>
      <c r="E27" s="70">
        <f t="shared" si="0"/>
        <v>14</v>
      </c>
      <c r="F27" s="69">
        <f>VLOOKUP($A27,'Return Data'!$A$7:$R$326,11,0)</f>
        <v>3.6321540606812799</v>
      </c>
      <c r="G27" s="70">
        <f t="shared" si="0"/>
        <v>26</v>
      </c>
      <c r="H27" s="69">
        <f>VLOOKUP($A27,'Return Data'!$A$7:$R$326,12,0)</f>
        <v>4.4255240254650303</v>
      </c>
      <c r="I27" s="70">
        <f t="shared" ref="I27" si="99">RANK(H27,H$8:H$41,0)</f>
        <v>26</v>
      </c>
      <c r="J27" s="69">
        <f>VLOOKUP($A27,'Return Data'!$A$7:$R$326,13,0)</f>
        <v>5.3141353950860797</v>
      </c>
      <c r="K27" s="70">
        <f t="shared" ref="K27" si="100">RANK(J27,J$8:J$41,0)</f>
        <v>18</v>
      </c>
      <c r="L27" s="69">
        <f>VLOOKUP($A27,'Return Data'!$A$7:$R$326,14,0)</f>
        <v>7.8619795582654302</v>
      </c>
      <c r="M27" s="70">
        <f t="shared" ref="M27" si="101">RANK(L27,L$8:L$41,0)</f>
        <v>17</v>
      </c>
      <c r="N27" s="69"/>
      <c r="O27" s="70"/>
      <c r="P27" s="69"/>
      <c r="Q27" s="70"/>
      <c r="R27" s="69">
        <f>VLOOKUP($A27,'Return Data'!$A$7:$R$326,17,0)</f>
        <v>8.4011199799196792</v>
      </c>
      <c r="S27" s="71">
        <f t="shared" ref="S27" si="102">RANK(R27,R$8:R$41,0)</f>
        <v>30</v>
      </c>
    </row>
    <row r="28" spans="1:19" x14ac:dyDescent="0.25">
      <c r="A28" s="87" t="s">
        <v>102</v>
      </c>
      <c r="B28" s="68">
        <f>VLOOKUP($A28,'Return Data'!$A$7:$R$326,2,0)</f>
        <v>43936</v>
      </c>
      <c r="C28" s="69">
        <f>VLOOKUP($A28,'Return Data'!$A$7:$R$326,3,0)</f>
        <v>30.224799999999998</v>
      </c>
      <c r="D28" s="69">
        <f>VLOOKUP($A28,'Return Data'!$A$7:$R$326,10,0)</f>
        <v>1.75932865946388</v>
      </c>
      <c r="E28" s="70">
        <f t="shared" si="0"/>
        <v>20</v>
      </c>
      <c r="F28" s="69">
        <f>VLOOKUP($A28,'Return Data'!$A$7:$R$326,11,0)</f>
        <v>1.6295787926051399</v>
      </c>
      <c r="G28" s="70">
        <f t="shared" si="0"/>
        <v>29</v>
      </c>
      <c r="H28" s="69">
        <f>VLOOKUP($A28,'Return Data'!$A$7:$R$326,12,0)</f>
        <v>3.03823433280875</v>
      </c>
      <c r="I28" s="70">
        <f t="shared" ref="I28" si="103">RANK(H28,H$8:H$41,0)</f>
        <v>27</v>
      </c>
      <c r="J28" s="69">
        <f>VLOOKUP($A28,'Return Data'!$A$7:$R$326,13,0)</f>
        <v>3.9071603623297202</v>
      </c>
      <c r="K28" s="70">
        <f t="shared" ref="K28" si="104">RANK(J28,J$8:J$41,0)</f>
        <v>26</v>
      </c>
      <c r="L28" s="69">
        <f>VLOOKUP($A28,'Return Data'!$A$7:$R$326,14,0)</f>
        <v>4.6148834844350697</v>
      </c>
      <c r="M28" s="70">
        <f t="shared" ref="M28" si="105">RANK(L28,L$8:L$41,0)</f>
        <v>24</v>
      </c>
      <c r="N28" s="69">
        <f>VLOOKUP($A28,'Return Data'!$A$7:$R$326,18,0)</f>
        <v>6.1565046352316797</v>
      </c>
      <c r="O28" s="70">
        <f t="shared" ref="O28" si="106">RANK(N28,N$8:N$41,0)</f>
        <v>19</v>
      </c>
      <c r="P28" s="69">
        <f>VLOOKUP($A28,'Return Data'!$A$7:$R$326,15,0)</f>
        <v>6.8746742378220498</v>
      </c>
      <c r="Q28" s="70">
        <f t="shared" ref="Q28" si="107">RANK(P28,P$8:P$41,0)</f>
        <v>12</v>
      </c>
      <c r="R28" s="69">
        <f>VLOOKUP($A28,'Return Data'!$A$7:$R$326,17,0)</f>
        <v>12.0248444372048</v>
      </c>
      <c r="S28" s="71">
        <f t="shared" ref="S28" si="108">RANK(R28,R$8:R$41,0)</f>
        <v>15</v>
      </c>
    </row>
    <row r="29" spans="1:19" x14ac:dyDescent="0.25">
      <c r="A29" s="87" t="s">
        <v>103</v>
      </c>
      <c r="B29" s="68">
        <f>VLOOKUP($A29,'Return Data'!$A$7:$R$326,2,0)</f>
        <v>43936</v>
      </c>
      <c r="C29" s="69">
        <f>VLOOKUP($A29,'Return Data'!$A$7:$R$326,3,0)</f>
        <v>26.496700000000001</v>
      </c>
      <c r="D29" s="69">
        <f>VLOOKUP($A29,'Return Data'!$A$7:$R$326,10,0)</f>
        <v>-0.22954069221912801</v>
      </c>
      <c r="E29" s="70">
        <f t="shared" si="0"/>
        <v>26</v>
      </c>
      <c r="F29" s="69">
        <f>VLOOKUP($A29,'Return Data'!$A$7:$R$326,11,0)</f>
        <v>4.48648612832155</v>
      </c>
      <c r="G29" s="70">
        <f t="shared" si="0"/>
        <v>21</v>
      </c>
      <c r="H29" s="69">
        <f>VLOOKUP($A29,'Return Data'!$A$7:$R$326,12,0)</f>
        <v>5.7590605093051499</v>
      </c>
      <c r="I29" s="70">
        <f t="shared" ref="I29" si="109">RANK(H29,H$8:H$41,0)</f>
        <v>19</v>
      </c>
      <c r="J29" s="69">
        <f>VLOOKUP($A29,'Return Data'!$A$7:$R$326,13,0)</f>
        <v>4.9696594771065099</v>
      </c>
      <c r="K29" s="70">
        <f t="shared" ref="K29" si="110">RANK(J29,J$8:J$41,0)</f>
        <v>20</v>
      </c>
      <c r="L29" s="69">
        <f>VLOOKUP($A29,'Return Data'!$A$7:$R$326,14,0)</f>
        <v>9.3577348525879191</v>
      </c>
      <c r="M29" s="70">
        <f t="shared" ref="M29" si="111">RANK(L29,L$8:L$41,0)</f>
        <v>14</v>
      </c>
      <c r="N29" s="69">
        <f>VLOOKUP($A29,'Return Data'!$A$7:$R$326,18,0)</f>
        <v>9.2548828697470995</v>
      </c>
      <c r="O29" s="70">
        <f t="shared" ref="O29" si="112">RANK(N29,N$8:N$41,0)</f>
        <v>7</v>
      </c>
      <c r="P29" s="69">
        <f>VLOOKUP($A29,'Return Data'!$A$7:$R$326,15,0)</f>
        <v>8.6279089515198297</v>
      </c>
      <c r="Q29" s="70">
        <f t="shared" ref="Q29" si="113">RANK(P29,P$8:P$41,0)</f>
        <v>2</v>
      </c>
      <c r="R29" s="69">
        <f>VLOOKUP($A29,'Return Data'!$A$7:$R$326,17,0)</f>
        <v>13.8686058663893</v>
      </c>
      <c r="S29" s="71">
        <f t="shared" ref="S29" si="114">RANK(R29,R$8:R$41,0)</f>
        <v>8</v>
      </c>
    </row>
    <row r="30" spans="1:19" x14ac:dyDescent="0.25">
      <c r="A30" s="87" t="s">
        <v>104</v>
      </c>
      <c r="B30" s="68">
        <f>VLOOKUP($A30,'Return Data'!$A$7:$R$326,2,0)</f>
        <v>43936</v>
      </c>
      <c r="C30" s="69">
        <f>VLOOKUP($A30,'Return Data'!$A$7:$R$326,3,0)</f>
        <v>21.770299999999999</v>
      </c>
      <c r="D30" s="69">
        <f>VLOOKUP($A30,'Return Data'!$A$7:$R$326,10,0)</f>
        <v>1.91360846962753</v>
      </c>
      <c r="E30" s="70">
        <f t="shared" si="0"/>
        <v>18</v>
      </c>
      <c r="F30" s="69">
        <f>VLOOKUP($A30,'Return Data'!$A$7:$R$326,11,0)</f>
        <v>7.5248041335062901</v>
      </c>
      <c r="G30" s="70">
        <f t="shared" si="0"/>
        <v>16</v>
      </c>
      <c r="H30" s="69">
        <f>VLOOKUP($A30,'Return Data'!$A$7:$R$326,12,0)</f>
        <v>6.3742390631184502</v>
      </c>
      <c r="I30" s="70">
        <f t="shared" ref="I30" si="115">RANK(H30,H$8:H$41,0)</f>
        <v>14</v>
      </c>
      <c r="J30" s="69">
        <f>VLOOKUP($A30,'Return Data'!$A$7:$R$326,13,0)</f>
        <v>5.94226116153036</v>
      </c>
      <c r="K30" s="70">
        <f t="shared" ref="K30" si="116">RANK(J30,J$8:J$41,0)</f>
        <v>10</v>
      </c>
      <c r="L30" s="69">
        <f>VLOOKUP($A30,'Return Data'!$A$7:$R$326,14,0)</f>
        <v>9.4485230249738503</v>
      </c>
      <c r="M30" s="70">
        <f t="shared" ref="M30" si="117">RANK(L30,L$8:L$41,0)</f>
        <v>13</v>
      </c>
      <c r="N30" s="69">
        <f>VLOOKUP($A30,'Return Data'!$A$7:$R$326,18,0)</f>
        <v>8.2969142917800998</v>
      </c>
      <c r="O30" s="70">
        <f t="shared" ref="O30" si="118">RANK(N30,N$8:N$41,0)</f>
        <v>12</v>
      </c>
      <c r="P30" s="69">
        <f>VLOOKUP($A30,'Return Data'!$A$7:$R$326,15,0)</f>
        <v>7.2983211179865402</v>
      </c>
      <c r="Q30" s="70">
        <f t="shared" ref="Q30" si="119">RANK(P30,P$8:P$41,0)</f>
        <v>11</v>
      </c>
      <c r="R30" s="69">
        <f>VLOOKUP($A30,'Return Data'!$A$7:$R$326,17,0)</f>
        <v>8.6320263210769497</v>
      </c>
      <c r="S30" s="71">
        <f t="shared" ref="S30" si="120">RANK(R30,R$8:R$41,0)</f>
        <v>28</v>
      </c>
    </row>
    <row r="31" spans="1:19" x14ac:dyDescent="0.25">
      <c r="A31" s="87" t="s">
        <v>105</v>
      </c>
      <c r="B31" s="68">
        <f>VLOOKUP($A31,'Return Data'!$A$7:$R$326,2,0)</f>
        <v>43936</v>
      </c>
      <c r="C31" s="69">
        <f>VLOOKUP($A31,'Return Data'!$A$7:$R$326,3,0)</f>
        <v>12.4095</v>
      </c>
      <c r="D31" s="69">
        <f>VLOOKUP($A31,'Return Data'!$A$7:$R$326,10,0)</f>
        <v>8.6050988785339992</v>
      </c>
      <c r="E31" s="70">
        <f t="shared" si="0"/>
        <v>4</v>
      </c>
      <c r="F31" s="69">
        <f>VLOOKUP($A31,'Return Data'!$A$7:$R$326,11,0)</f>
        <v>13.888077039433499</v>
      </c>
      <c r="G31" s="70">
        <f t="shared" si="0"/>
        <v>3</v>
      </c>
      <c r="H31" s="69">
        <f>VLOOKUP($A31,'Return Data'!$A$7:$R$326,12,0)</f>
        <v>9.0828751207972793</v>
      </c>
      <c r="I31" s="70">
        <f t="shared" ref="I31" si="121">RANK(H31,H$8:H$41,0)</f>
        <v>4</v>
      </c>
      <c r="J31" s="69">
        <f>VLOOKUP($A31,'Return Data'!$A$7:$R$326,13,0)</f>
        <v>7.2769000730239899</v>
      </c>
      <c r="K31" s="70">
        <f t="shared" ref="K31" si="122">RANK(J31,J$8:J$41,0)</f>
        <v>5</v>
      </c>
      <c r="L31" s="69">
        <f>VLOOKUP($A31,'Return Data'!$A$7:$R$326,14,0)</f>
        <v>12.6397006026528</v>
      </c>
      <c r="M31" s="70">
        <f t="shared" ref="M31" si="123">RANK(L31,L$8:L$41,0)</f>
        <v>3</v>
      </c>
      <c r="N31" s="69">
        <f>VLOOKUP($A31,'Return Data'!$A$7:$R$326,18,0)</f>
        <v>9.7039008046191704</v>
      </c>
      <c r="O31" s="70">
        <f t="shared" ref="O31" si="124">RANK(N31,N$8:N$41,0)</f>
        <v>5</v>
      </c>
      <c r="P31" s="69"/>
      <c r="Q31" s="70"/>
      <c r="R31" s="69">
        <f>VLOOKUP($A31,'Return Data'!$A$7:$R$326,17,0)</f>
        <v>7.8664355992844399</v>
      </c>
      <c r="S31" s="71">
        <f t="shared" ref="S31" si="125">RANK(R31,R$8:R$41,0)</f>
        <v>31</v>
      </c>
    </row>
    <row r="32" spans="1:19" x14ac:dyDescent="0.25">
      <c r="A32" s="87" t="s">
        <v>106</v>
      </c>
      <c r="B32" s="68">
        <f>VLOOKUP($A32,'Return Data'!$A$7:$R$326,2,0)</f>
        <v>43936</v>
      </c>
      <c r="C32" s="69">
        <f>VLOOKUP($A32,'Return Data'!$A$7:$R$326,3,0)</f>
        <v>26.8246</v>
      </c>
      <c r="D32" s="69">
        <f>VLOOKUP($A32,'Return Data'!$A$7:$R$326,10,0)</f>
        <v>10.0944361985669</v>
      </c>
      <c r="E32" s="70">
        <f t="shared" si="0"/>
        <v>2</v>
      </c>
      <c r="F32" s="69">
        <f>VLOOKUP($A32,'Return Data'!$A$7:$R$326,11,0)</f>
        <v>12.5301002242414</v>
      </c>
      <c r="G32" s="70">
        <f t="shared" si="0"/>
        <v>5</v>
      </c>
      <c r="H32" s="69">
        <f>VLOOKUP($A32,'Return Data'!$A$7:$R$326,12,0)</f>
        <v>6.2719409829005901</v>
      </c>
      <c r="I32" s="70">
        <f t="shared" ref="I32" si="126">RANK(H32,H$8:H$41,0)</f>
        <v>15</v>
      </c>
      <c r="J32" s="69">
        <f>VLOOKUP($A32,'Return Data'!$A$7:$R$326,13,0)</f>
        <v>4.8290289236242101</v>
      </c>
      <c r="K32" s="70">
        <f t="shared" ref="K32" si="127">RANK(J32,J$8:J$41,0)</f>
        <v>21</v>
      </c>
      <c r="L32" s="69">
        <f>VLOOKUP($A32,'Return Data'!$A$7:$R$326,14,0)</f>
        <v>9.7110428528836401</v>
      </c>
      <c r="M32" s="70">
        <f t="shared" ref="M32" si="128">RANK(L32,L$8:L$41,0)</f>
        <v>11</v>
      </c>
      <c r="N32" s="69">
        <f>VLOOKUP($A32,'Return Data'!$A$7:$R$326,18,0)</f>
        <v>7.73354438552927</v>
      </c>
      <c r="O32" s="70">
        <f t="shared" ref="O32" si="129">RANK(N32,N$8:N$41,0)</f>
        <v>14</v>
      </c>
      <c r="P32" s="69">
        <f>VLOOKUP($A32,'Return Data'!$A$7:$R$326,15,0)</f>
        <v>6.6560076004995103</v>
      </c>
      <c r="Q32" s="70">
        <f t="shared" ref="Q32" si="130">RANK(P32,P$8:P$41,0)</f>
        <v>13</v>
      </c>
      <c r="R32" s="69">
        <f>VLOOKUP($A32,'Return Data'!$A$7:$R$326,17,0)</f>
        <v>10.907600355239801</v>
      </c>
      <c r="S32" s="71">
        <f t="shared" ref="S32" si="131">RANK(R32,R$8:R$41,0)</f>
        <v>19</v>
      </c>
    </row>
    <row r="33" spans="1:19" x14ac:dyDescent="0.25">
      <c r="A33" s="87" t="s">
        <v>107</v>
      </c>
      <c r="B33" s="68">
        <f>VLOOKUP($A33,'Return Data'!$A$7:$R$326,2,0)</f>
        <v>43936</v>
      </c>
      <c r="C33" s="69">
        <f>VLOOKUP($A33,'Return Data'!$A$7:$R$326,3,0)</f>
        <v>1939.4516000000001</v>
      </c>
      <c r="D33" s="69">
        <f>VLOOKUP($A33,'Return Data'!$A$7:$R$326,10,0)</f>
        <v>-7.0487545664561697</v>
      </c>
      <c r="E33" s="70">
        <f t="shared" si="0"/>
        <v>30</v>
      </c>
      <c r="F33" s="69">
        <f>VLOOKUP($A33,'Return Data'!$A$7:$R$326,11,0)</f>
        <v>3.9962869992966898</v>
      </c>
      <c r="G33" s="70">
        <f t="shared" si="0"/>
        <v>22</v>
      </c>
      <c r="H33" s="69">
        <f>VLOOKUP($A33,'Return Data'!$A$7:$R$326,12,0)</f>
        <v>4.86472951457087</v>
      </c>
      <c r="I33" s="70">
        <f t="shared" ref="I33" si="132">RANK(H33,H$8:H$41,0)</f>
        <v>25</v>
      </c>
      <c r="J33" s="69">
        <f>VLOOKUP($A33,'Return Data'!$A$7:$R$326,13,0)</f>
        <v>4.6939279572146804</v>
      </c>
      <c r="K33" s="70">
        <f t="shared" ref="K33" si="133">RANK(J33,J$8:J$41,0)</f>
        <v>22</v>
      </c>
      <c r="L33" s="69">
        <f>VLOOKUP($A33,'Return Data'!$A$7:$R$326,14,0)</f>
        <v>9.4763357996875204</v>
      </c>
      <c r="M33" s="70">
        <f t="shared" ref="M33" si="134">RANK(L33,L$8:L$41,0)</f>
        <v>12</v>
      </c>
      <c r="N33" s="69">
        <f>VLOOKUP($A33,'Return Data'!$A$7:$R$326,18,0)</f>
        <v>8.8852962739853396</v>
      </c>
      <c r="O33" s="70">
        <f t="shared" ref="O33" si="135">RANK(N33,N$8:N$41,0)</f>
        <v>9</v>
      </c>
      <c r="P33" s="69">
        <f>VLOOKUP($A33,'Return Data'!$A$7:$R$326,15,0)</f>
        <v>7.9151791958740496</v>
      </c>
      <c r="Q33" s="70">
        <f t="shared" ref="Q33" si="136">RANK(P33,P$8:P$41,0)</f>
        <v>8</v>
      </c>
      <c r="R33" s="69">
        <f>VLOOKUP($A33,'Return Data'!$A$7:$R$326,17,0)</f>
        <v>11.3693578912467</v>
      </c>
      <c r="S33" s="71">
        <f t="shared" ref="S33" si="137">RANK(R33,R$8:R$41,0)</f>
        <v>16</v>
      </c>
    </row>
    <row r="34" spans="1:19" x14ac:dyDescent="0.25">
      <c r="A34" s="87" t="s">
        <v>108</v>
      </c>
      <c r="B34" s="68">
        <f>VLOOKUP($A34,'Return Data'!$A$7:$R$326,2,0)</f>
        <v>43936</v>
      </c>
      <c r="C34" s="69">
        <f>VLOOKUP($A34,'Return Data'!$A$7:$R$326,3,0)</f>
        <v>30.6465</v>
      </c>
      <c r="D34" s="69">
        <f>VLOOKUP($A34,'Return Data'!$A$7:$R$326,10,0)</f>
        <v>8.3270445890647693</v>
      </c>
      <c r="E34" s="70">
        <f t="shared" si="0"/>
        <v>5</v>
      </c>
      <c r="F34" s="69">
        <f>VLOOKUP($A34,'Return Data'!$A$7:$R$326,11,0)</f>
        <v>10.269959547771199</v>
      </c>
      <c r="G34" s="70">
        <f t="shared" si="0"/>
        <v>8</v>
      </c>
      <c r="H34" s="69">
        <f>VLOOKUP($A34,'Return Data'!$A$7:$R$326,12,0)</f>
        <v>6.2448162679306103</v>
      </c>
      <c r="I34" s="70">
        <f t="shared" ref="I34" si="138">RANK(H34,H$8:H$41,0)</f>
        <v>16</v>
      </c>
      <c r="J34" s="69">
        <f>VLOOKUP($A34,'Return Data'!$A$7:$R$326,13,0)</f>
        <v>5.2275779651547802</v>
      </c>
      <c r="K34" s="70">
        <f t="shared" ref="K34" si="139">RANK(J34,J$8:J$41,0)</f>
        <v>19</v>
      </c>
      <c r="L34" s="69">
        <f>VLOOKUP($A34,'Return Data'!$A$7:$R$326,14,0)</f>
        <v>-1.5971499984586599</v>
      </c>
      <c r="M34" s="70">
        <f t="shared" ref="M34" si="140">RANK(L34,L$8:L$41,0)</f>
        <v>29</v>
      </c>
      <c r="N34" s="69">
        <f>VLOOKUP($A34,'Return Data'!$A$7:$R$326,18,0)</f>
        <v>2.0225672220573099</v>
      </c>
      <c r="O34" s="70">
        <f t="shared" ref="O34" si="141">RANK(N34,N$8:N$41,0)</f>
        <v>28</v>
      </c>
      <c r="P34" s="69">
        <f>VLOOKUP($A34,'Return Data'!$A$7:$R$326,15,0)</f>
        <v>2.7243885894479698</v>
      </c>
      <c r="Q34" s="70">
        <f t="shared" ref="Q34" si="142">RANK(P34,P$8:P$41,0)</f>
        <v>28</v>
      </c>
      <c r="R34" s="69">
        <f>VLOOKUP($A34,'Return Data'!$A$7:$R$326,17,0)</f>
        <v>12.145489125236599</v>
      </c>
      <c r="S34" s="71">
        <f t="shared" ref="S34" si="143">RANK(R34,R$8:R$41,0)</f>
        <v>12</v>
      </c>
    </row>
    <row r="35" spans="1:19" x14ac:dyDescent="0.25">
      <c r="A35" s="87" t="s">
        <v>109</v>
      </c>
      <c r="B35" s="68">
        <f>VLOOKUP($A35,'Return Data'!$A$7:$R$326,2,0)</f>
        <v>43936</v>
      </c>
      <c r="C35" s="69">
        <f>VLOOKUP($A35,'Return Data'!$A$7:$R$326,3,0)</f>
        <v>62.425600000000003</v>
      </c>
      <c r="D35" s="69">
        <f>VLOOKUP($A35,'Return Data'!$A$7:$R$326,10,0)</f>
        <v>4.8761513148592597</v>
      </c>
      <c r="E35" s="70">
        <f t="shared" si="0"/>
        <v>12</v>
      </c>
      <c r="F35" s="69">
        <f>VLOOKUP($A35,'Return Data'!$A$7:$R$326,11,0)</f>
        <v>6.31427243623199</v>
      </c>
      <c r="G35" s="70">
        <f t="shared" si="0"/>
        <v>18</v>
      </c>
      <c r="H35" s="69">
        <f>VLOOKUP($A35,'Return Data'!$A$7:$R$326,12,0)</f>
        <v>5.9804835293303</v>
      </c>
      <c r="I35" s="70">
        <f t="shared" ref="I35" si="144">RANK(H35,H$8:H$41,0)</f>
        <v>18</v>
      </c>
      <c r="J35" s="69">
        <f>VLOOKUP($A35,'Return Data'!$A$7:$R$326,13,0)</f>
        <v>5.8139019120795199</v>
      </c>
      <c r="K35" s="70">
        <f t="shared" ref="K35" si="145">RANK(J35,J$8:J$41,0)</f>
        <v>11</v>
      </c>
      <c r="L35" s="69">
        <f>VLOOKUP($A35,'Return Data'!$A$7:$R$326,14,0)</f>
        <v>6.0642187747584799</v>
      </c>
      <c r="M35" s="70">
        <f t="shared" ref="M35" si="146">RANK(L35,L$8:L$41,0)</f>
        <v>23</v>
      </c>
      <c r="N35" s="69">
        <f>VLOOKUP($A35,'Return Data'!$A$7:$R$326,18,0)</f>
        <v>5.6026681447291002</v>
      </c>
      <c r="O35" s="70">
        <f t="shared" ref="O35" si="147">RANK(N35,N$8:N$41,0)</f>
        <v>20</v>
      </c>
      <c r="P35" s="69">
        <f>VLOOKUP($A35,'Return Data'!$A$7:$R$326,15,0)</f>
        <v>4.8252767104660803</v>
      </c>
      <c r="Q35" s="70">
        <f t="shared" ref="Q35" si="148">RANK(P35,P$8:P$41,0)</f>
        <v>20</v>
      </c>
      <c r="R35" s="69">
        <f>VLOOKUP($A35,'Return Data'!$A$7:$R$326,17,0)</f>
        <v>23.9221702712839</v>
      </c>
      <c r="S35" s="71">
        <f t="shared" ref="S35" si="149">RANK(R35,R$8:R$41,0)</f>
        <v>2</v>
      </c>
    </row>
    <row r="36" spans="1:19" x14ac:dyDescent="0.25">
      <c r="A36" s="87" t="s">
        <v>110</v>
      </c>
      <c r="B36" s="68">
        <f>VLOOKUP($A36,'Return Data'!$A$7:$R$326,2,0)</f>
        <v>43936</v>
      </c>
      <c r="C36" s="69">
        <f>VLOOKUP($A36,'Return Data'!$A$7:$R$326,3,0)</f>
        <v>15.3146</v>
      </c>
      <c r="D36" s="69">
        <f>VLOOKUP($A36,'Return Data'!$A$7:$R$326,10,0)</f>
        <v>7.9873102273922498</v>
      </c>
      <c r="E36" s="70">
        <f t="shared" si="0"/>
        <v>6</v>
      </c>
      <c r="F36" s="69">
        <f>VLOOKUP($A36,'Return Data'!$A$7:$R$326,11,0)</f>
        <v>12.0091752706384</v>
      </c>
      <c r="G36" s="70">
        <f t="shared" si="0"/>
        <v>6</v>
      </c>
      <c r="H36" s="69">
        <f>VLOOKUP($A36,'Return Data'!$A$7:$R$326,12,0)</f>
        <v>10.092401721253401</v>
      </c>
      <c r="I36" s="70">
        <f t="shared" ref="I36" si="150">RANK(H36,H$8:H$41,0)</f>
        <v>1</v>
      </c>
      <c r="J36" s="69">
        <f>VLOOKUP($A36,'Return Data'!$A$7:$R$326,13,0)</f>
        <v>7.9523008671940598</v>
      </c>
      <c r="K36" s="70">
        <f t="shared" ref="K36" si="151">RANK(J36,J$8:J$41,0)</f>
        <v>2</v>
      </c>
      <c r="L36" s="69">
        <f>VLOOKUP($A36,'Return Data'!$A$7:$R$326,14,0)</f>
        <v>11.7890162003289</v>
      </c>
      <c r="M36" s="70">
        <f t="shared" ref="M36" si="152">RANK(L36,L$8:L$41,0)</f>
        <v>6</v>
      </c>
      <c r="N36" s="69">
        <f>VLOOKUP($A36,'Return Data'!$A$7:$R$326,18,0)</f>
        <v>9.2835148098522104</v>
      </c>
      <c r="O36" s="70">
        <f t="shared" ref="O36" si="153">RANK(N36,N$8:N$41,0)</f>
        <v>6</v>
      </c>
      <c r="P36" s="69">
        <f>VLOOKUP($A36,'Return Data'!$A$7:$R$326,15,0)</f>
        <v>8.1978629883912308</v>
      </c>
      <c r="Q36" s="70">
        <f t="shared" ref="Q36" si="154">RANK(P36,P$8:P$41,0)</f>
        <v>5</v>
      </c>
      <c r="R36" s="69">
        <f>VLOOKUP($A36,'Return Data'!$A$7:$R$326,17,0)</f>
        <v>10.7607112680325</v>
      </c>
      <c r="S36" s="71">
        <f t="shared" ref="S36" si="155">RANK(R36,R$8:R$41,0)</f>
        <v>20</v>
      </c>
    </row>
    <row r="37" spans="1:19" x14ac:dyDescent="0.25">
      <c r="A37" s="87" t="s">
        <v>111</v>
      </c>
      <c r="B37" s="68">
        <f>VLOOKUP($A37,'Return Data'!$A$7:$R$326,2,0)</f>
        <v>43936</v>
      </c>
      <c r="C37" s="69">
        <f>VLOOKUP($A37,'Return Data'!$A$7:$R$326,3,0)</f>
        <v>25.754000000000001</v>
      </c>
      <c r="D37" s="69">
        <f>VLOOKUP($A37,'Return Data'!$A$7:$R$326,10,0)</f>
        <v>2.6734637623672999</v>
      </c>
      <c r="E37" s="70">
        <f t="shared" si="0"/>
        <v>17</v>
      </c>
      <c r="F37" s="69">
        <f>VLOOKUP($A37,'Return Data'!$A$7:$R$326,11,0)</f>
        <v>9.3259542339355601</v>
      </c>
      <c r="G37" s="70">
        <f t="shared" si="0"/>
        <v>10</v>
      </c>
      <c r="H37" s="69">
        <f>VLOOKUP($A37,'Return Data'!$A$7:$R$326,12,0)</f>
        <v>8.7344544892913607</v>
      </c>
      <c r="I37" s="70">
        <f t="shared" ref="I37" si="156">RANK(H37,H$8:H$41,0)</f>
        <v>7</v>
      </c>
      <c r="J37" s="69">
        <f>VLOOKUP($A37,'Return Data'!$A$7:$R$326,13,0)</f>
        <v>6.7331314169824896</v>
      </c>
      <c r="K37" s="70">
        <f t="shared" ref="K37" si="157">RANK(J37,J$8:J$41,0)</f>
        <v>7</v>
      </c>
      <c r="L37" s="69">
        <f>VLOOKUP($A37,'Return Data'!$A$7:$R$326,14,0)</f>
        <v>13.0780741406994</v>
      </c>
      <c r="M37" s="70">
        <f t="shared" ref="M37" si="158">RANK(L37,L$8:L$41,0)</f>
        <v>1</v>
      </c>
      <c r="N37" s="69">
        <f>VLOOKUP($A37,'Return Data'!$A$7:$R$326,18,0)</f>
        <v>10.1458270221136</v>
      </c>
      <c r="O37" s="70">
        <f t="shared" ref="O37" si="159">RANK(N37,N$8:N$41,0)</f>
        <v>4</v>
      </c>
      <c r="P37" s="69">
        <f>VLOOKUP($A37,'Return Data'!$A$7:$R$326,15,0)</f>
        <v>8.2755017101666795</v>
      </c>
      <c r="Q37" s="70">
        <f t="shared" ref="Q37" si="160">RANK(P37,P$8:P$41,0)</f>
        <v>3</v>
      </c>
      <c r="R37" s="69">
        <f>VLOOKUP($A37,'Return Data'!$A$7:$R$326,17,0)</f>
        <v>9.6853798214586497</v>
      </c>
      <c r="S37" s="71">
        <f t="shared" ref="S37" si="161">RANK(R37,R$8:R$41,0)</f>
        <v>24</v>
      </c>
    </row>
    <row r="38" spans="1:19" x14ac:dyDescent="0.25">
      <c r="A38" s="87" t="s">
        <v>112</v>
      </c>
      <c r="B38" s="68">
        <f>VLOOKUP($A38,'Return Data'!$A$7:$R$326,2,0)</f>
        <v>43936</v>
      </c>
      <c r="C38" s="69">
        <f>VLOOKUP($A38,'Return Data'!$A$7:$R$326,3,0)</f>
        <v>30.003499999999999</v>
      </c>
      <c r="D38" s="69">
        <f>VLOOKUP($A38,'Return Data'!$A$7:$R$326,10,0)</f>
        <v>6.5749088202501698</v>
      </c>
      <c r="E38" s="70">
        <f t="shared" si="0"/>
        <v>8</v>
      </c>
      <c r="F38" s="69">
        <f>VLOOKUP($A38,'Return Data'!$A$7:$R$326,11,0)</f>
        <v>8.5943619839126306</v>
      </c>
      <c r="G38" s="70">
        <f t="shared" si="0"/>
        <v>13</v>
      </c>
      <c r="H38" s="69">
        <f>VLOOKUP($A38,'Return Data'!$A$7:$R$326,12,0)</f>
        <v>6.9274003714649703</v>
      </c>
      <c r="I38" s="70">
        <f t="shared" ref="I38" si="162">RANK(H38,H$8:H$41,0)</f>
        <v>13</v>
      </c>
      <c r="J38" s="69">
        <f>VLOOKUP($A38,'Return Data'!$A$7:$R$326,13,0)</f>
        <v>5.6689714219818903</v>
      </c>
      <c r="K38" s="70">
        <f t="shared" ref="K38" si="163">RANK(J38,J$8:J$41,0)</f>
        <v>13</v>
      </c>
      <c r="L38" s="69">
        <f>VLOOKUP($A38,'Return Data'!$A$7:$R$326,14,0)</f>
        <v>7.1938496120376403</v>
      </c>
      <c r="M38" s="70">
        <f t="shared" ref="M38" si="164">RANK(L38,L$8:L$41,0)</f>
        <v>18</v>
      </c>
      <c r="N38" s="69">
        <f>VLOOKUP($A38,'Return Data'!$A$7:$R$326,18,0)</f>
        <v>6.8498758571758804</v>
      </c>
      <c r="O38" s="70">
        <f t="shared" ref="O38" si="165">RANK(N38,N$8:N$41,0)</f>
        <v>17</v>
      </c>
      <c r="P38" s="69">
        <f>VLOOKUP($A38,'Return Data'!$A$7:$R$326,15,0)</f>
        <v>5.9920854177416301</v>
      </c>
      <c r="Q38" s="70">
        <f t="shared" ref="Q38" si="166">RANK(P38,P$8:P$41,0)</f>
        <v>17</v>
      </c>
      <c r="R38" s="69">
        <f>VLOOKUP($A38,'Return Data'!$A$7:$R$326,17,0)</f>
        <v>12.030445707694801</v>
      </c>
      <c r="S38" s="71">
        <f t="shared" ref="S38" si="167">RANK(R38,R$8:R$41,0)</f>
        <v>14</v>
      </c>
    </row>
    <row r="39" spans="1:19" x14ac:dyDescent="0.25">
      <c r="A39" s="87" t="s">
        <v>113</v>
      </c>
      <c r="B39" s="68">
        <f>VLOOKUP($A39,'Return Data'!$A$7:$R$326,2,0)</f>
        <v>43936</v>
      </c>
      <c r="C39" s="69">
        <f>VLOOKUP($A39,'Return Data'!$A$7:$R$326,3,0)</f>
        <v>17.4955</v>
      </c>
      <c r="D39" s="69">
        <f>VLOOKUP($A39,'Return Data'!$A$7:$R$326,10,0)</f>
        <v>3.3353850494348101</v>
      </c>
      <c r="E39" s="70">
        <f t="shared" si="0"/>
        <v>16</v>
      </c>
      <c r="F39" s="69">
        <f>VLOOKUP($A39,'Return Data'!$A$7:$R$326,11,0)</f>
        <v>9.30567841403683</v>
      </c>
      <c r="G39" s="70">
        <f t="shared" si="0"/>
        <v>11</v>
      </c>
      <c r="H39" s="69">
        <f>VLOOKUP($A39,'Return Data'!$A$7:$R$326,12,0)</f>
        <v>7.2837514677267698</v>
      </c>
      <c r="I39" s="70">
        <f t="shared" ref="I39" si="168">RANK(H39,H$8:H$41,0)</f>
        <v>9</v>
      </c>
      <c r="J39" s="69">
        <f>VLOOKUP($A39,'Return Data'!$A$7:$R$326,13,0)</f>
        <v>5.5811938738767903</v>
      </c>
      <c r="K39" s="70">
        <f t="shared" ref="K39" si="169">RANK(J39,J$8:J$41,0)</f>
        <v>14</v>
      </c>
      <c r="L39" s="69">
        <f>VLOOKUP($A39,'Return Data'!$A$7:$R$326,14,0)</f>
        <v>10.7807267984182</v>
      </c>
      <c r="M39" s="70">
        <f t="shared" ref="M39" si="170">RANK(L39,L$8:L$41,0)</f>
        <v>7</v>
      </c>
      <c r="N39" s="69">
        <f>VLOOKUP($A39,'Return Data'!$A$7:$R$326,18,0)</f>
        <v>8.1282806366394809</v>
      </c>
      <c r="O39" s="70">
        <f t="shared" ref="O39" si="171">RANK(N39,N$8:N$41,0)</f>
        <v>13</v>
      </c>
      <c r="P39" s="69">
        <f>VLOOKUP($A39,'Return Data'!$A$7:$R$326,15,0)</f>
        <v>6.4870863931086502</v>
      </c>
      <c r="Q39" s="70">
        <f t="shared" ref="Q39" si="172">RANK(P39,P$8:P$41,0)</f>
        <v>15</v>
      </c>
      <c r="R39" s="69">
        <f>VLOOKUP($A39,'Return Data'!$A$7:$R$326,17,0)</f>
        <v>9.1684232573726501</v>
      </c>
      <c r="S39" s="71">
        <f t="shared" ref="S39" si="173">RANK(R39,R$8:R$41,0)</f>
        <v>25</v>
      </c>
    </row>
    <row r="40" spans="1:19" x14ac:dyDescent="0.25">
      <c r="A40" s="87" t="s">
        <v>369</v>
      </c>
      <c r="B40" s="68">
        <f>VLOOKUP($A40,'Return Data'!$A$7:$R$326,2,0)</f>
        <v>43936</v>
      </c>
      <c r="C40" s="69">
        <f>VLOOKUP($A40,'Return Data'!$A$7:$R$326,3,0)</f>
        <v>0.3619</v>
      </c>
      <c r="D40" s="69"/>
      <c r="E40" s="70"/>
      <c r="F40" s="69"/>
      <c r="G40" s="70"/>
      <c r="H40" s="69"/>
      <c r="I40" s="70"/>
      <c r="J40" s="69"/>
      <c r="K40" s="70"/>
      <c r="L40" s="69"/>
      <c r="M40" s="70"/>
      <c r="N40" s="69"/>
      <c r="O40" s="70"/>
      <c r="P40" s="69"/>
      <c r="Q40" s="70"/>
      <c r="R40" s="69">
        <f>VLOOKUP($A40,'Return Data'!$A$7:$R$326,17,0)</f>
        <v>8.6375929682217407</v>
      </c>
      <c r="S40" s="71">
        <f t="shared" ref="S40" si="174">RANK(R40,R$8:R$41,0)</f>
        <v>27</v>
      </c>
    </row>
    <row r="41" spans="1:19" x14ac:dyDescent="0.25">
      <c r="A41" s="87" t="s">
        <v>114</v>
      </c>
      <c r="B41" s="68">
        <f>VLOOKUP($A41,'Return Data'!$A$7:$R$326,2,0)</f>
        <v>43936</v>
      </c>
      <c r="C41" s="69">
        <f>VLOOKUP($A41,'Return Data'!$A$7:$R$326,3,0)</f>
        <v>19.686299999999999</v>
      </c>
      <c r="D41" s="69">
        <f>VLOOKUP($A41,'Return Data'!$A$7:$R$326,10,0)</f>
        <v>11.518507907741901</v>
      </c>
      <c r="E41" s="70">
        <f t="shared" si="0"/>
        <v>1</v>
      </c>
      <c r="F41" s="69">
        <f>VLOOKUP($A41,'Return Data'!$A$7:$R$326,11,0)</f>
        <v>-4.8409320971899996</v>
      </c>
      <c r="G41" s="70">
        <f t="shared" si="0"/>
        <v>30</v>
      </c>
      <c r="H41" s="69">
        <f>VLOOKUP($A41,'Return Data'!$A$7:$R$326,12,0)</f>
        <v>-0.95888222203107698</v>
      </c>
      <c r="I41" s="70">
        <f t="shared" ref="I41" si="175">RANK(H41,H$8:H$41,0)</f>
        <v>28</v>
      </c>
      <c r="J41" s="69">
        <f>VLOOKUP($A41,'Return Data'!$A$7:$R$326,13,0)</f>
        <v>-1.0089817930681799</v>
      </c>
      <c r="K41" s="70">
        <f t="shared" ref="K41" si="176">RANK(J41,J$8:J$41,0)</f>
        <v>28</v>
      </c>
      <c r="L41" s="69">
        <f>VLOOKUP($A41,'Return Data'!$A$7:$R$326,14,0)</f>
        <v>-4.4302572800617197</v>
      </c>
      <c r="M41" s="70">
        <f t="shared" ref="M41" si="177">RANK(L41,L$8:L$41,0)</f>
        <v>31</v>
      </c>
      <c r="N41" s="69">
        <f>VLOOKUP($A41,'Return Data'!$A$7:$R$326,18,0)</f>
        <v>-1.0207673758239499</v>
      </c>
      <c r="O41" s="70">
        <f t="shared" ref="O41" si="178">RANK(N41,N$8:N$41,0)</f>
        <v>30</v>
      </c>
      <c r="P41" s="69">
        <f>VLOOKUP($A41,'Return Data'!$A$7:$R$326,15,0)</f>
        <v>0.88836039268658695</v>
      </c>
      <c r="Q41" s="70">
        <f t="shared" ref="Q41" si="179">RANK(P41,P$8:P$41,0)</f>
        <v>29</v>
      </c>
      <c r="R41" s="69">
        <f>VLOOKUP($A41,'Return Data'!$A$7:$R$326,17,0)</f>
        <v>9.8646749441964303</v>
      </c>
      <c r="S41" s="71">
        <f t="shared" ref="S41" si="180">RANK(R41,R$8:R$41,0)</f>
        <v>23</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-14.303638374798414</v>
      </c>
      <c r="E43" s="93"/>
      <c r="F43" s="94">
        <f>AVERAGE(F8:F41)</f>
        <v>0.20800029353053578</v>
      </c>
      <c r="G43" s="93"/>
      <c r="H43" s="94">
        <f>AVERAGE(H8:H41)</f>
        <v>5.3466378888430457</v>
      </c>
      <c r="I43" s="93"/>
      <c r="J43" s="94">
        <f>AVERAGE(J8:J41)</f>
        <v>4.6178190010328368</v>
      </c>
      <c r="K43" s="93"/>
      <c r="L43" s="94">
        <f>AVERAGE(L8:L41)</f>
        <v>7.0828491371284743</v>
      </c>
      <c r="M43" s="93"/>
      <c r="N43" s="94">
        <f>AVERAGE(N8:N41)</f>
        <v>6.5722350689357594</v>
      </c>
      <c r="O43" s="93"/>
      <c r="P43" s="94">
        <f>AVERAGE(P8:P41)</f>
        <v>5.9213067196176956</v>
      </c>
      <c r="Q43" s="93"/>
      <c r="R43" s="94">
        <f>AVERAGE(R8:R41)</f>
        <v>8.5596953073976589</v>
      </c>
      <c r="S43" s="95"/>
    </row>
    <row r="44" spans="1:19" x14ac:dyDescent="0.25">
      <c r="A44" s="92" t="s">
        <v>28</v>
      </c>
      <c r="B44" s="93"/>
      <c r="C44" s="93"/>
      <c r="D44" s="94">
        <f>MIN(D8:D41)</f>
        <v>-287.59097402941001</v>
      </c>
      <c r="E44" s="93"/>
      <c r="F44" s="94">
        <f>MIN(F8:F41)</f>
        <v>-99.9409427681735</v>
      </c>
      <c r="G44" s="93"/>
      <c r="H44" s="94">
        <f>MIN(H8:H41)</f>
        <v>-6.3760597583169298</v>
      </c>
      <c r="I44" s="93"/>
      <c r="J44" s="94">
        <f>MIN(J8:J41)</f>
        <v>-5.5006972676609598</v>
      </c>
      <c r="K44" s="93"/>
      <c r="L44" s="94">
        <f>MIN(L8:L41)</f>
        <v>-4.4302572800617197</v>
      </c>
      <c r="M44" s="93"/>
      <c r="N44" s="94">
        <f>MIN(N8:N41)</f>
        <v>-1.0207673758239499</v>
      </c>
      <c r="O44" s="93"/>
      <c r="P44" s="94">
        <f>MIN(P8:P41)</f>
        <v>0.88836039268658695</v>
      </c>
      <c r="Q44" s="93"/>
      <c r="R44" s="94">
        <f>MIN(R8:R41)</f>
        <v>-61.527409863291602</v>
      </c>
      <c r="S44" s="95"/>
    </row>
    <row r="45" spans="1:19" ht="15.75" thickBot="1" x14ac:dyDescent="0.3">
      <c r="A45" s="96" t="s">
        <v>29</v>
      </c>
      <c r="B45" s="97"/>
      <c r="C45" s="97"/>
      <c r="D45" s="98">
        <f>MAX(D8:D41)</f>
        <v>11.518507907741901</v>
      </c>
      <c r="E45" s="97"/>
      <c r="F45" s="98">
        <f>MAX(F8:F41)</f>
        <v>15.9087035723343</v>
      </c>
      <c r="G45" s="97"/>
      <c r="H45" s="98">
        <f>MAX(H8:H41)</f>
        <v>10.092401721253401</v>
      </c>
      <c r="I45" s="97"/>
      <c r="J45" s="98">
        <f>MAX(J8:J41)</f>
        <v>10.5284984603668</v>
      </c>
      <c r="K45" s="97"/>
      <c r="L45" s="98">
        <f>MAX(L8:L41)</f>
        <v>13.0780741406994</v>
      </c>
      <c r="M45" s="97"/>
      <c r="N45" s="98">
        <f>MAX(N8:N41)</f>
        <v>11.0447367482377</v>
      </c>
      <c r="O45" s="97"/>
      <c r="P45" s="98">
        <f>MAX(P8:P41)</f>
        <v>8.6320616044153304</v>
      </c>
      <c r="Q45" s="97"/>
      <c r="R45" s="98">
        <f>MAX(R8:R41)</f>
        <v>24.457334754797401</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2020-04-16T03:45:02Z</dcterms:modified>
</cp:coreProperties>
</file>