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showSheetTabs="0" xWindow="480" yWindow="30" windowWidth="8280" windowHeight="5040" tabRatio="942"/>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Return Data" sheetId="14" state="hidden" r:id="rId12"/>
    <sheet name="Fund Class" sheetId="13" state="hidden" r:id="rId13"/>
    <sheet name="Disclaimer" sheetId="15" r:id="rId14"/>
  </sheets>
  <definedNames>
    <definedName name="_xlnm._FilterDatabase" localSheetId="9" hidden="1">'Debt - Liquid (Direct)'!#REF!</definedName>
  </definedNames>
  <calcPr calcId="145621"/>
</workbook>
</file>

<file path=xl/calcChain.xml><?xml version="1.0" encoding="utf-8"?>
<calcChain xmlns="http://schemas.openxmlformats.org/spreadsheetml/2006/main">
  <c r="Z46" i="6" l="1"/>
  <c r="T46" i="6"/>
  <c r="R46" i="6"/>
  <c r="P46" i="6"/>
  <c r="N46" i="6"/>
  <c r="L46" i="6"/>
  <c r="J46" i="6"/>
  <c r="H46" i="6"/>
  <c r="F46" i="6"/>
  <c r="D46" i="6"/>
  <c r="C46" i="6"/>
  <c r="B46" i="6"/>
  <c r="Z45" i="6"/>
  <c r="X45" i="6"/>
  <c r="V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Z49" i="6" s="1"/>
  <c r="X8" i="6"/>
  <c r="V8" i="6"/>
  <c r="T8" i="6"/>
  <c r="T48" i="6" s="1"/>
  <c r="R8" i="6"/>
  <c r="R49" i="6" s="1"/>
  <c r="P8" i="6"/>
  <c r="N8" i="6"/>
  <c r="L8" i="6"/>
  <c r="L48" i="6" s="1"/>
  <c r="J8" i="6"/>
  <c r="J49" i="6" s="1"/>
  <c r="H8" i="6"/>
  <c r="F8" i="6"/>
  <c r="D8" i="6"/>
  <c r="D48" i="6" s="1"/>
  <c r="C8" i="6"/>
  <c r="B8" i="6"/>
  <c r="Z51" i="5"/>
  <c r="T51" i="5"/>
  <c r="R51" i="5"/>
  <c r="P51" i="5"/>
  <c r="N51" i="5"/>
  <c r="L51" i="5"/>
  <c r="J51" i="5"/>
  <c r="H51" i="5"/>
  <c r="F51" i="5"/>
  <c r="D51" i="5"/>
  <c r="Z50" i="5"/>
  <c r="X50" i="5"/>
  <c r="V50" i="5"/>
  <c r="T50" i="5"/>
  <c r="R50" i="5"/>
  <c r="P50" i="5"/>
  <c r="N50" i="5"/>
  <c r="L50" i="5"/>
  <c r="J50" i="5"/>
  <c r="H50" i="5"/>
  <c r="F50" i="5"/>
  <c r="D50" i="5"/>
  <c r="Z49" i="5"/>
  <c r="X49" i="5"/>
  <c r="V49" i="5"/>
  <c r="T49" i="5"/>
  <c r="R49" i="5"/>
  <c r="P49" i="5"/>
  <c r="N49" i="5"/>
  <c r="L49" i="5"/>
  <c r="J49" i="5"/>
  <c r="H49" i="5"/>
  <c r="F49" i="5"/>
  <c r="D49" i="5"/>
  <c r="Z48" i="5"/>
  <c r="X48" i="5"/>
  <c r="V48" i="5"/>
  <c r="T48" i="5"/>
  <c r="R48" i="5"/>
  <c r="P48" i="5"/>
  <c r="N48" i="5"/>
  <c r="L48" i="5"/>
  <c r="J48" i="5"/>
  <c r="H48" i="5"/>
  <c r="F48" i="5"/>
  <c r="D48" i="5"/>
  <c r="Z47" i="5"/>
  <c r="X47" i="5"/>
  <c r="V47" i="5"/>
  <c r="T47" i="5"/>
  <c r="R47" i="5"/>
  <c r="P47" i="5"/>
  <c r="N47" i="5"/>
  <c r="L47" i="5"/>
  <c r="J47" i="5"/>
  <c r="H47" i="5"/>
  <c r="F47" i="5"/>
  <c r="D47" i="5"/>
  <c r="Z46" i="5"/>
  <c r="X46" i="5"/>
  <c r="V46" i="5"/>
  <c r="T46" i="5"/>
  <c r="R46" i="5"/>
  <c r="P46" i="5"/>
  <c r="N46" i="5"/>
  <c r="L46" i="5"/>
  <c r="J46" i="5"/>
  <c r="H46" i="5"/>
  <c r="F46" i="5"/>
  <c r="D46" i="5"/>
  <c r="Z45" i="5"/>
  <c r="X45" i="5"/>
  <c r="V45" i="5"/>
  <c r="T45" i="5"/>
  <c r="R45" i="5"/>
  <c r="P45" i="5"/>
  <c r="N45" i="5"/>
  <c r="L45" i="5"/>
  <c r="J45" i="5"/>
  <c r="H45" i="5"/>
  <c r="F45" i="5"/>
  <c r="D45" i="5"/>
  <c r="Z44" i="5"/>
  <c r="X44" i="5"/>
  <c r="V44" i="5"/>
  <c r="T44" i="5"/>
  <c r="R44" i="5"/>
  <c r="P44" i="5"/>
  <c r="N44" i="5"/>
  <c r="L44" i="5"/>
  <c r="J44" i="5"/>
  <c r="H44" i="5"/>
  <c r="F44" i="5"/>
  <c r="D44" i="5"/>
  <c r="Z43" i="5"/>
  <c r="X43" i="5"/>
  <c r="V43" i="5"/>
  <c r="T43" i="5"/>
  <c r="R43" i="5"/>
  <c r="P43" i="5"/>
  <c r="N43" i="5"/>
  <c r="L43" i="5"/>
  <c r="J43" i="5"/>
  <c r="H43" i="5"/>
  <c r="F43" i="5"/>
  <c r="D43" i="5"/>
  <c r="Z42" i="5"/>
  <c r="X42" i="5"/>
  <c r="V42" i="5"/>
  <c r="T42" i="5"/>
  <c r="R42" i="5"/>
  <c r="P42" i="5"/>
  <c r="N42" i="5"/>
  <c r="L42" i="5"/>
  <c r="J42" i="5"/>
  <c r="H42" i="5"/>
  <c r="F42" i="5"/>
  <c r="D42" i="5"/>
  <c r="Z41" i="5"/>
  <c r="X41" i="5"/>
  <c r="V41" i="5"/>
  <c r="T41" i="5"/>
  <c r="R41" i="5"/>
  <c r="P41" i="5"/>
  <c r="N41" i="5"/>
  <c r="L41" i="5"/>
  <c r="J41" i="5"/>
  <c r="H41" i="5"/>
  <c r="F41" i="5"/>
  <c r="D41" i="5"/>
  <c r="Z40" i="5"/>
  <c r="X40" i="5"/>
  <c r="V40" i="5"/>
  <c r="T40" i="5"/>
  <c r="R40" i="5"/>
  <c r="P40" i="5"/>
  <c r="N40" i="5"/>
  <c r="L40" i="5"/>
  <c r="J40" i="5"/>
  <c r="H40" i="5"/>
  <c r="F40" i="5"/>
  <c r="D40" i="5"/>
  <c r="Z39" i="5"/>
  <c r="T39" i="5"/>
  <c r="R39" i="5"/>
  <c r="P39" i="5"/>
  <c r="N39" i="5"/>
  <c r="L39" i="5"/>
  <c r="J39" i="5"/>
  <c r="H39" i="5"/>
  <c r="F39" i="5"/>
  <c r="D39" i="5"/>
  <c r="Z38" i="5"/>
  <c r="X38" i="5"/>
  <c r="V38" i="5"/>
  <c r="T38" i="5"/>
  <c r="R38" i="5"/>
  <c r="P38" i="5"/>
  <c r="N38" i="5"/>
  <c r="L38" i="5"/>
  <c r="J38" i="5"/>
  <c r="H38" i="5"/>
  <c r="F38" i="5"/>
  <c r="D38" i="5"/>
  <c r="Z37" i="5"/>
  <c r="T37" i="5"/>
  <c r="R37" i="5"/>
  <c r="P37" i="5"/>
  <c r="N37" i="5"/>
  <c r="L37" i="5"/>
  <c r="J37" i="5"/>
  <c r="H37" i="5"/>
  <c r="F37" i="5"/>
  <c r="D37" i="5"/>
  <c r="Z36" i="5"/>
  <c r="X36" i="5"/>
  <c r="V36" i="5"/>
  <c r="T36" i="5"/>
  <c r="R36" i="5"/>
  <c r="P36" i="5"/>
  <c r="N36" i="5"/>
  <c r="L36" i="5"/>
  <c r="J36" i="5"/>
  <c r="H36" i="5"/>
  <c r="F36" i="5"/>
  <c r="D36" i="5"/>
  <c r="Z35" i="5"/>
  <c r="X35" i="5"/>
  <c r="V35" i="5"/>
  <c r="T35" i="5"/>
  <c r="R35" i="5"/>
  <c r="P35" i="5"/>
  <c r="N35" i="5"/>
  <c r="L35" i="5"/>
  <c r="J35" i="5"/>
  <c r="H35" i="5"/>
  <c r="F35" i="5"/>
  <c r="D35" i="5"/>
  <c r="Z34" i="5"/>
  <c r="X34" i="5"/>
  <c r="V34" i="5"/>
  <c r="T34" i="5"/>
  <c r="R34" i="5"/>
  <c r="P34" i="5"/>
  <c r="N34" i="5"/>
  <c r="L34" i="5"/>
  <c r="J34" i="5"/>
  <c r="H34" i="5"/>
  <c r="F34" i="5"/>
  <c r="D34" i="5"/>
  <c r="Z33" i="5"/>
  <c r="X33" i="5"/>
  <c r="V33" i="5"/>
  <c r="T33" i="5"/>
  <c r="R33" i="5"/>
  <c r="P33" i="5"/>
  <c r="N33" i="5"/>
  <c r="L33" i="5"/>
  <c r="J33" i="5"/>
  <c r="H33" i="5"/>
  <c r="F33" i="5"/>
  <c r="D33" i="5"/>
  <c r="Z32" i="5"/>
  <c r="X32" i="5"/>
  <c r="V32" i="5"/>
  <c r="T32" i="5"/>
  <c r="R32" i="5"/>
  <c r="P32" i="5"/>
  <c r="N32" i="5"/>
  <c r="L32" i="5"/>
  <c r="J32" i="5"/>
  <c r="H32" i="5"/>
  <c r="F32" i="5"/>
  <c r="D32" i="5"/>
  <c r="Z31" i="5"/>
  <c r="X31" i="5"/>
  <c r="V31" i="5"/>
  <c r="T31" i="5"/>
  <c r="R31" i="5"/>
  <c r="P31" i="5"/>
  <c r="N31" i="5"/>
  <c r="L31" i="5"/>
  <c r="J31" i="5"/>
  <c r="H31" i="5"/>
  <c r="F31" i="5"/>
  <c r="D31" i="5"/>
  <c r="Z30" i="5"/>
  <c r="R30" i="5"/>
  <c r="P30" i="5"/>
  <c r="N30" i="5"/>
  <c r="L30" i="5"/>
  <c r="J30" i="5"/>
  <c r="H30" i="5"/>
  <c r="F30" i="5"/>
  <c r="D30" i="5"/>
  <c r="Z29" i="5"/>
  <c r="X29" i="5"/>
  <c r="V29" i="5"/>
  <c r="T29" i="5"/>
  <c r="R29" i="5"/>
  <c r="P29" i="5"/>
  <c r="N29" i="5"/>
  <c r="L29" i="5"/>
  <c r="J29" i="5"/>
  <c r="H29" i="5"/>
  <c r="F29" i="5"/>
  <c r="D29" i="5"/>
  <c r="Z28" i="5"/>
  <c r="L28" i="5"/>
  <c r="J28" i="5"/>
  <c r="H28" i="5"/>
  <c r="F28" i="5"/>
  <c r="D28" i="5"/>
  <c r="Z27" i="5"/>
  <c r="L27" i="5"/>
  <c r="J27" i="5"/>
  <c r="H27" i="5"/>
  <c r="F27" i="5"/>
  <c r="D27" i="5"/>
  <c r="Z26" i="5"/>
  <c r="L26" i="5"/>
  <c r="J26" i="5"/>
  <c r="H26" i="5"/>
  <c r="F26" i="5"/>
  <c r="D26" i="5"/>
  <c r="Z25" i="5"/>
  <c r="L25" i="5"/>
  <c r="J25" i="5"/>
  <c r="H25" i="5"/>
  <c r="F25" i="5"/>
  <c r="D25" i="5"/>
  <c r="Z24" i="5"/>
  <c r="X24" i="5"/>
  <c r="V24" i="5"/>
  <c r="T24" i="5"/>
  <c r="R24" i="5"/>
  <c r="P24" i="5"/>
  <c r="N24" i="5"/>
  <c r="L24" i="5"/>
  <c r="J24" i="5"/>
  <c r="H24" i="5"/>
  <c r="F24" i="5"/>
  <c r="D24" i="5"/>
  <c r="Z23" i="5"/>
  <c r="X23" i="5"/>
  <c r="V23" i="5"/>
  <c r="T23" i="5"/>
  <c r="R23" i="5"/>
  <c r="P23" i="5"/>
  <c r="N23" i="5"/>
  <c r="L23" i="5"/>
  <c r="J23" i="5"/>
  <c r="H23" i="5"/>
  <c r="F23" i="5"/>
  <c r="D23" i="5"/>
  <c r="Z22" i="5"/>
  <c r="X22" i="5"/>
  <c r="V22" i="5"/>
  <c r="T22" i="5"/>
  <c r="R22" i="5"/>
  <c r="P22" i="5"/>
  <c r="N22" i="5"/>
  <c r="L22" i="5"/>
  <c r="J22" i="5"/>
  <c r="H22" i="5"/>
  <c r="F22" i="5"/>
  <c r="D22" i="5"/>
  <c r="Z21" i="5"/>
  <c r="X21" i="5"/>
  <c r="V21" i="5"/>
  <c r="T21" i="5"/>
  <c r="R21" i="5"/>
  <c r="P21" i="5"/>
  <c r="N21" i="5"/>
  <c r="L21" i="5"/>
  <c r="J21" i="5"/>
  <c r="H21" i="5"/>
  <c r="F21" i="5"/>
  <c r="D21" i="5"/>
  <c r="Z20" i="5"/>
  <c r="X20" i="5"/>
  <c r="V20" i="5"/>
  <c r="T20" i="5"/>
  <c r="R20" i="5"/>
  <c r="P20" i="5"/>
  <c r="N20" i="5"/>
  <c r="L20" i="5"/>
  <c r="J20" i="5"/>
  <c r="H20" i="5"/>
  <c r="F20" i="5"/>
  <c r="D20" i="5"/>
  <c r="Z19" i="5"/>
  <c r="X19" i="5"/>
  <c r="V19" i="5"/>
  <c r="T19" i="5"/>
  <c r="R19" i="5"/>
  <c r="P19" i="5"/>
  <c r="N19" i="5"/>
  <c r="L19" i="5"/>
  <c r="J19" i="5"/>
  <c r="H19" i="5"/>
  <c r="F19" i="5"/>
  <c r="D19" i="5"/>
  <c r="Z18" i="5"/>
  <c r="X18" i="5"/>
  <c r="V18" i="5"/>
  <c r="T18" i="5"/>
  <c r="R18" i="5"/>
  <c r="P18" i="5"/>
  <c r="N18" i="5"/>
  <c r="L18" i="5"/>
  <c r="J18" i="5"/>
  <c r="H18" i="5"/>
  <c r="F18" i="5"/>
  <c r="D18" i="5"/>
  <c r="Z17" i="5"/>
  <c r="X17" i="5"/>
  <c r="V17" i="5"/>
  <c r="T17" i="5"/>
  <c r="R17" i="5"/>
  <c r="P17" i="5"/>
  <c r="N17" i="5"/>
  <c r="L17" i="5"/>
  <c r="J17" i="5"/>
  <c r="H17" i="5"/>
  <c r="F17" i="5"/>
  <c r="D17" i="5"/>
  <c r="Z16" i="5"/>
  <c r="X16" i="5"/>
  <c r="V16" i="5"/>
  <c r="T16" i="5"/>
  <c r="R16" i="5"/>
  <c r="P16" i="5"/>
  <c r="N16" i="5"/>
  <c r="L16" i="5"/>
  <c r="J16" i="5"/>
  <c r="H16" i="5"/>
  <c r="F16" i="5"/>
  <c r="D16" i="5"/>
  <c r="Z15" i="5"/>
  <c r="X15" i="5"/>
  <c r="V15" i="5"/>
  <c r="T15" i="5"/>
  <c r="R15" i="5"/>
  <c r="P15" i="5"/>
  <c r="N15" i="5"/>
  <c r="L15" i="5"/>
  <c r="J15" i="5"/>
  <c r="H15" i="5"/>
  <c r="F15" i="5"/>
  <c r="D15" i="5"/>
  <c r="Z14" i="5"/>
  <c r="X14" i="5"/>
  <c r="V14" i="5"/>
  <c r="T14" i="5"/>
  <c r="R14" i="5"/>
  <c r="P14" i="5"/>
  <c r="N14" i="5"/>
  <c r="L14" i="5"/>
  <c r="J14" i="5"/>
  <c r="H14" i="5"/>
  <c r="F14" i="5"/>
  <c r="D14" i="5"/>
  <c r="Z13" i="5"/>
  <c r="X13" i="5"/>
  <c r="V13" i="5"/>
  <c r="T13" i="5"/>
  <c r="R13" i="5"/>
  <c r="P13" i="5"/>
  <c r="N13" i="5"/>
  <c r="L13" i="5"/>
  <c r="J13" i="5"/>
  <c r="H13" i="5"/>
  <c r="F13" i="5"/>
  <c r="D13" i="5"/>
  <c r="Z12" i="5"/>
  <c r="X12" i="5"/>
  <c r="V12" i="5"/>
  <c r="T12" i="5"/>
  <c r="R12" i="5"/>
  <c r="P12" i="5"/>
  <c r="N12" i="5"/>
  <c r="L12" i="5"/>
  <c r="J12" i="5"/>
  <c r="H12" i="5"/>
  <c r="F12" i="5"/>
  <c r="D12" i="5"/>
  <c r="Z11" i="5"/>
  <c r="X11" i="5"/>
  <c r="V11" i="5"/>
  <c r="T11" i="5"/>
  <c r="R11" i="5"/>
  <c r="P11" i="5"/>
  <c r="N11" i="5"/>
  <c r="L11" i="5"/>
  <c r="J11" i="5"/>
  <c r="H11" i="5"/>
  <c r="F11" i="5"/>
  <c r="D11" i="5"/>
  <c r="Z10" i="5"/>
  <c r="X10" i="5"/>
  <c r="V10" i="5"/>
  <c r="T10" i="5"/>
  <c r="R10" i="5"/>
  <c r="P10" i="5"/>
  <c r="N10" i="5"/>
  <c r="L10" i="5"/>
  <c r="J10" i="5"/>
  <c r="H10" i="5"/>
  <c r="F10" i="5"/>
  <c r="D10" i="5"/>
  <c r="Z9" i="5"/>
  <c r="X9" i="5"/>
  <c r="V9" i="5"/>
  <c r="T9" i="5"/>
  <c r="R9" i="5"/>
  <c r="P9" i="5"/>
  <c r="N9" i="5"/>
  <c r="L9" i="5"/>
  <c r="J9" i="5"/>
  <c r="H9" i="5"/>
  <c r="F9" i="5"/>
  <c r="D9" i="5"/>
  <c r="C51" i="5"/>
  <c r="B51" i="5"/>
  <c r="C50" i="5"/>
  <c r="B50" i="5"/>
  <c r="C49" i="5"/>
  <c r="B49" i="5"/>
  <c r="C48" i="5"/>
  <c r="B48" i="5"/>
  <c r="C47" i="5"/>
  <c r="B47" i="5"/>
  <c r="C46" i="5"/>
  <c r="B46" i="5"/>
  <c r="C45" i="5"/>
  <c r="B45" i="5"/>
  <c r="C44" i="5"/>
  <c r="B44" i="5"/>
  <c r="C43" i="5"/>
  <c r="B43" i="5"/>
  <c r="C42" i="5"/>
  <c r="B42" i="5"/>
  <c r="C41" i="5"/>
  <c r="B41" i="5"/>
  <c r="C40" i="5"/>
  <c r="B40" i="5"/>
  <c r="C39" i="5"/>
  <c r="B39" i="5"/>
  <c r="C38" i="5"/>
  <c r="B38" i="5"/>
  <c r="C37" i="5"/>
  <c r="B37" i="5"/>
  <c r="C36" i="5"/>
  <c r="B36" i="5"/>
  <c r="C35" i="5"/>
  <c r="B35" i="5"/>
  <c r="C34" i="5"/>
  <c r="B34" i="5"/>
  <c r="C33" i="5"/>
  <c r="B33" i="5"/>
  <c r="C32" i="5"/>
  <c r="B32" i="5"/>
  <c r="C31" i="5"/>
  <c r="B31" i="5"/>
  <c r="C30" i="5"/>
  <c r="B30" i="5"/>
  <c r="C29" i="5"/>
  <c r="B29" i="5"/>
  <c r="C28" i="5"/>
  <c r="B28" i="5"/>
  <c r="C27" i="5"/>
  <c r="B27" i="5"/>
  <c r="C26" i="5"/>
  <c r="B26" i="5"/>
  <c r="C25" i="5"/>
  <c r="B25" i="5"/>
  <c r="C24" i="5"/>
  <c r="B24" i="5"/>
  <c r="C23" i="5"/>
  <c r="B23" i="5"/>
  <c r="C22" i="5"/>
  <c r="B22" i="5"/>
  <c r="C21" i="5"/>
  <c r="B21" i="5"/>
  <c r="C20" i="5"/>
  <c r="B20" i="5"/>
  <c r="C19" i="5"/>
  <c r="B19" i="5"/>
  <c r="C18" i="5"/>
  <c r="B18" i="5"/>
  <c r="C17" i="5"/>
  <c r="B17" i="5"/>
  <c r="C16" i="5"/>
  <c r="B16" i="5"/>
  <c r="C15" i="5"/>
  <c r="B15" i="5"/>
  <c r="C14" i="5"/>
  <c r="B14" i="5"/>
  <c r="C13" i="5"/>
  <c r="B13" i="5"/>
  <c r="C12" i="5"/>
  <c r="B12" i="5"/>
  <c r="C11" i="5"/>
  <c r="B11" i="5"/>
  <c r="C10" i="5"/>
  <c r="B10" i="5"/>
  <c r="C9" i="5"/>
  <c r="B9" i="5"/>
  <c r="D8" i="5"/>
  <c r="F8" i="5"/>
  <c r="F55" i="5" s="1"/>
  <c r="H8" i="5"/>
  <c r="J8" i="5"/>
  <c r="Z8" i="5"/>
  <c r="X8" i="5"/>
  <c r="Y8" i="5" s="1"/>
  <c r="V8" i="5"/>
  <c r="V55" i="5" s="1"/>
  <c r="T8" i="5"/>
  <c r="R8" i="5"/>
  <c r="P8" i="5"/>
  <c r="P55" i="5" s="1"/>
  <c r="N8" i="5"/>
  <c r="N55" i="5" s="1"/>
  <c r="L8" i="5"/>
  <c r="C8" i="5"/>
  <c r="B8" i="5"/>
  <c r="R41" i="4"/>
  <c r="P41" i="4"/>
  <c r="N41" i="4"/>
  <c r="L41" i="4"/>
  <c r="J41" i="4"/>
  <c r="H41" i="4"/>
  <c r="F41" i="4"/>
  <c r="D41" i="4"/>
  <c r="R40" i="4"/>
  <c r="R39" i="4"/>
  <c r="P39" i="4"/>
  <c r="N39" i="4"/>
  <c r="L39" i="4"/>
  <c r="J39" i="4"/>
  <c r="H39" i="4"/>
  <c r="F39" i="4"/>
  <c r="D39" i="4"/>
  <c r="R38" i="4"/>
  <c r="P38" i="4"/>
  <c r="N38" i="4"/>
  <c r="L38" i="4"/>
  <c r="J38" i="4"/>
  <c r="H38" i="4"/>
  <c r="F38" i="4"/>
  <c r="D38" i="4"/>
  <c r="R37" i="4"/>
  <c r="P37" i="4"/>
  <c r="N37" i="4"/>
  <c r="L37" i="4"/>
  <c r="J37" i="4"/>
  <c r="H37" i="4"/>
  <c r="F37" i="4"/>
  <c r="D37" i="4"/>
  <c r="R36" i="4"/>
  <c r="P36" i="4"/>
  <c r="N36" i="4"/>
  <c r="L36" i="4"/>
  <c r="J36" i="4"/>
  <c r="H36" i="4"/>
  <c r="F36" i="4"/>
  <c r="D36" i="4"/>
  <c r="R35" i="4"/>
  <c r="P35" i="4"/>
  <c r="N35" i="4"/>
  <c r="L35" i="4"/>
  <c r="J35" i="4"/>
  <c r="H35" i="4"/>
  <c r="F35" i="4"/>
  <c r="D35" i="4"/>
  <c r="R34" i="4"/>
  <c r="P34" i="4"/>
  <c r="N34" i="4"/>
  <c r="L34" i="4"/>
  <c r="J34" i="4"/>
  <c r="H34" i="4"/>
  <c r="F34" i="4"/>
  <c r="D34" i="4"/>
  <c r="R33" i="4"/>
  <c r="P33" i="4"/>
  <c r="N33" i="4"/>
  <c r="L33" i="4"/>
  <c r="J33" i="4"/>
  <c r="H33" i="4"/>
  <c r="F33" i="4"/>
  <c r="D33" i="4"/>
  <c r="R32" i="4"/>
  <c r="P32" i="4"/>
  <c r="N32" i="4"/>
  <c r="L32" i="4"/>
  <c r="J32" i="4"/>
  <c r="H32" i="4"/>
  <c r="F32" i="4"/>
  <c r="D32" i="4"/>
  <c r="R31" i="4"/>
  <c r="N31" i="4"/>
  <c r="L31" i="4"/>
  <c r="J31" i="4"/>
  <c r="H31" i="4"/>
  <c r="F31" i="4"/>
  <c r="D31" i="4"/>
  <c r="R30" i="4"/>
  <c r="P30" i="4"/>
  <c r="N30" i="4"/>
  <c r="L30" i="4"/>
  <c r="J30" i="4"/>
  <c r="H30" i="4"/>
  <c r="F30" i="4"/>
  <c r="D30" i="4"/>
  <c r="R29" i="4"/>
  <c r="P29" i="4"/>
  <c r="N29" i="4"/>
  <c r="L29" i="4"/>
  <c r="J29" i="4"/>
  <c r="H29" i="4"/>
  <c r="F29" i="4"/>
  <c r="D29" i="4"/>
  <c r="R28" i="4"/>
  <c r="P28" i="4"/>
  <c r="N28" i="4"/>
  <c r="L28" i="4"/>
  <c r="J28" i="4"/>
  <c r="H28" i="4"/>
  <c r="F28" i="4"/>
  <c r="D28" i="4"/>
  <c r="R27" i="4"/>
  <c r="L27" i="4"/>
  <c r="J27" i="4"/>
  <c r="H27" i="4"/>
  <c r="F27" i="4"/>
  <c r="D27" i="4"/>
  <c r="R26" i="4"/>
  <c r="P26" i="4"/>
  <c r="N26" i="4"/>
  <c r="L26" i="4"/>
  <c r="J26" i="4"/>
  <c r="H26" i="4"/>
  <c r="F26" i="4"/>
  <c r="D26" i="4"/>
  <c r="R25" i="4"/>
  <c r="P25" i="4"/>
  <c r="N25" i="4"/>
  <c r="L25" i="4"/>
  <c r="J25" i="4"/>
  <c r="H25" i="4"/>
  <c r="F25" i="4"/>
  <c r="D25" i="4"/>
  <c r="R24" i="4"/>
  <c r="P24" i="4"/>
  <c r="N24" i="4"/>
  <c r="L24" i="4"/>
  <c r="J24" i="4"/>
  <c r="H24" i="4"/>
  <c r="F24" i="4"/>
  <c r="D24" i="4"/>
  <c r="R23" i="4"/>
  <c r="P23" i="4"/>
  <c r="N23" i="4"/>
  <c r="L23" i="4"/>
  <c r="J23" i="4"/>
  <c r="H23" i="4"/>
  <c r="F23" i="4"/>
  <c r="D23" i="4"/>
  <c r="R22" i="4"/>
  <c r="P22" i="4"/>
  <c r="N22" i="4"/>
  <c r="L22" i="4"/>
  <c r="J22" i="4"/>
  <c r="H22" i="4"/>
  <c r="F22" i="4"/>
  <c r="D22" i="4"/>
  <c r="R21" i="4"/>
  <c r="P21" i="4"/>
  <c r="N21" i="4"/>
  <c r="L21" i="4"/>
  <c r="J21" i="4"/>
  <c r="H21" i="4"/>
  <c r="F21" i="4"/>
  <c r="D21" i="4"/>
  <c r="R20" i="4"/>
  <c r="P20" i="4"/>
  <c r="N20" i="4"/>
  <c r="L20" i="4"/>
  <c r="J20" i="4"/>
  <c r="H20" i="4"/>
  <c r="F20" i="4"/>
  <c r="D20" i="4"/>
  <c r="R19" i="4"/>
  <c r="P19" i="4"/>
  <c r="N19" i="4"/>
  <c r="L19" i="4"/>
  <c r="J19" i="4"/>
  <c r="H19" i="4"/>
  <c r="F19" i="4"/>
  <c r="D19" i="4"/>
  <c r="R18" i="4"/>
  <c r="P18" i="4"/>
  <c r="N18" i="4"/>
  <c r="L18" i="4"/>
  <c r="J18" i="4"/>
  <c r="H18" i="4"/>
  <c r="F18" i="4"/>
  <c r="D18" i="4"/>
  <c r="R17" i="4"/>
  <c r="P17" i="4"/>
  <c r="N17" i="4"/>
  <c r="L17" i="4"/>
  <c r="J17" i="4"/>
  <c r="H17" i="4"/>
  <c r="F17" i="4"/>
  <c r="D17" i="4"/>
  <c r="R16" i="4"/>
  <c r="P16" i="4"/>
  <c r="N16" i="4"/>
  <c r="L16" i="4"/>
  <c r="J16" i="4"/>
  <c r="H16" i="4"/>
  <c r="F16" i="4"/>
  <c r="D16" i="4"/>
  <c r="R15" i="4"/>
  <c r="P15" i="4"/>
  <c r="N15" i="4"/>
  <c r="L15" i="4"/>
  <c r="J15" i="4"/>
  <c r="H15" i="4"/>
  <c r="F15" i="4"/>
  <c r="D15" i="4"/>
  <c r="R14" i="4"/>
  <c r="P14" i="4"/>
  <c r="N14" i="4"/>
  <c r="L14" i="4"/>
  <c r="J14" i="4"/>
  <c r="H14" i="4"/>
  <c r="F14" i="4"/>
  <c r="D14" i="4"/>
  <c r="R13" i="4"/>
  <c r="P13" i="4"/>
  <c r="N13" i="4"/>
  <c r="L13" i="4"/>
  <c r="J13" i="4"/>
  <c r="H13" i="4"/>
  <c r="F13" i="4"/>
  <c r="D13" i="4"/>
  <c r="R12" i="4"/>
  <c r="P12" i="4"/>
  <c r="N12" i="4"/>
  <c r="L12" i="4"/>
  <c r="J12" i="4"/>
  <c r="H12" i="4"/>
  <c r="I12" i="4" s="1"/>
  <c r="F12" i="4"/>
  <c r="D12" i="4"/>
  <c r="R11" i="4"/>
  <c r="F11" i="4"/>
  <c r="G11" i="4" s="1"/>
  <c r="D11" i="4"/>
  <c r="R10" i="4"/>
  <c r="F10" i="4"/>
  <c r="D10" i="4"/>
  <c r="R9" i="4"/>
  <c r="P9" i="4"/>
  <c r="N9" i="4"/>
  <c r="L9" i="4"/>
  <c r="J9" i="4"/>
  <c r="H9" i="4"/>
  <c r="F9" i="4"/>
  <c r="D9" i="4"/>
  <c r="R8" i="4"/>
  <c r="P8" i="4"/>
  <c r="N8" i="4"/>
  <c r="L8" i="4"/>
  <c r="J8" i="4"/>
  <c r="H8" i="4"/>
  <c r="F8" i="4"/>
  <c r="D8" i="4"/>
  <c r="C41" i="4"/>
  <c r="B41" i="4"/>
  <c r="C40" i="4"/>
  <c r="B40"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B8" i="4"/>
  <c r="R37" i="2"/>
  <c r="P37" i="2"/>
  <c r="N37" i="2"/>
  <c r="L37" i="2"/>
  <c r="J37" i="2"/>
  <c r="H37" i="2"/>
  <c r="F37" i="2"/>
  <c r="D37" i="2"/>
  <c r="C37" i="2"/>
  <c r="B37" i="2"/>
  <c r="R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Q11" i="2" s="1"/>
  <c r="N11" i="2"/>
  <c r="L11" i="2"/>
  <c r="J11" i="2"/>
  <c r="H11" i="2"/>
  <c r="I11" i="2" s="1"/>
  <c r="F11" i="2"/>
  <c r="D11" i="2"/>
  <c r="C11" i="2"/>
  <c r="B11" i="2"/>
  <c r="R10" i="2"/>
  <c r="P10" i="2"/>
  <c r="N10" i="2"/>
  <c r="L10" i="2"/>
  <c r="M10" i="2" s="1"/>
  <c r="J10" i="2"/>
  <c r="H10" i="2"/>
  <c r="F10" i="2"/>
  <c r="D10" i="2"/>
  <c r="E10" i="2" s="1"/>
  <c r="C10" i="2"/>
  <c r="B10" i="2"/>
  <c r="R9" i="2"/>
  <c r="F9" i="2"/>
  <c r="G9" i="2" s="1"/>
  <c r="D9" i="2"/>
  <c r="C9" i="2"/>
  <c r="B9" i="2"/>
  <c r="R8" i="2"/>
  <c r="P8" i="2"/>
  <c r="N8" i="2"/>
  <c r="L8" i="2"/>
  <c r="J8" i="2"/>
  <c r="H8" i="2"/>
  <c r="F8" i="2"/>
  <c r="D8" i="2"/>
  <c r="C8" i="2"/>
  <c r="B8" i="2"/>
  <c r="L10" i="11"/>
  <c r="J10" i="11"/>
  <c r="H10" i="11"/>
  <c r="F10" i="11"/>
  <c r="D10" i="11"/>
  <c r="C10" i="11"/>
  <c r="B10" i="11"/>
  <c r="L9" i="11"/>
  <c r="J9" i="11"/>
  <c r="H9" i="11"/>
  <c r="F9" i="11"/>
  <c r="D9" i="11"/>
  <c r="C9" i="11"/>
  <c r="B9" i="11"/>
  <c r="L8" i="11"/>
  <c r="D8" i="11"/>
  <c r="C8" i="11"/>
  <c r="B8" i="11"/>
  <c r="D10" i="9"/>
  <c r="D9" i="9"/>
  <c r="D8" i="9"/>
  <c r="F10" i="9"/>
  <c r="F9" i="9"/>
  <c r="L10" i="9"/>
  <c r="L9" i="9"/>
  <c r="L8" i="9"/>
  <c r="J10" i="9"/>
  <c r="H10" i="9"/>
  <c r="J9" i="9"/>
  <c r="H9" i="9"/>
  <c r="C10" i="9"/>
  <c r="B10" i="9"/>
  <c r="C9" i="9"/>
  <c r="B9" i="9"/>
  <c r="C8" i="9"/>
  <c r="B8" i="9"/>
  <c r="R74" i="8"/>
  <c r="P74" i="8"/>
  <c r="N74" i="8"/>
  <c r="L74" i="8"/>
  <c r="J74" i="8"/>
  <c r="H74" i="8"/>
  <c r="F74" i="8"/>
  <c r="D74" i="8"/>
  <c r="C74" i="8"/>
  <c r="B74" i="8"/>
  <c r="R73" i="8"/>
  <c r="P73" i="8"/>
  <c r="N73" i="8"/>
  <c r="L73" i="8"/>
  <c r="J73" i="8"/>
  <c r="H73" i="8"/>
  <c r="F73" i="8"/>
  <c r="D73" i="8"/>
  <c r="C73" i="8"/>
  <c r="B73" i="8"/>
  <c r="R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P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J64" i="8"/>
  <c r="H64" i="8"/>
  <c r="F64" i="8"/>
  <c r="D64" i="8"/>
  <c r="C64" i="8"/>
  <c r="B64" i="8"/>
  <c r="R63" i="8"/>
  <c r="N63" i="8"/>
  <c r="L63" i="8"/>
  <c r="J63" i="8"/>
  <c r="H63" i="8"/>
  <c r="F63" i="8"/>
  <c r="D63" i="8"/>
  <c r="C63" i="8"/>
  <c r="B63" i="8"/>
  <c r="R62" i="8"/>
  <c r="N62" i="8"/>
  <c r="L62" i="8"/>
  <c r="J62" i="8"/>
  <c r="H62" i="8"/>
  <c r="F62" i="8"/>
  <c r="D62" i="8"/>
  <c r="C62" i="8"/>
  <c r="B62" i="8"/>
  <c r="R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P56" i="8"/>
  <c r="N56" i="8"/>
  <c r="L56" i="8"/>
  <c r="J56" i="8"/>
  <c r="H56" i="8"/>
  <c r="F56" i="8"/>
  <c r="D56" i="8"/>
  <c r="C56" i="8"/>
  <c r="B56" i="8"/>
  <c r="R55" i="8"/>
  <c r="J55" i="8"/>
  <c r="H55" i="8"/>
  <c r="F55" i="8"/>
  <c r="D55" i="8"/>
  <c r="C55" i="8"/>
  <c r="B55" i="8"/>
  <c r="R54" i="8"/>
  <c r="P54" i="8"/>
  <c r="N54" i="8"/>
  <c r="L54" i="8"/>
  <c r="J54" i="8"/>
  <c r="H54" i="8"/>
  <c r="F54" i="8"/>
  <c r="D54" i="8"/>
  <c r="C54" i="8"/>
  <c r="B54" i="8"/>
  <c r="R53" i="8"/>
  <c r="P53" i="8"/>
  <c r="N53" i="8"/>
  <c r="L53" i="8"/>
  <c r="J53" i="8"/>
  <c r="H53" i="8"/>
  <c r="F53" i="8"/>
  <c r="D53" i="8"/>
  <c r="C53" i="8"/>
  <c r="B53" i="8"/>
  <c r="R52" i="8"/>
  <c r="J52" i="8"/>
  <c r="H52" i="8"/>
  <c r="F52" i="8"/>
  <c r="D52" i="8"/>
  <c r="C52" i="8"/>
  <c r="B52" i="8"/>
  <c r="R51" i="8"/>
  <c r="J51" i="8"/>
  <c r="H51" i="8"/>
  <c r="F51" i="8"/>
  <c r="D51" i="8"/>
  <c r="C51" i="8"/>
  <c r="B51" i="8"/>
  <c r="R50" i="8"/>
  <c r="L50" i="8"/>
  <c r="J50" i="8"/>
  <c r="H50" i="8"/>
  <c r="F50" i="8"/>
  <c r="D50" i="8"/>
  <c r="C50" i="8"/>
  <c r="B50" i="8"/>
  <c r="R49" i="8"/>
  <c r="P49" i="8"/>
  <c r="N49" i="8"/>
  <c r="L49" i="8"/>
  <c r="J49" i="8"/>
  <c r="H49" i="8"/>
  <c r="F49" i="8"/>
  <c r="D49" i="8"/>
  <c r="C49" i="8"/>
  <c r="B49" i="8"/>
  <c r="R48" i="8"/>
  <c r="N48" i="8"/>
  <c r="L48" i="8"/>
  <c r="J48" i="8"/>
  <c r="H48" i="8"/>
  <c r="F48" i="8"/>
  <c r="D48" i="8"/>
  <c r="C48" i="8"/>
  <c r="B48" i="8"/>
  <c r="R47" i="8"/>
  <c r="N47" i="8"/>
  <c r="L47" i="8"/>
  <c r="J47" i="8"/>
  <c r="H47" i="8"/>
  <c r="F47" i="8"/>
  <c r="D47" i="8"/>
  <c r="C47" i="8"/>
  <c r="B47" i="8"/>
  <c r="R46" i="8"/>
  <c r="P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R77" i="8" s="1"/>
  <c r="P8" i="8"/>
  <c r="N8" i="8"/>
  <c r="L8" i="8"/>
  <c r="J8" i="8"/>
  <c r="J77" i="8" s="1"/>
  <c r="H8" i="8"/>
  <c r="F8" i="8"/>
  <c r="D8" i="8"/>
  <c r="C8" i="8"/>
  <c r="B8" i="8"/>
  <c r="R72" i="7"/>
  <c r="P72" i="7"/>
  <c r="N72" i="7"/>
  <c r="L72" i="7"/>
  <c r="J72" i="7"/>
  <c r="H72" i="7"/>
  <c r="F72" i="7"/>
  <c r="D72" i="7"/>
  <c r="C72" i="7"/>
  <c r="B72" i="7"/>
  <c r="R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P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J63" i="7"/>
  <c r="H63" i="7"/>
  <c r="F63" i="7"/>
  <c r="D63" i="7"/>
  <c r="C63" i="7"/>
  <c r="B63" i="7"/>
  <c r="R62" i="7"/>
  <c r="J62" i="7"/>
  <c r="H62" i="7"/>
  <c r="F62" i="7"/>
  <c r="D62" i="7"/>
  <c r="C62" i="7"/>
  <c r="B62" i="7"/>
  <c r="R61" i="7"/>
  <c r="N61" i="7"/>
  <c r="L61" i="7"/>
  <c r="J61" i="7"/>
  <c r="H61" i="7"/>
  <c r="F61" i="7"/>
  <c r="D61" i="7"/>
  <c r="C61" i="7"/>
  <c r="B61" i="7"/>
  <c r="R60" i="7"/>
  <c r="N60" i="7"/>
  <c r="L60" i="7"/>
  <c r="J60" i="7"/>
  <c r="H60" i="7"/>
  <c r="F60" i="7"/>
  <c r="D60" i="7"/>
  <c r="C60" i="7"/>
  <c r="B60" i="7"/>
  <c r="R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P55" i="7"/>
  <c r="N55" i="7"/>
  <c r="L55" i="7"/>
  <c r="J55" i="7"/>
  <c r="H55" i="7"/>
  <c r="F55" i="7"/>
  <c r="D55" i="7"/>
  <c r="C55" i="7"/>
  <c r="B55" i="7"/>
  <c r="R54" i="7"/>
  <c r="J54" i="7"/>
  <c r="H54" i="7"/>
  <c r="F54" i="7"/>
  <c r="D54" i="7"/>
  <c r="C54" i="7"/>
  <c r="B54" i="7"/>
  <c r="R53" i="7"/>
  <c r="P53" i="7"/>
  <c r="N53" i="7"/>
  <c r="L53" i="7"/>
  <c r="J53" i="7"/>
  <c r="H53" i="7"/>
  <c r="F53" i="7"/>
  <c r="D53" i="7"/>
  <c r="C53" i="7"/>
  <c r="B53" i="7"/>
  <c r="R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R74" i="7" s="1"/>
  <c r="P8" i="7"/>
  <c r="N8" i="7"/>
  <c r="L8" i="7"/>
  <c r="J8" i="7"/>
  <c r="J74" i="7" s="1"/>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R22" i="1"/>
  <c r="R21" i="1"/>
  <c r="R20" i="1"/>
  <c r="R19" i="1"/>
  <c r="R18" i="1"/>
  <c r="R17" i="1"/>
  <c r="R16" i="1"/>
  <c r="R15" i="1"/>
  <c r="R14" i="1"/>
  <c r="R13" i="1"/>
  <c r="R12" i="1"/>
  <c r="R11" i="1"/>
  <c r="R10" i="1"/>
  <c r="R9" i="1"/>
  <c r="R8" i="1"/>
  <c r="P23" i="1"/>
  <c r="P21" i="1"/>
  <c r="P18" i="1"/>
  <c r="P17" i="1"/>
  <c r="P16" i="1"/>
  <c r="P15" i="1"/>
  <c r="P14" i="1"/>
  <c r="P12" i="1"/>
  <c r="P10" i="1"/>
  <c r="P9" i="1"/>
  <c r="P8" i="1"/>
  <c r="N23" i="1"/>
  <c r="N21" i="1"/>
  <c r="N18" i="1"/>
  <c r="N17" i="1"/>
  <c r="N16" i="1"/>
  <c r="N15" i="1"/>
  <c r="N14" i="1"/>
  <c r="N13" i="1"/>
  <c r="N12" i="1"/>
  <c r="N10" i="1"/>
  <c r="N9" i="1"/>
  <c r="N8" i="1"/>
  <c r="L23" i="1"/>
  <c r="L21" i="1"/>
  <c r="L18" i="1"/>
  <c r="L17" i="1"/>
  <c r="L16" i="1"/>
  <c r="L15" i="1"/>
  <c r="L14" i="1"/>
  <c r="L13" i="1"/>
  <c r="L12" i="1"/>
  <c r="L10" i="1"/>
  <c r="L9" i="1"/>
  <c r="L8" i="1"/>
  <c r="J23" i="1"/>
  <c r="J22" i="1"/>
  <c r="J21" i="1"/>
  <c r="J20" i="1"/>
  <c r="J19" i="1"/>
  <c r="J18" i="1"/>
  <c r="J17" i="1"/>
  <c r="J16" i="1"/>
  <c r="J15" i="1"/>
  <c r="J14" i="1"/>
  <c r="J13" i="1"/>
  <c r="J12" i="1"/>
  <c r="J11" i="1"/>
  <c r="J10" i="1"/>
  <c r="J9" i="1"/>
  <c r="J8" i="1"/>
  <c r="H23" i="1"/>
  <c r="H22" i="1"/>
  <c r="H21" i="1"/>
  <c r="H20" i="1"/>
  <c r="H19" i="1"/>
  <c r="H18" i="1"/>
  <c r="H17" i="1"/>
  <c r="H16" i="1"/>
  <c r="H15" i="1"/>
  <c r="H14" i="1"/>
  <c r="H13" i="1"/>
  <c r="H12" i="1"/>
  <c r="H11" i="1"/>
  <c r="H10" i="1"/>
  <c r="H9" i="1"/>
  <c r="H8" i="1"/>
  <c r="F23" i="1"/>
  <c r="F22" i="1"/>
  <c r="F21" i="1"/>
  <c r="F20" i="1"/>
  <c r="F19" i="1"/>
  <c r="F18" i="1"/>
  <c r="F17" i="1"/>
  <c r="F16" i="1"/>
  <c r="F15" i="1"/>
  <c r="F14" i="1"/>
  <c r="F13" i="1"/>
  <c r="F12" i="1"/>
  <c r="F11" i="1"/>
  <c r="F10" i="1"/>
  <c r="F9" i="1"/>
  <c r="F8"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D23" i="1"/>
  <c r="D22" i="1"/>
  <c r="D21" i="1"/>
  <c r="D20" i="1"/>
  <c r="D19" i="1"/>
  <c r="D18" i="1"/>
  <c r="D17" i="1"/>
  <c r="D16" i="1"/>
  <c r="D15" i="1"/>
  <c r="D14" i="1"/>
  <c r="D13" i="1"/>
  <c r="D12" i="1"/>
  <c r="D11" i="1"/>
  <c r="D10" i="1"/>
  <c r="D9" i="1"/>
  <c r="D8" i="1"/>
  <c r="I290" i="13"/>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E12" i="2" l="1"/>
  <c r="M12" i="2"/>
  <c r="I13" i="2"/>
  <c r="E14" i="2"/>
  <c r="M14" i="2"/>
  <c r="I15" i="2"/>
  <c r="Q15" i="2"/>
  <c r="E16" i="2"/>
  <c r="I17" i="2"/>
  <c r="E18" i="2"/>
  <c r="M18" i="2"/>
  <c r="I19" i="2"/>
  <c r="Q19" i="2"/>
  <c r="E20" i="2"/>
  <c r="I21" i="2"/>
  <c r="E22" i="2"/>
  <c r="M22" i="2"/>
  <c r="I23" i="2"/>
  <c r="I24" i="2"/>
  <c r="Q24" i="2"/>
  <c r="E25" i="2"/>
  <c r="M25" i="2"/>
  <c r="I26" i="2"/>
  <c r="E27" i="2"/>
  <c r="M27" i="2"/>
  <c r="K28" i="2"/>
  <c r="S28" i="2"/>
  <c r="G29" i="2"/>
  <c r="K30" i="2"/>
  <c r="G31" i="2"/>
  <c r="O31" i="2"/>
  <c r="K32" i="2"/>
  <c r="S32" i="2"/>
  <c r="G33" i="2"/>
  <c r="K34" i="2"/>
  <c r="G35" i="2"/>
  <c r="O35" i="2"/>
  <c r="E37" i="2"/>
  <c r="E9" i="4"/>
  <c r="E10" i="4"/>
  <c r="I13" i="4"/>
  <c r="I14" i="4"/>
  <c r="I16" i="4"/>
  <c r="I17" i="4"/>
  <c r="I18" i="4"/>
  <c r="I20" i="4"/>
  <c r="I21" i="4"/>
  <c r="I22" i="4"/>
  <c r="I24" i="4"/>
  <c r="I25" i="4"/>
  <c r="I26" i="4"/>
  <c r="E28" i="4"/>
  <c r="E29" i="4"/>
  <c r="E30" i="4"/>
  <c r="E31" i="4"/>
  <c r="G32" i="4"/>
  <c r="G33" i="4"/>
  <c r="G35" i="4"/>
  <c r="G36" i="4"/>
  <c r="G37" i="4"/>
  <c r="F25" i="1"/>
  <c r="H26" i="1"/>
  <c r="P26" i="1"/>
  <c r="G9" i="3"/>
  <c r="O9" i="3"/>
  <c r="E8" i="7"/>
  <c r="L75" i="7"/>
  <c r="D76" i="8"/>
  <c r="L76" i="8"/>
  <c r="G8" i="7"/>
  <c r="O8" i="7"/>
  <c r="F78" i="8"/>
  <c r="N78" i="8"/>
  <c r="G8" i="2"/>
  <c r="H76" i="7"/>
  <c r="P76" i="7"/>
  <c r="H78" i="8"/>
  <c r="P78" i="8"/>
  <c r="E9" i="2"/>
  <c r="K10" i="2"/>
  <c r="G11" i="2"/>
  <c r="O11" i="2"/>
  <c r="K12" i="2"/>
  <c r="S12" i="2"/>
  <c r="G13" i="2"/>
  <c r="O13" i="2"/>
  <c r="K14" i="2"/>
  <c r="G15" i="2"/>
  <c r="O15" i="2"/>
  <c r="K16" i="2"/>
  <c r="S16" i="2"/>
  <c r="G17" i="2"/>
  <c r="O17" i="2"/>
  <c r="K18" i="2"/>
  <c r="G19" i="2"/>
  <c r="O19" i="2"/>
  <c r="K20" i="2"/>
  <c r="S20" i="2"/>
  <c r="G21" i="2"/>
  <c r="O21" i="2"/>
  <c r="K22" i="2"/>
  <c r="G23" i="2"/>
  <c r="S23" i="2"/>
  <c r="G24" i="2"/>
  <c r="O24" i="2"/>
  <c r="K25" i="2"/>
  <c r="S25" i="2"/>
  <c r="G26" i="2"/>
  <c r="O26" i="2"/>
  <c r="K27" i="2"/>
  <c r="I28" i="2"/>
  <c r="Q28" i="2"/>
  <c r="M29" i="2"/>
  <c r="I30" i="2"/>
  <c r="Q30" i="2"/>
  <c r="E31" i="2"/>
  <c r="I34" i="2"/>
  <c r="E35" i="2"/>
  <c r="M35" i="2"/>
  <c r="K9" i="4"/>
  <c r="E8" i="2"/>
  <c r="M31" i="2"/>
  <c r="S9" i="2"/>
  <c r="G10" i="2"/>
  <c r="O10" i="2"/>
  <c r="K11" i="2"/>
  <c r="S11" i="2"/>
  <c r="G12" i="2"/>
  <c r="K13" i="2"/>
  <c r="S13" i="2"/>
  <c r="G14" i="2"/>
  <c r="O14" i="2"/>
  <c r="K15" i="2"/>
  <c r="S15" i="2"/>
  <c r="G16" i="2"/>
  <c r="K17" i="2"/>
  <c r="S17" i="2"/>
  <c r="G18" i="2"/>
  <c r="O18" i="2"/>
  <c r="K19" i="2"/>
  <c r="S19" i="2"/>
  <c r="G20" i="2"/>
  <c r="K21" i="2"/>
  <c r="S21" i="2"/>
  <c r="G22" i="2"/>
  <c r="O22" i="2"/>
  <c r="K23" i="2"/>
  <c r="K24" i="2"/>
  <c r="S24" i="2"/>
  <c r="G25" i="2"/>
  <c r="K26" i="2"/>
  <c r="G27" i="2"/>
  <c r="O27" i="2"/>
  <c r="E28" i="2"/>
  <c r="I29" i="2"/>
  <c r="Q29" i="2"/>
  <c r="E30" i="2"/>
  <c r="M30" i="2"/>
  <c r="I31" i="2"/>
  <c r="E32" i="2"/>
  <c r="I33" i="2"/>
  <c r="Q33" i="2"/>
  <c r="E34" i="2"/>
  <c r="M34" i="2"/>
  <c r="I35" i="2"/>
  <c r="S36" i="2"/>
  <c r="G37" i="2"/>
  <c r="O37" i="2"/>
  <c r="G8" i="4"/>
  <c r="G9" i="4"/>
  <c r="K14" i="4"/>
  <c r="K15" i="4"/>
  <c r="K19" i="4"/>
  <c r="K23" i="4"/>
  <c r="K27" i="4"/>
  <c r="G28" i="4"/>
  <c r="G29" i="4"/>
  <c r="G31" i="4"/>
  <c r="I32" i="4"/>
  <c r="I33" i="4"/>
  <c r="I34" i="4"/>
  <c r="I36" i="4"/>
  <c r="I37" i="4"/>
  <c r="I38" i="4"/>
  <c r="G41" i="4"/>
  <c r="S8" i="5"/>
  <c r="AA9" i="5"/>
  <c r="E8" i="5"/>
  <c r="O8" i="2"/>
  <c r="I10" i="2"/>
  <c r="Q10" i="2"/>
  <c r="E11" i="2"/>
  <c r="M11" i="2"/>
  <c r="I12" i="2"/>
  <c r="Q12" i="2"/>
  <c r="E13" i="2"/>
  <c r="M13" i="2"/>
  <c r="I14" i="2"/>
  <c r="Q14" i="2"/>
  <c r="E15" i="2"/>
  <c r="M15" i="2"/>
  <c r="I16" i="2"/>
  <c r="Q16" i="2"/>
  <c r="E17" i="2"/>
  <c r="M17" i="2"/>
  <c r="I18" i="2"/>
  <c r="Q18" i="2"/>
  <c r="E19" i="2"/>
  <c r="M19" i="2"/>
  <c r="I20" i="2"/>
  <c r="Q20" i="2"/>
  <c r="E21" i="2"/>
  <c r="M21" i="2"/>
  <c r="I22" i="2"/>
  <c r="Q22" i="2"/>
  <c r="E23" i="2"/>
  <c r="M23" i="2"/>
  <c r="E24" i="2"/>
  <c r="I25" i="2"/>
  <c r="Q25" i="2"/>
  <c r="E26" i="2"/>
  <c r="M26" i="2"/>
  <c r="I27" i="2"/>
  <c r="S27" i="2"/>
  <c r="G28" i="2"/>
  <c r="O28" i="2"/>
  <c r="K29" i="2"/>
  <c r="S29" i="2"/>
  <c r="G30" i="2"/>
  <c r="O30" i="2"/>
  <c r="K31" i="2"/>
  <c r="S31" i="2"/>
  <c r="G32" i="2"/>
  <c r="O32" i="2"/>
  <c r="K33" i="2"/>
  <c r="S33" i="2"/>
  <c r="G34" i="2"/>
  <c r="O34" i="2"/>
  <c r="K35" i="2"/>
  <c r="S35" i="2"/>
  <c r="I37" i="2"/>
  <c r="Q37" i="2"/>
  <c r="I8" i="4"/>
  <c r="E12" i="4"/>
  <c r="M12" i="4"/>
  <c r="E13" i="4"/>
  <c r="E14" i="4"/>
  <c r="E15" i="4"/>
  <c r="E16" i="4"/>
  <c r="M16" i="4"/>
  <c r="E17" i="4"/>
  <c r="E18" i="4"/>
  <c r="E19" i="4"/>
  <c r="E20" i="4"/>
  <c r="M20" i="4"/>
  <c r="E21" i="4"/>
  <c r="E22" i="4"/>
  <c r="E23" i="4"/>
  <c r="E24" i="4"/>
  <c r="E25" i="4"/>
  <c r="E26" i="4"/>
  <c r="E27" i="4"/>
  <c r="I28" i="4"/>
  <c r="I29" i="4"/>
  <c r="I30" i="4"/>
  <c r="K35" i="4"/>
  <c r="K39" i="4"/>
  <c r="M8" i="5"/>
  <c r="U8" i="5"/>
  <c r="K8" i="5"/>
  <c r="F50" i="6"/>
  <c r="N50" i="6"/>
  <c r="V50" i="6"/>
  <c r="E11" i="4"/>
  <c r="G12" i="4"/>
  <c r="G13" i="4"/>
  <c r="G15" i="4"/>
  <c r="G16" i="4"/>
  <c r="G17" i="4"/>
  <c r="G19" i="4"/>
  <c r="G20" i="4"/>
  <c r="G21" i="4"/>
  <c r="G23" i="4"/>
  <c r="G24" i="4"/>
  <c r="G25" i="4"/>
  <c r="G27" i="4"/>
  <c r="K31" i="4"/>
  <c r="E32" i="4"/>
  <c r="E33" i="4"/>
  <c r="E34" i="4"/>
  <c r="E35" i="4"/>
  <c r="E36" i="4"/>
  <c r="E37" i="4"/>
  <c r="E38" i="4"/>
  <c r="I8" i="5"/>
  <c r="F27" i="3"/>
  <c r="F26" i="3"/>
  <c r="N25" i="3"/>
  <c r="N27" i="3"/>
  <c r="N26" i="3"/>
  <c r="K9" i="3"/>
  <c r="S9" i="3"/>
  <c r="G10" i="3"/>
  <c r="O10" i="3"/>
  <c r="K11" i="3"/>
  <c r="E12" i="3"/>
  <c r="M12" i="3"/>
  <c r="I13" i="3"/>
  <c r="S13" i="3"/>
  <c r="G14" i="3"/>
  <c r="K15" i="3"/>
  <c r="S15" i="3"/>
  <c r="G16" i="3"/>
  <c r="K17" i="3"/>
  <c r="S17" i="3"/>
  <c r="G18" i="3"/>
  <c r="K19" i="3"/>
  <c r="E20" i="3"/>
  <c r="S20" i="3"/>
  <c r="R26" i="1"/>
  <c r="R25" i="1"/>
  <c r="I8" i="3"/>
  <c r="H26" i="3"/>
  <c r="H25" i="3"/>
  <c r="H27" i="3"/>
  <c r="P26" i="3"/>
  <c r="P25" i="3"/>
  <c r="P27" i="3"/>
  <c r="E9" i="3"/>
  <c r="I10" i="3"/>
  <c r="E11" i="3"/>
  <c r="S11" i="3"/>
  <c r="G12" i="3"/>
  <c r="K13" i="3"/>
  <c r="I14" i="3"/>
  <c r="Q14" i="3"/>
  <c r="E15" i="3"/>
  <c r="M15" i="3"/>
  <c r="I16" i="3"/>
  <c r="Q16" i="3"/>
  <c r="E17" i="3"/>
  <c r="M17" i="3"/>
  <c r="I18" i="3"/>
  <c r="Q18" i="3"/>
  <c r="E19" i="3"/>
  <c r="S19" i="3"/>
  <c r="G20" i="3"/>
  <c r="I21" i="3"/>
  <c r="Q21" i="3"/>
  <c r="E22" i="3"/>
  <c r="S22" i="3"/>
  <c r="G23" i="3"/>
  <c r="O23" i="3"/>
  <c r="R27" i="1"/>
  <c r="D27" i="1"/>
  <c r="D26" i="1"/>
  <c r="D25" i="1"/>
  <c r="F27" i="1"/>
  <c r="F26" i="1"/>
  <c r="H25" i="1"/>
  <c r="H27" i="1"/>
  <c r="J26" i="1"/>
  <c r="J25" i="1"/>
  <c r="L27" i="1"/>
  <c r="L26" i="1"/>
  <c r="L25" i="1"/>
  <c r="N27" i="1"/>
  <c r="N26" i="1"/>
  <c r="P25" i="1"/>
  <c r="P27" i="1"/>
  <c r="J27" i="3"/>
  <c r="J26" i="3"/>
  <c r="J25" i="3"/>
  <c r="R27" i="3"/>
  <c r="R26" i="3"/>
  <c r="R25" i="3"/>
  <c r="K10" i="3"/>
  <c r="S10" i="3"/>
  <c r="G11" i="3"/>
  <c r="I12" i="3"/>
  <c r="Q12" i="3"/>
  <c r="E13" i="3"/>
  <c r="M13" i="3"/>
  <c r="K14" i="3"/>
  <c r="S14" i="3"/>
  <c r="G15" i="3"/>
  <c r="O15" i="3"/>
  <c r="K16" i="3"/>
  <c r="S16" i="3"/>
  <c r="G17" i="3"/>
  <c r="O17" i="3"/>
  <c r="K18" i="3"/>
  <c r="S18" i="3"/>
  <c r="G19" i="3"/>
  <c r="I20" i="3"/>
  <c r="K21" i="3"/>
  <c r="S21" i="3"/>
  <c r="G22" i="3"/>
  <c r="I23" i="3"/>
  <c r="Q23" i="3"/>
  <c r="J27" i="1"/>
  <c r="F25" i="3"/>
  <c r="E8" i="3"/>
  <c r="D27" i="3"/>
  <c r="D26" i="3"/>
  <c r="D25" i="3"/>
  <c r="M8" i="3"/>
  <c r="L27" i="3"/>
  <c r="L26" i="3"/>
  <c r="L25" i="3"/>
  <c r="I9" i="3"/>
  <c r="Q9" i="3"/>
  <c r="E10" i="3"/>
  <c r="M10" i="3"/>
  <c r="I11" i="3"/>
  <c r="K12" i="3"/>
  <c r="S12" i="3"/>
  <c r="G13" i="3"/>
  <c r="O13" i="3"/>
  <c r="E14" i="3"/>
  <c r="I15" i="3"/>
  <c r="E16" i="3"/>
  <c r="I17" i="3"/>
  <c r="E18" i="3"/>
  <c r="I19" i="3"/>
  <c r="K20" i="3"/>
  <c r="E21" i="3"/>
  <c r="I22" i="3"/>
  <c r="K23" i="3"/>
  <c r="S23" i="3"/>
  <c r="N25" i="1"/>
  <c r="G21" i="3"/>
  <c r="K22" i="3"/>
  <c r="E23" i="3"/>
  <c r="I10" i="9"/>
  <c r="D76" i="7"/>
  <c r="H74" i="7"/>
  <c r="J75" i="7"/>
  <c r="L76" i="7"/>
  <c r="P74" i="7"/>
  <c r="R75" i="7"/>
  <c r="R78" i="8"/>
  <c r="N76" i="8"/>
  <c r="L77" i="8"/>
  <c r="J78" i="8"/>
  <c r="F76" i="8"/>
  <c r="D77" i="8"/>
  <c r="E8" i="11"/>
  <c r="D13" i="11"/>
  <c r="D12" i="11"/>
  <c r="D14" i="11"/>
  <c r="H41" i="2"/>
  <c r="H40" i="2"/>
  <c r="H39" i="2"/>
  <c r="P41" i="2"/>
  <c r="P40" i="2"/>
  <c r="P39" i="2"/>
  <c r="Q8" i="2"/>
  <c r="S10" i="2"/>
  <c r="S14" i="2"/>
  <c r="S18" i="2"/>
  <c r="S22" i="2"/>
  <c r="K9" i="9"/>
  <c r="F13" i="9"/>
  <c r="F12" i="9"/>
  <c r="F14" i="9"/>
  <c r="E10" i="9"/>
  <c r="F74" i="7"/>
  <c r="H75" i="7"/>
  <c r="J76" i="7"/>
  <c r="N74" i="7"/>
  <c r="P75" i="7"/>
  <c r="R76" i="7"/>
  <c r="P76" i="8"/>
  <c r="N77" i="8"/>
  <c r="L78" i="8"/>
  <c r="H76" i="8"/>
  <c r="F77" i="8"/>
  <c r="D78" i="8"/>
  <c r="M8" i="11"/>
  <c r="L13" i="11"/>
  <c r="L12" i="11"/>
  <c r="L14" i="11"/>
  <c r="F14" i="11"/>
  <c r="F13" i="11"/>
  <c r="F12" i="11"/>
  <c r="J39" i="2"/>
  <c r="J41" i="2"/>
  <c r="J40" i="2"/>
  <c r="R39" i="2"/>
  <c r="R41" i="2"/>
  <c r="R40" i="2"/>
  <c r="Q13" i="2"/>
  <c r="M16" i="2"/>
  <c r="Q17" i="2"/>
  <c r="M20" i="2"/>
  <c r="Q21" i="2"/>
  <c r="Q26" i="2"/>
  <c r="O29" i="2"/>
  <c r="S30" i="2"/>
  <c r="O33" i="2"/>
  <c r="S34" i="2"/>
  <c r="M37" i="2"/>
  <c r="Q32" i="2"/>
  <c r="S8" i="2"/>
  <c r="I9" i="9"/>
  <c r="H12" i="9"/>
  <c r="H14" i="9"/>
  <c r="H13" i="9"/>
  <c r="L14" i="9"/>
  <c r="L13" i="9"/>
  <c r="L12" i="9"/>
  <c r="D74" i="7"/>
  <c r="F75" i="7"/>
  <c r="L74" i="7"/>
  <c r="N75" i="7"/>
  <c r="R76" i="8"/>
  <c r="P77" i="8"/>
  <c r="J76" i="8"/>
  <c r="H77" i="8"/>
  <c r="I9" i="11"/>
  <c r="H14" i="11"/>
  <c r="H13" i="11"/>
  <c r="H12" i="11"/>
  <c r="D40" i="2"/>
  <c r="D39" i="2"/>
  <c r="D41" i="2"/>
  <c r="L40" i="2"/>
  <c r="L39" i="2"/>
  <c r="L41" i="2"/>
  <c r="O12" i="2"/>
  <c r="O16" i="2"/>
  <c r="O20" i="2"/>
  <c r="O25" i="2"/>
  <c r="S26" i="2"/>
  <c r="M28" i="2"/>
  <c r="Q31" i="2"/>
  <c r="M32" i="2"/>
  <c r="Q35" i="2"/>
  <c r="E29" i="2"/>
  <c r="E33" i="2"/>
  <c r="I32" i="2"/>
  <c r="K37" i="2"/>
  <c r="M33" i="2"/>
  <c r="J14" i="9"/>
  <c r="J13" i="9"/>
  <c r="J12" i="9"/>
  <c r="E8" i="9"/>
  <c r="D14" i="9"/>
  <c r="D13" i="9"/>
  <c r="D12" i="9"/>
  <c r="D75" i="7"/>
  <c r="F76" i="7"/>
  <c r="N76" i="7"/>
  <c r="J12" i="11"/>
  <c r="J14" i="11"/>
  <c r="J13" i="11"/>
  <c r="F41" i="2"/>
  <c r="F40" i="2"/>
  <c r="F39" i="2"/>
  <c r="N41" i="2"/>
  <c r="N40" i="2"/>
  <c r="N39" i="2"/>
  <c r="M24" i="2"/>
  <c r="I8" i="2"/>
  <c r="K8" i="2"/>
  <c r="M8" i="2"/>
  <c r="Q34" i="2"/>
  <c r="S37" i="2"/>
  <c r="D44" i="4"/>
  <c r="D43" i="4"/>
  <c r="D45" i="4"/>
  <c r="L44" i="4"/>
  <c r="L43" i="4"/>
  <c r="M8" i="4"/>
  <c r="L45" i="4"/>
  <c r="M9" i="4"/>
  <c r="Q12" i="4"/>
  <c r="Q13" i="4"/>
  <c r="Q14" i="4"/>
  <c r="I15" i="4"/>
  <c r="Q15" i="4"/>
  <c r="Q16" i="4"/>
  <c r="Q17" i="4"/>
  <c r="Q18" i="4"/>
  <c r="I19" i="4"/>
  <c r="Q19" i="4"/>
  <c r="Q20" i="4"/>
  <c r="Q21" i="4"/>
  <c r="Q22" i="4"/>
  <c r="I23" i="4"/>
  <c r="Q23" i="4"/>
  <c r="Q24" i="4"/>
  <c r="Q25" i="4"/>
  <c r="Q26" i="4"/>
  <c r="I27" i="4"/>
  <c r="M28" i="4"/>
  <c r="M29" i="4"/>
  <c r="M30" i="4"/>
  <c r="M31" i="4"/>
  <c r="O32" i="4"/>
  <c r="O33" i="4"/>
  <c r="G34" i="4"/>
  <c r="O34" i="4"/>
  <c r="O35" i="4"/>
  <c r="O36" i="4"/>
  <c r="O37" i="4"/>
  <c r="G38" i="4"/>
  <c r="O38" i="4"/>
  <c r="O39" i="4"/>
  <c r="M41" i="4"/>
  <c r="E8" i="4"/>
  <c r="F45" i="4"/>
  <c r="F44" i="4"/>
  <c r="F43" i="4"/>
  <c r="N45" i="4"/>
  <c r="N44" i="4"/>
  <c r="N43" i="4"/>
  <c r="O8" i="4"/>
  <c r="O9" i="4"/>
  <c r="G10" i="4"/>
  <c r="S11" i="4"/>
  <c r="K12" i="4"/>
  <c r="S12" i="4"/>
  <c r="K13" i="4"/>
  <c r="S13" i="4"/>
  <c r="S14" i="4"/>
  <c r="S15" i="4"/>
  <c r="K16" i="4"/>
  <c r="S16" i="4"/>
  <c r="K17" i="4"/>
  <c r="S17" i="4"/>
  <c r="K18" i="4"/>
  <c r="S18" i="4"/>
  <c r="S19" i="4"/>
  <c r="K20" i="4"/>
  <c r="S20" i="4"/>
  <c r="K21" i="4"/>
  <c r="S21" i="4"/>
  <c r="K22" i="4"/>
  <c r="S22" i="4"/>
  <c r="S23" i="4"/>
  <c r="K24" i="4"/>
  <c r="S24" i="4"/>
  <c r="K25" i="4"/>
  <c r="S25" i="4"/>
  <c r="K26" i="4"/>
  <c r="S26" i="4"/>
  <c r="O28" i="4"/>
  <c r="O29" i="4"/>
  <c r="G30" i="4"/>
  <c r="O30" i="4"/>
  <c r="O31" i="4"/>
  <c r="Q32" i="4"/>
  <c r="Q33" i="4"/>
  <c r="Q34" i="4"/>
  <c r="I35" i="4"/>
  <c r="Q35" i="4"/>
  <c r="Q36" i="4"/>
  <c r="Q37" i="4"/>
  <c r="Q38" i="4"/>
  <c r="I39" i="4"/>
  <c r="Q39" i="4"/>
  <c r="O41" i="4"/>
  <c r="H45" i="4"/>
  <c r="H44" i="4"/>
  <c r="H43" i="4"/>
  <c r="Q8" i="4"/>
  <c r="P45" i="4"/>
  <c r="P44" i="4"/>
  <c r="P43" i="4"/>
  <c r="I9" i="4"/>
  <c r="Q9" i="4"/>
  <c r="S10" i="4"/>
  <c r="M13" i="4"/>
  <c r="M14" i="4"/>
  <c r="M15" i="4"/>
  <c r="M17" i="4"/>
  <c r="M18" i="4"/>
  <c r="M19" i="4"/>
  <c r="M21" i="4"/>
  <c r="M22" i="4"/>
  <c r="M23" i="4"/>
  <c r="M24" i="4"/>
  <c r="M25" i="4"/>
  <c r="M26" i="4"/>
  <c r="M27" i="4"/>
  <c r="Q28" i="4"/>
  <c r="Q29" i="4"/>
  <c r="Q30" i="4"/>
  <c r="I31" i="4"/>
  <c r="S31" i="4"/>
  <c r="K32" i="4"/>
  <c r="S32" i="4"/>
  <c r="K33" i="4"/>
  <c r="S33" i="4"/>
  <c r="K34" i="4"/>
  <c r="S34" i="4"/>
  <c r="S35" i="4"/>
  <c r="K36" i="4"/>
  <c r="S36" i="4"/>
  <c r="K37" i="4"/>
  <c r="S37" i="4"/>
  <c r="K38" i="4"/>
  <c r="S38" i="4"/>
  <c r="S39" i="4"/>
  <c r="I41" i="4"/>
  <c r="Q41" i="4"/>
  <c r="J43" i="4"/>
  <c r="J45" i="4"/>
  <c r="J44" i="4"/>
  <c r="R43" i="4"/>
  <c r="R45" i="4"/>
  <c r="R44" i="4"/>
  <c r="S8" i="4"/>
  <c r="S9" i="4"/>
  <c r="O12" i="4"/>
  <c r="O13" i="4"/>
  <c r="G14" i="4"/>
  <c r="O14" i="4"/>
  <c r="O15" i="4"/>
  <c r="O16" i="4"/>
  <c r="O17" i="4"/>
  <c r="G18" i="4"/>
  <c r="O18" i="4"/>
  <c r="O19" i="4"/>
  <c r="O20" i="4"/>
  <c r="O21" i="4"/>
  <c r="G22" i="4"/>
  <c r="O22" i="4"/>
  <c r="O23" i="4"/>
  <c r="O24" i="4"/>
  <c r="O25" i="4"/>
  <c r="G26" i="4"/>
  <c r="O26" i="4"/>
  <c r="S27" i="4"/>
  <c r="K28" i="4"/>
  <c r="S28" i="4"/>
  <c r="K29" i="4"/>
  <c r="S29" i="4"/>
  <c r="K30" i="4"/>
  <c r="S30" i="4"/>
  <c r="M32" i="4"/>
  <c r="M33" i="4"/>
  <c r="M34" i="4"/>
  <c r="M35" i="4"/>
  <c r="M36" i="4"/>
  <c r="M37" i="4"/>
  <c r="M38" i="4"/>
  <c r="E39" i="4"/>
  <c r="M39" i="4"/>
  <c r="S40" i="4"/>
  <c r="K41" i="4"/>
  <c r="S41" i="4"/>
  <c r="E41" i="4"/>
  <c r="G39" i="4"/>
  <c r="K8" i="4"/>
  <c r="D55" i="5"/>
  <c r="H53" i="5"/>
  <c r="J54" i="5"/>
  <c r="L55" i="5"/>
  <c r="P53" i="5"/>
  <c r="R54" i="5"/>
  <c r="T55" i="5"/>
  <c r="X53" i="5"/>
  <c r="Z54" i="5"/>
  <c r="K9" i="5"/>
  <c r="F53" i="5"/>
  <c r="H54" i="5"/>
  <c r="J55" i="5"/>
  <c r="N53" i="5"/>
  <c r="P54" i="5"/>
  <c r="R55" i="5"/>
  <c r="V53" i="5"/>
  <c r="X54" i="5"/>
  <c r="Z55" i="5"/>
  <c r="D53" i="5"/>
  <c r="F54" i="5"/>
  <c r="H55" i="5"/>
  <c r="L53" i="5"/>
  <c r="N54" i="5"/>
  <c r="T53" i="5"/>
  <c r="V54" i="5"/>
  <c r="X55" i="5"/>
  <c r="D54" i="5"/>
  <c r="J53" i="5"/>
  <c r="L54" i="5"/>
  <c r="R53" i="5"/>
  <c r="T54" i="5"/>
  <c r="Z53" i="5"/>
  <c r="F48" i="6"/>
  <c r="H49" i="6"/>
  <c r="J50" i="6"/>
  <c r="N48" i="6"/>
  <c r="P49" i="6"/>
  <c r="R50" i="6"/>
  <c r="V48" i="6"/>
  <c r="W15" i="6" s="1"/>
  <c r="X49" i="6"/>
  <c r="Z50" i="6"/>
  <c r="G11" i="6"/>
  <c r="F49" i="6"/>
  <c r="G15" i="6" s="1"/>
  <c r="H50" i="6"/>
  <c r="N49" i="6"/>
  <c r="P50" i="6"/>
  <c r="V49" i="6"/>
  <c r="X50" i="6"/>
  <c r="D49" i="6"/>
  <c r="J48" i="6"/>
  <c r="K15" i="6" s="1"/>
  <c r="L49" i="6"/>
  <c r="M13" i="6" s="1"/>
  <c r="R48" i="6"/>
  <c r="S15" i="6" s="1"/>
  <c r="T49" i="6"/>
  <c r="Z48" i="6"/>
  <c r="AA10" i="6" s="1"/>
  <c r="G10" i="6"/>
  <c r="O10" i="6"/>
  <c r="AA11" i="6"/>
  <c r="S13" i="6"/>
  <c r="D50" i="6"/>
  <c r="E10" i="6" s="1"/>
  <c r="H48" i="6"/>
  <c r="I8" i="6" s="1"/>
  <c r="L50" i="6"/>
  <c r="P48" i="6"/>
  <c r="Q10" i="6" s="1"/>
  <c r="T50" i="6"/>
  <c r="U12" i="6" s="1"/>
  <c r="X48" i="6"/>
  <c r="Y10" i="6" s="1"/>
  <c r="Q39" i="6"/>
  <c r="Q27" i="6"/>
  <c r="U31" i="6"/>
  <c r="U27" i="6"/>
  <c r="G12" i="6"/>
  <c r="Q12" i="6"/>
  <c r="G13" i="6"/>
  <c r="W13" i="6"/>
  <c r="G14" i="6"/>
  <c r="Q14" i="6"/>
  <c r="M15" i="6"/>
  <c r="G16" i="6"/>
  <c r="M16" i="6"/>
  <c r="U16" i="6"/>
  <c r="I17" i="6"/>
  <c r="E18" i="6"/>
  <c r="M18" i="6"/>
  <c r="Q19" i="6"/>
  <c r="Y19" i="6"/>
  <c r="M20" i="6"/>
  <c r="U20" i="6"/>
  <c r="I21" i="6"/>
  <c r="Y21" i="6"/>
  <c r="E22" i="6"/>
  <c r="I23" i="6"/>
  <c r="Q23" i="6"/>
  <c r="Y23" i="6"/>
  <c r="U24" i="6"/>
  <c r="I25" i="6"/>
  <c r="Q25" i="6"/>
  <c r="Y27" i="6"/>
  <c r="I29" i="6"/>
  <c r="Q29" i="6"/>
  <c r="E31" i="6"/>
  <c r="E29" i="6"/>
  <c r="M31" i="6"/>
  <c r="K8" i="6"/>
  <c r="AA8" i="6"/>
  <c r="E9" i="6"/>
  <c r="M9" i="6"/>
  <c r="Q9" i="6"/>
  <c r="U9" i="6"/>
  <c r="S12" i="6"/>
  <c r="I13" i="6"/>
  <c r="Y13" i="6"/>
  <c r="S14" i="6"/>
  <c r="Y15" i="6"/>
  <c r="O16" i="6"/>
  <c r="W16" i="6"/>
  <c r="K17" i="6"/>
  <c r="S17" i="6"/>
  <c r="AA17" i="6"/>
  <c r="G18" i="6"/>
  <c r="O18" i="6"/>
  <c r="W18" i="6"/>
  <c r="K19" i="6"/>
  <c r="S19" i="6"/>
  <c r="AA19" i="6"/>
  <c r="G20" i="6"/>
  <c r="O20" i="6"/>
  <c r="W20" i="6"/>
  <c r="K21" i="6"/>
  <c r="S21" i="6"/>
  <c r="AA21" i="6"/>
  <c r="G22" i="6"/>
  <c r="O22" i="6"/>
  <c r="W22" i="6"/>
  <c r="K23" i="6"/>
  <c r="S23" i="6"/>
  <c r="AA23" i="6"/>
  <c r="G24" i="6"/>
  <c r="O24" i="6"/>
  <c r="W24" i="6"/>
  <c r="K25" i="6"/>
  <c r="S25" i="6"/>
  <c r="O26" i="6"/>
  <c r="O28" i="6"/>
  <c r="K32" i="6"/>
  <c r="K28" i="6"/>
  <c r="K26" i="6"/>
  <c r="S46" i="6"/>
  <c r="S32" i="6"/>
  <c r="AA46" i="6"/>
  <c r="AA28" i="6"/>
  <c r="AA26" i="6"/>
  <c r="I12" i="6"/>
  <c r="O12" i="6"/>
  <c r="Y12" i="6"/>
  <c r="E13" i="6"/>
  <c r="O13" i="6"/>
  <c r="U13" i="6"/>
  <c r="I14" i="6"/>
  <c r="O14" i="6"/>
  <c r="Y14" i="6"/>
  <c r="E15" i="6"/>
  <c r="U15" i="6"/>
  <c r="I16" i="6"/>
  <c r="Q16" i="6"/>
  <c r="Y16" i="6"/>
  <c r="E17" i="6"/>
  <c r="M17" i="6"/>
  <c r="U17" i="6"/>
  <c r="I18" i="6"/>
  <c r="Q18" i="6"/>
  <c r="Y18" i="6"/>
  <c r="E19" i="6"/>
  <c r="M19" i="6"/>
  <c r="U19" i="6"/>
  <c r="I20" i="6"/>
  <c r="Q20" i="6"/>
  <c r="Y20" i="6"/>
  <c r="E21" i="6"/>
  <c r="M21" i="6"/>
  <c r="U21" i="6"/>
  <c r="I22" i="6"/>
  <c r="Q22" i="6"/>
  <c r="Y22" i="6"/>
  <c r="E23" i="6"/>
  <c r="M23" i="6"/>
  <c r="U23" i="6"/>
  <c r="I24" i="6"/>
  <c r="Q24" i="6"/>
  <c r="Y24" i="6"/>
  <c r="E25" i="6"/>
  <c r="M25" i="6"/>
  <c r="M27" i="6"/>
  <c r="M29" i="6"/>
  <c r="G40" i="6"/>
  <c r="G38" i="6"/>
  <c r="G36" i="6"/>
  <c r="G34" i="6"/>
  <c r="G32" i="6"/>
  <c r="G28" i="6"/>
  <c r="G26" i="6"/>
  <c r="O32" i="6"/>
  <c r="O40" i="6"/>
  <c r="O38" i="6"/>
  <c r="O36" i="6"/>
  <c r="O34" i="6"/>
  <c r="W40" i="6"/>
  <c r="W38" i="6"/>
  <c r="W36" i="6"/>
  <c r="W28" i="6"/>
  <c r="W26" i="6"/>
  <c r="G8" i="6"/>
  <c r="O8" i="6"/>
  <c r="W8" i="6"/>
  <c r="G9" i="6"/>
  <c r="K9" i="6"/>
  <c r="O9" i="6"/>
  <c r="S9" i="6"/>
  <c r="W9" i="6"/>
  <c r="AA9" i="6"/>
  <c r="K12" i="6"/>
  <c r="AA12" i="6"/>
  <c r="Q13" i="6"/>
  <c r="K14" i="6"/>
  <c r="AA14" i="6"/>
  <c r="Q15" i="6"/>
  <c r="K16" i="6"/>
  <c r="S16" i="6"/>
  <c r="AA16" i="6"/>
  <c r="G17" i="6"/>
  <c r="O17" i="6"/>
  <c r="W17" i="6"/>
  <c r="K18" i="6"/>
  <c r="S18" i="6"/>
  <c r="AA18" i="6"/>
  <c r="G19" i="6"/>
  <c r="O19" i="6"/>
  <c r="W19" i="6"/>
  <c r="K20" i="6"/>
  <c r="S20" i="6"/>
  <c r="AA20" i="6"/>
  <c r="G21" i="6"/>
  <c r="O21" i="6"/>
  <c r="W21" i="6"/>
  <c r="K22" i="6"/>
  <c r="S22" i="6"/>
  <c r="AA22" i="6"/>
  <c r="G23" i="6"/>
  <c r="O23" i="6"/>
  <c r="W23" i="6"/>
  <c r="K24" i="6"/>
  <c r="S24" i="6"/>
  <c r="AA24" i="6"/>
  <c r="G25" i="6"/>
  <c r="O25" i="6"/>
  <c r="S26" i="6"/>
  <c r="S28" i="6"/>
  <c r="E26" i="6"/>
  <c r="U26" i="6"/>
  <c r="O27" i="6"/>
  <c r="E28" i="6"/>
  <c r="U28" i="6"/>
  <c r="O29" i="6"/>
  <c r="E30" i="6"/>
  <c r="M30" i="6"/>
  <c r="U30" i="6"/>
  <c r="E32" i="6"/>
  <c r="AA25" i="6"/>
  <c r="Q26" i="6"/>
  <c r="K27" i="6"/>
  <c r="AA27" i="6"/>
  <c r="Q28" i="6"/>
  <c r="K29" i="6"/>
  <c r="AA29" i="6"/>
  <c r="G30" i="6"/>
  <c r="O30" i="6"/>
  <c r="W30" i="6"/>
  <c r="K31" i="6"/>
  <c r="S31" i="6"/>
  <c r="AA31" i="6"/>
  <c r="M26" i="6"/>
  <c r="G27" i="6"/>
  <c r="W27" i="6"/>
  <c r="M28" i="6"/>
  <c r="G29" i="6"/>
  <c r="W29" i="6"/>
  <c r="I30" i="6"/>
  <c r="Q30" i="6"/>
  <c r="Y30" i="6"/>
  <c r="I32" i="6"/>
  <c r="E33" i="6"/>
  <c r="M33" i="6"/>
  <c r="U33" i="6"/>
  <c r="E35" i="6"/>
  <c r="M35" i="6"/>
  <c r="U35" i="6"/>
  <c r="E37" i="6"/>
  <c r="M37" i="6"/>
  <c r="U37" i="6"/>
  <c r="E39" i="6"/>
  <c r="M39" i="6"/>
  <c r="U39" i="6"/>
  <c r="E41" i="6"/>
  <c r="M41" i="6"/>
  <c r="U41" i="6"/>
  <c r="I26" i="6"/>
  <c r="Y26" i="6"/>
  <c r="S27" i="6"/>
  <c r="I28" i="6"/>
  <c r="Y28" i="6"/>
  <c r="S29" i="6"/>
  <c r="K30" i="6"/>
  <c r="S30" i="6"/>
  <c r="AA30" i="6"/>
  <c r="G31" i="6"/>
  <c r="O31" i="6"/>
  <c r="W31" i="6"/>
  <c r="AA32" i="6"/>
  <c r="K34" i="6"/>
  <c r="S34" i="6"/>
  <c r="AA34" i="6"/>
  <c r="K36" i="6"/>
  <c r="S36" i="6"/>
  <c r="AA36" i="6"/>
  <c r="K38" i="6"/>
  <c r="S38" i="6"/>
  <c r="AA38" i="6"/>
  <c r="K40" i="6"/>
  <c r="S40" i="6"/>
  <c r="AA40" i="6"/>
  <c r="O33" i="6"/>
  <c r="E34" i="6"/>
  <c r="U34" i="6"/>
  <c r="O35" i="6"/>
  <c r="E36" i="6"/>
  <c r="U36" i="6"/>
  <c r="O37" i="6"/>
  <c r="E38" i="6"/>
  <c r="U38" i="6"/>
  <c r="O39" i="6"/>
  <c r="E40" i="6"/>
  <c r="U40" i="6"/>
  <c r="O41" i="6"/>
  <c r="E42" i="6"/>
  <c r="M42" i="6"/>
  <c r="U42" i="6"/>
  <c r="I43" i="6"/>
  <c r="Q43" i="6"/>
  <c r="Y43" i="6"/>
  <c r="E44" i="6"/>
  <c r="M44" i="6"/>
  <c r="U44" i="6"/>
  <c r="I45" i="6"/>
  <c r="Q45" i="6"/>
  <c r="Y45" i="6"/>
  <c r="E46" i="6"/>
  <c r="M46" i="6"/>
  <c r="U46" i="6"/>
  <c r="K33" i="6"/>
  <c r="AA33" i="6"/>
  <c r="Q34" i="6"/>
  <c r="K35" i="6"/>
  <c r="AA35" i="6"/>
  <c r="Q36" i="6"/>
  <c r="K37" i="6"/>
  <c r="AA37" i="6"/>
  <c r="Q38" i="6"/>
  <c r="K39" i="6"/>
  <c r="AA39" i="6"/>
  <c r="Q40" i="6"/>
  <c r="K41" i="6"/>
  <c r="AA41" i="6"/>
  <c r="G42" i="6"/>
  <c r="O42" i="6"/>
  <c r="W42" i="6"/>
  <c r="K43" i="6"/>
  <c r="S43" i="6"/>
  <c r="AA43" i="6"/>
  <c r="G44" i="6"/>
  <c r="O44" i="6"/>
  <c r="W44" i="6"/>
  <c r="K45" i="6"/>
  <c r="S45" i="6"/>
  <c r="AA45" i="6"/>
  <c r="G46" i="6"/>
  <c r="O46" i="6"/>
  <c r="G33" i="6"/>
  <c r="W33" i="6"/>
  <c r="M34" i="6"/>
  <c r="G35" i="6"/>
  <c r="W35" i="6"/>
  <c r="M36" i="6"/>
  <c r="G37" i="6"/>
  <c r="W37" i="6"/>
  <c r="M38" i="6"/>
  <c r="G39" i="6"/>
  <c r="W39" i="6"/>
  <c r="M40" i="6"/>
  <c r="G41" i="6"/>
  <c r="W41" i="6"/>
  <c r="I42" i="6"/>
  <c r="Q42" i="6"/>
  <c r="Y42" i="6"/>
  <c r="E43" i="6"/>
  <c r="M43" i="6"/>
  <c r="U43" i="6"/>
  <c r="I44" i="6"/>
  <c r="Q44" i="6"/>
  <c r="Y44" i="6"/>
  <c r="E45" i="6"/>
  <c r="M45" i="6"/>
  <c r="U45" i="6"/>
  <c r="I46" i="6"/>
  <c r="Q46" i="6"/>
  <c r="S33" i="6"/>
  <c r="I34" i="6"/>
  <c r="S35" i="6"/>
  <c r="I36" i="6"/>
  <c r="Y36" i="6"/>
  <c r="S37" i="6"/>
  <c r="I38" i="6"/>
  <c r="Y38" i="6"/>
  <c r="S39" i="6"/>
  <c r="I40" i="6"/>
  <c r="Y40" i="6"/>
  <c r="S41" i="6"/>
  <c r="K42" i="6"/>
  <c r="S42" i="6"/>
  <c r="AA42" i="6"/>
  <c r="G43" i="6"/>
  <c r="O43" i="6"/>
  <c r="W43" i="6"/>
  <c r="K44" i="6"/>
  <c r="S44" i="6"/>
  <c r="AA44" i="6"/>
  <c r="G45" i="6"/>
  <c r="O45" i="6"/>
  <c r="W45" i="6"/>
  <c r="K46" i="6"/>
  <c r="AA8" i="5"/>
  <c r="Q8" i="5"/>
  <c r="G10" i="5"/>
  <c r="O10" i="5"/>
  <c r="W10" i="5"/>
  <c r="G11" i="5"/>
  <c r="O11" i="5"/>
  <c r="W11" i="5"/>
  <c r="G12" i="5"/>
  <c r="S10" i="5"/>
  <c r="G8" i="5"/>
  <c r="K10" i="5"/>
  <c r="AA10" i="5"/>
  <c r="S11" i="5"/>
  <c r="I39" i="5"/>
  <c r="I9" i="5"/>
  <c r="I24" i="5"/>
  <c r="I22" i="5"/>
  <c r="I20" i="5"/>
  <c r="I18" i="5"/>
  <c r="I16" i="5"/>
  <c r="I14" i="5"/>
  <c r="O8" i="5"/>
  <c r="O13" i="5"/>
  <c r="S9" i="5"/>
  <c r="Y9" i="5"/>
  <c r="Y22" i="5"/>
  <c r="Y20" i="5"/>
  <c r="Y18" i="5"/>
  <c r="Y16" i="5"/>
  <c r="Y14" i="5"/>
  <c r="Q10" i="5"/>
  <c r="I11" i="5"/>
  <c r="Y11" i="5"/>
  <c r="M12" i="5"/>
  <c r="U12" i="5"/>
  <c r="E13" i="5"/>
  <c r="M13" i="5"/>
  <c r="U13" i="5"/>
  <c r="E14" i="5"/>
  <c r="M14" i="5"/>
  <c r="U14" i="5"/>
  <c r="E15" i="5"/>
  <c r="M15" i="5"/>
  <c r="U15" i="5"/>
  <c r="E16" i="5"/>
  <c r="M16" i="5"/>
  <c r="U16" i="5"/>
  <c r="E17" i="5"/>
  <c r="M17" i="5"/>
  <c r="U17" i="5"/>
  <c r="E18" i="5"/>
  <c r="M18" i="5"/>
  <c r="U18" i="5"/>
  <c r="E19" i="5"/>
  <c r="M19" i="5"/>
  <c r="U19" i="5"/>
  <c r="E20" i="5"/>
  <c r="M20" i="5"/>
  <c r="U20" i="5"/>
  <c r="E21" i="5"/>
  <c r="M21" i="5"/>
  <c r="U21" i="5"/>
  <c r="E22" i="5"/>
  <c r="M22" i="5"/>
  <c r="U22" i="5"/>
  <c r="E23" i="5"/>
  <c r="M23" i="5"/>
  <c r="U23" i="5"/>
  <c r="E24" i="5"/>
  <c r="M24" i="5"/>
  <c r="E44" i="5"/>
  <c r="E43" i="5"/>
  <c r="E45" i="5"/>
  <c r="E42" i="5"/>
  <c r="E40" i="5"/>
  <c r="E41" i="5"/>
  <c r="E39" i="5"/>
  <c r="E9" i="5"/>
  <c r="K38" i="5"/>
  <c r="K36" i="5"/>
  <c r="K34" i="5"/>
  <c r="K32" i="5"/>
  <c r="O9" i="5"/>
  <c r="U44" i="5"/>
  <c r="U43" i="5"/>
  <c r="U42" i="5"/>
  <c r="U40" i="5"/>
  <c r="U39" i="5"/>
  <c r="U41" i="5"/>
  <c r="U9" i="5"/>
  <c r="AA36" i="5"/>
  <c r="AA34" i="5"/>
  <c r="AA32" i="5"/>
  <c r="M10" i="5"/>
  <c r="E11" i="5"/>
  <c r="U11" i="5"/>
  <c r="O12" i="5"/>
  <c r="W12" i="5"/>
  <c r="G13" i="5"/>
  <c r="Q9" i="5"/>
  <c r="Q23" i="5"/>
  <c r="Q21" i="5"/>
  <c r="Q19" i="5"/>
  <c r="Q17" i="5"/>
  <c r="Q15" i="5"/>
  <c r="W8" i="5"/>
  <c r="W13" i="5"/>
  <c r="I10" i="5"/>
  <c r="Y10" i="5"/>
  <c r="K11" i="5"/>
  <c r="Q11" i="5"/>
  <c r="AA11" i="5"/>
  <c r="I12" i="5"/>
  <c r="Q12" i="5"/>
  <c r="Y12" i="5"/>
  <c r="I13" i="5"/>
  <c r="Q13" i="5"/>
  <c r="Y13" i="5"/>
  <c r="Q14" i="5"/>
  <c r="I15" i="5"/>
  <c r="Y15" i="5"/>
  <c r="Q16" i="5"/>
  <c r="I17" i="5"/>
  <c r="Y17" i="5"/>
  <c r="Q18" i="5"/>
  <c r="I19" i="5"/>
  <c r="Y19" i="5"/>
  <c r="Q20" i="5"/>
  <c r="I21" i="5"/>
  <c r="Y21" i="5"/>
  <c r="Q22" i="5"/>
  <c r="I23" i="5"/>
  <c r="Y23" i="5"/>
  <c r="G9" i="5"/>
  <c r="M45" i="5"/>
  <c r="M42" i="5"/>
  <c r="M44" i="5"/>
  <c r="M43" i="5"/>
  <c r="M41" i="5"/>
  <c r="M40" i="5"/>
  <c r="M39" i="5"/>
  <c r="M9" i="5"/>
  <c r="S37" i="5"/>
  <c r="S35" i="5"/>
  <c r="S33" i="5"/>
  <c r="S13" i="5"/>
  <c r="W9" i="5"/>
  <c r="E10" i="5"/>
  <c r="U10" i="5"/>
  <c r="M11" i="5"/>
  <c r="E12" i="5"/>
  <c r="K12" i="5"/>
  <c r="S12" i="5"/>
  <c r="AA12" i="5"/>
  <c r="K13" i="5"/>
  <c r="AA13" i="5"/>
  <c r="S14" i="5"/>
  <c r="K15" i="5"/>
  <c r="AA15" i="5"/>
  <c r="S16" i="5"/>
  <c r="K17" i="5"/>
  <c r="AA17" i="5"/>
  <c r="S18" i="5"/>
  <c r="K19" i="5"/>
  <c r="AA19" i="5"/>
  <c r="S20" i="5"/>
  <c r="K21" i="5"/>
  <c r="AA21" i="5"/>
  <c r="S22" i="5"/>
  <c r="K23" i="5"/>
  <c r="AA23" i="5"/>
  <c r="U24" i="5"/>
  <c r="E25" i="5"/>
  <c r="M25" i="5"/>
  <c r="E26" i="5"/>
  <c r="M26" i="5"/>
  <c r="E27" i="5"/>
  <c r="M27" i="5"/>
  <c r="E28" i="5"/>
  <c r="M28" i="5"/>
  <c r="E29" i="5"/>
  <c r="M29" i="5"/>
  <c r="U29" i="5"/>
  <c r="E30" i="5"/>
  <c r="M30" i="5"/>
  <c r="E31" i="5"/>
  <c r="M31" i="5"/>
  <c r="U31" i="5"/>
  <c r="O14" i="5"/>
  <c r="G15" i="5"/>
  <c r="W15" i="5"/>
  <c r="O16" i="5"/>
  <c r="G17" i="5"/>
  <c r="W17" i="5"/>
  <c r="O18" i="5"/>
  <c r="G19" i="5"/>
  <c r="W19" i="5"/>
  <c r="O20" i="5"/>
  <c r="G21" i="5"/>
  <c r="W21" i="5"/>
  <c r="O22" i="5"/>
  <c r="G23" i="5"/>
  <c r="W23" i="5"/>
  <c r="O24" i="5"/>
  <c r="W24" i="5"/>
  <c r="G25" i="5"/>
  <c r="G26" i="5"/>
  <c r="G27" i="5"/>
  <c r="G28" i="5"/>
  <c r="G29" i="5"/>
  <c r="O29" i="5"/>
  <c r="W29" i="5"/>
  <c r="G30" i="5"/>
  <c r="O30" i="5"/>
  <c r="G31" i="5"/>
  <c r="O31" i="5"/>
  <c r="W31" i="5"/>
  <c r="G32" i="5"/>
  <c r="O32" i="5"/>
  <c r="W32" i="5"/>
  <c r="G33" i="5"/>
  <c r="O33" i="5"/>
  <c r="W33" i="5"/>
  <c r="G34" i="5"/>
  <c r="O34" i="5"/>
  <c r="W34" i="5"/>
  <c r="G35" i="5"/>
  <c r="O35" i="5"/>
  <c r="W35" i="5"/>
  <c r="G36" i="5"/>
  <c r="O36" i="5"/>
  <c r="W36" i="5"/>
  <c r="G37" i="5"/>
  <c r="O37" i="5"/>
  <c r="G38" i="5"/>
  <c r="O38" i="5"/>
  <c r="W38" i="5"/>
  <c r="K14" i="5"/>
  <c r="AA14" i="5"/>
  <c r="S15" i="5"/>
  <c r="K16" i="5"/>
  <c r="AA16" i="5"/>
  <c r="S17" i="5"/>
  <c r="K18" i="5"/>
  <c r="AA18" i="5"/>
  <c r="S19" i="5"/>
  <c r="K20" i="5"/>
  <c r="AA20" i="5"/>
  <c r="S21" i="5"/>
  <c r="K22" i="5"/>
  <c r="AA22" i="5"/>
  <c r="S23" i="5"/>
  <c r="K24" i="5"/>
  <c r="Q24" i="5"/>
  <c r="Y24" i="5"/>
  <c r="I25" i="5"/>
  <c r="I26" i="5"/>
  <c r="I27" i="5"/>
  <c r="I28" i="5"/>
  <c r="I29" i="5"/>
  <c r="Q29" i="5"/>
  <c r="Y29" i="5"/>
  <c r="I30" i="5"/>
  <c r="Q30" i="5"/>
  <c r="I31" i="5"/>
  <c r="Q31" i="5"/>
  <c r="Y31" i="5"/>
  <c r="G14" i="5"/>
  <c r="W14" i="5"/>
  <c r="O15" i="5"/>
  <c r="G16" i="5"/>
  <c r="W16" i="5"/>
  <c r="O17" i="5"/>
  <c r="G18" i="5"/>
  <c r="W18" i="5"/>
  <c r="O19" i="5"/>
  <c r="G20" i="5"/>
  <c r="W20" i="5"/>
  <c r="O21" i="5"/>
  <c r="G22" i="5"/>
  <c r="W22" i="5"/>
  <c r="O23" i="5"/>
  <c r="G24" i="5"/>
  <c r="S24" i="5"/>
  <c r="AA24" i="5"/>
  <c r="K25" i="5"/>
  <c r="AA25" i="5"/>
  <c r="K26" i="5"/>
  <c r="AA26" i="5"/>
  <c r="K27" i="5"/>
  <c r="AA27" i="5"/>
  <c r="K28" i="5"/>
  <c r="AA28" i="5"/>
  <c r="K29" i="5"/>
  <c r="S29" i="5"/>
  <c r="AA29" i="5"/>
  <c r="K30" i="5"/>
  <c r="S30" i="5"/>
  <c r="AA30" i="5"/>
  <c r="K31" i="5"/>
  <c r="S31" i="5"/>
  <c r="AA31" i="5"/>
  <c r="S32" i="5"/>
  <c r="K33" i="5"/>
  <c r="AA33" i="5"/>
  <c r="S34" i="5"/>
  <c r="K35" i="5"/>
  <c r="AA35" i="5"/>
  <c r="S36" i="5"/>
  <c r="K37" i="5"/>
  <c r="AA37" i="5"/>
  <c r="S38" i="5"/>
  <c r="E32" i="5"/>
  <c r="U32" i="5"/>
  <c r="M33" i="5"/>
  <c r="E34" i="5"/>
  <c r="U34" i="5"/>
  <c r="M35" i="5"/>
  <c r="E36" i="5"/>
  <c r="U36" i="5"/>
  <c r="M37" i="5"/>
  <c r="E38" i="5"/>
  <c r="U38" i="5"/>
  <c r="AA38" i="5"/>
  <c r="AA39" i="5"/>
  <c r="Q40" i="5"/>
  <c r="Y40" i="5"/>
  <c r="Q32" i="5"/>
  <c r="I33" i="5"/>
  <c r="Y33" i="5"/>
  <c r="Q34" i="5"/>
  <c r="I35" i="5"/>
  <c r="Y35" i="5"/>
  <c r="Q36" i="5"/>
  <c r="I37" i="5"/>
  <c r="Q38" i="5"/>
  <c r="O39" i="5"/>
  <c r="S40" i="5"/>
  <c r="I41" i="5"/>
  <c r="Q41" i="5"/>
  <c r="M32" i="5"/>
  <c r="E33" i="5"/>
  <c r="U33" i="5"/>
  <c r="M34" i="5"/>
  <c r="E35" i="5"/>
  <c r="U35" i="5"/>
  <c r="M36" i="5"/>
  <c r="E37" i="5"/>
  <c r="U37" i="5"/>
  <c r="M38" i="5"/>
  <c r="K39" i="5"/>
  <c r="Q39" i="5"/>
  <c r="K41" i="5"/>
  <c r="Y41" i="5"/>
  <c r="I42" i="5"/>
  <c r="Q42" i="5"/>
  <c r="Y42" i="5"/>
  <c r="I43" i="5"/>
  <c r="Q43" i="5"/>
  <c r="Y43" i="5"/>
  <c r="I44" i="5"/>
  <c r="Q44" i="5"/>
  <c r="Y44" i="5"/>
  <c r="I45" i="5"/>
  <c r="Q45" i="5"/>
  <c r="I32" i="5"/>
  <c r="Y32" i="5"/>
  <c r="Q33" i="5"/>
  <c r="I34" i="5"/>
  <c r="Y34" i="5"/>
  <c r="Q35" i="5"/>
  <c r="I36" i="5"/>
  <c r="Y36" i="5"/>
  <c r="Q37" i="5"/>
  <c r="I38" i="5"/>
  <c r="Y38" i="5"/>
  <c r="S39" i="5"/>
  <c r="I40" i="5"/>
  <c r="AA41" i="5"/>
  <c r="G39" i="5"/>
  <c r="O40" i="5"/>
  <c r="G41" i="5"/>
  <c r="W41" i="5"/>
  <c r="O42" i="5"/>
  <c r="G43" i="5"/>
  <c r="W43" i="5"/>
  <c r="G44" i="5"/>
  <c r="W44" i="5"/>
  <c r="O45" i="5"/>
  <c r="U45" i="5"/>
  <c r="E46" i="5"/>
  <c r="M46" i="5"/>
  <c r="U46" i="5"/>
  <c r="E47" i="5"/>
  <c r="M47" i="5"/>
  <c r="U47" i="5"/>
  <c r="E48" i="5"/>
  <c r="M48" i="5"/>
  <c r="U48" i="5"/>
  <c r="E49" i="5"/>
  <c r="M49" i="5"/>
  <c r="U49" i="5"/>
  <c r="E50" i="5"/>
  <c r="M50" i="5"/>
  <c r="U50" i="5"/>
  <c r="E51" i="5"/>
  <c r="M51" i="5"/>
  <c r="U51" i="5"/>
  <c r="K40" i="5"/>
  <c r="AA40" i="5"/>
  <c r="S41" i="5"/>
  <c r="K42" i="5"/>
  <c r="AA42" i="5"/>
  <c r="S43" i="5"/>
  <c r="S44" i="5"/>
  <c r="K45" i="5"/>
  <c r="W45" i="5"/>
  <c r="G46" i="5"/>
  <c r="O46" i="5"/>
  <c r="W46" i="5"/>
  <c r="G47" i="5"/>
  <c r="O47" i="5"/>
  <c r="W47" i="5"/>
  <c r="G48" i="5"/>
  <c r="O48" i="5"/>
  <c r="W48" i="5"/>
  <c r="G49" i="5"/>
  <c r="O49" i="5"/>
  <c r="W49" i="5"/>
  <c r="G50" i="5"/>
  <c r="O50" i="5"/>
  <c r="W50" i="5"/>
  <c r="G51" i="5"/>
  <c r="O51" i="5"/>
  <c r="G40" i="5"/>
  <c r="W40" i="5"/>
  <c r="O41" i="5"/>
  <c r="G42" i="5"/>
  <c r="W42" i="5"/>
  <c r="O43" i="5"/>
  <c r="O44" i="5"/>
  <c r="G45" i="5"/>
  <c r="Y45" i="5"/>
  <c r="I46" i="5"/>
  <c r="Q46" i="5"/>
  <c r="Y46" i="5"/>
  <c r="I47" i="5"/>
  <c r="Q47" i="5"/>
  <c r="Y47" i="5"/>
  <c r="I48" i="5"/>
  <c r="Q48" i="5"/>
  <c r="Y48" i="5"/>
  <c r="I49" i="5"/>
  <c r="Q49" i="5"/>
  <c r="Y49" i="5"/>
  <c r="I50" i="5"/>
  <c r="Q50" i="5"/>
  <c r="Y50" i="5"/>
  <c r="I51" i="5"/>
  <c r="Q51" i="5"/>
  <c r="S42" i="5"/>
  <c r="K43" i="5"/>
  <c r="AA43" i="5"/>
  <c r="K44" i="5"/>
  <c r="AA44" i="5"/>
  <c r="S45" i="5"/>
  <c r="AA45" i="5"/>
  <c r="K46" i="5"/>
  <c r="S46" i="5"/>
  <c r="AA46" i="5"/>
  <c r="K47" i="5"/>
  <c r="S47" i="5"/>
  <c r="AA47" i="5"/>
  <c r="K48" i="5"/>
  <c r="S48" i="5"/>
  <c r="AA48" i="5"/>
  <c r="K49" i="5"/>
  <c r="S49" i="5"/>
  <c r="AA49" i="5"/>
  <c r="K50" i="5"/>
  <c r="S50" i="5"/>
  <c r="AA50" i="5"/>
  <c r="K51" i="5"/>
  <c r="S51" i="5"/>
  <c r="AA51" i="5"/>
  <c r="E9" i="11"/>
  <c r="M9" i="11"/>
  <c r="G10" i="11"/>
  <c r="K10" i="11"/>
  <c r="E10" i="11"/>
  <c r="M10" i="11"/>
  <c r="K10" i="9"/>
  <c r="E9" i="9"/>
  <c r="M8" i="9"/>
  <c r="M10" i="9"/>
  <c r="K9" i="11"/>
  <c r="G9" i="11"/>
  <c r="I10" i="11"/>
  <c r="G9" i="9"/>
  <c r="G10" i="9"/>
  <c r="M9" i="9"/>
  <c r="K8" i="8"/>
  <c r="S8" i="8"/>
  <c r="I8" i="8"/>
  <c r="Q8" i="8"/>
  <c r="E9" i="8"/>
  <c r="M9" i="8"/>
  <c r="G9" i="8"/>
  <c r="O9" i="8"/>
  <c r="S10" i="8"/>
  <c r="O11" i="8"/>
  <c r="S12" i="8"/>
  <c r="S14" i="8"/>
  <c r="K16" i="8"/>
  <c r="E8" i="8"/>
  <c r="M8" i="8"/>
  <c r="I9" i="8"/>
  <c r="Q9" i="8"/>
  <c r="E10" i="8"/>
  <c r="M10" i="8"/>
  <c r="I11" i="8"/>
  <c r="Q11" i="8"/>
  <c r="E12" i="8"/>
  <c r="M12" i="8"/>
  <c r="I13" i="8"/>
  <c r="E14" i="8"/>
  <c r="I15" i="8"/>
  <c r="Q15" i="8"/>
  <c r="E16" i="8"/>
  <c r="M16" i="8"/>
  <c r="I17" i="8"/>
  <c r="Q17" i="8"/>
  <c r="E18" i="8"/>
  <c r="M18" i="8"/>
  <c r="I19" i="8"/>
  <c r="E20" i="8"/>
  <c r="M20" i="8"/>
  <c r="I21" i="8"/>
  <c r="Q21" i="8"/>
  <c r="E22" i="8"/>
  <c r="M22" i="8"/>
  <c r="I23" i="8"/>
  <c r="Q23" i="8"/>
  <c r="E24" i="8"/>
  <c r="M24" i="8"/>
  <c r="I25" i="8"/>
  <c r="E26" i="8"/>
  <c r="M26" i="8"/>
  <c r="I27" i="8"/>
  <c r="Q27" i="8"/>
  <c r="E28" i="8"/>
  <c r="M28" i="8"/>
  <c r="I29" i="8"/>
  <c r="Q29" i="8"/>
  <c r="E30" i="8"/>
  <c r="I31" i="8"/>
  <c r="Q31" i="8"/>
  <c r="E32" i="8"/>
  <c r="M32" i="8"/>
  <c r="I33" i="8"/>
  <c r="Q33" i="8"/>
  <c r="E34" i="8"/>
  <c r="M34" i="8"/>
  <c r="I35" i="8"/>
  <c r="E36" i="8"/>
  <c r="E40" i="8"/>
  <c r="E44" i="8"/>
  <c r="E48" i="8"/>
  <c r="E52" i="8"/>
  <c r="E56" i="8"/>
  <c r="E60" i="8"/>
  <c r="E64" i="8"/>
  <c r="E68" i="8"/>
  <c r="E72" i="8"/>
  <c r="K10" i="8"/>
  <c r="G8" i="8"/>
  <c r="O8" i="8"/>
  <c r="K9" i="8"/>
  <c r="S9" i="8"/>
  <c r="G10" i="8"/>
  <c r="O10" i="8"/>
  <c r="K11" i="8"/>
  <c r="S11" i="8"/>
  <c r="G12" i="8"/>
  <c r="O12" i="8"/>
  <c r="K13" i="8"/>
  <c r="S13" i="8"/>
  <c r="G14" i="8"/>
  <c r="K15" i="8"/>
  <c r="S15" i="8"/>
  <c r="G16" i="8"/>
  <c r="O16" i="8"/>
  <c r="K17" i="8"/>
  <c r="S17" i="8"/>
  <c r="G18" i="8"/>
  <c r="O18" i="8"/>
  <c r="K19" i="8"/>
  <c r="S19" i="8"/>
  <c r="G20" i="8"/>
  <c r="O20" i="8"/>
  <c r="K21" i="8"/>
  <c r="S21" i="8"/>
  <c r="G22" i="8"/>
  <c r="O22" i="8"/>
  <c r="K23" i="8"/>
  <c r="S23" i="8"/>
  <c r="G24" i="8"/>
  <c r="O24" i="8"/>
  <c r="K25" i="8"/>
  <c r="S25" i="8"/>
  <c r="G26" i="8"/>
  <c r="O26" i="8"/>
  <c r="K27" i="8"/>
  <c r="S27" i="8"/>
  <c r="G28" i="8"/>
  <c r="K29" i="8"/>
  <c r="S29" i="8"/>
  <c r="K31" i="8"/>
  <c r="S31" i="8"/>
  <c r="G32" i="8"/>
  <c r="O32" i="8"/>
  <c r="K33" i="8"/>
  <c r="S33" i="8"/>
  <c r="G34" i="8"/>
  <c r="O34" i="8"/>
  <c r="K35" i="8"/>
  <c r="S35" i="8"/>
  <c r="G36" i="8"/>
  <c r="O36" i="8"/>
  <c r="K37" i="8"/>
  <c r="G40" i="8"/>
  <c r="G44" i="8"/>
  <c r="G48" i="8"/>
  <c r="G52" i="8"/>
  <c r="G56" i="8"/>
  <c r="G60" i="8"/>
  <c r="I10" i="8"/>
  <c r="Q10" i="8"/>
  <c r="E11" i="8"/>
  <c r="M11" i="8"/>
  <c r="I12" i="8"/>
  <c r="Q12" i="8"/>
  <c r="E13" i="8"/>
  <c r="M13" i="8"/>
  <c r="I14" i="8"/>
  <c r="E15" i="8"/>
  <c r="M15" i="8"/>
  <c r="I16" i="8"/>
  <c r="Q16" i="8"/>
  <c r="E17" i="8"/>
  <c r="M17" i="8"/>
  <c r="I18" i="8"/>
  <c r="Q18" i="8"/>
  <c r="E19" i="8"/>
  <c r="M19" i="8"/>
  <c r="I20" i="8"/>
  <c r="Q20" i="8"/>
  <c r="E21" i="8"/>
  <c r="M21" i="8"/>
  <c r="I22" i="8"/>
  <c r="Q22" i="8"/>
  <c r="E23" i="8"/>
  <c r="M23" i="8"/>
  <c r="I24" i="8"/>
  <c r="Q24" i="8"/>
  <c r="E25" i="8"/>
  <c r="I26" i="8"/>
  <c r="Q26" i="8"/>
  <c r="E27" i="8"/>
  <c r="M27" i="8"/>
  <c r="I28" i="8"/>
  <c r="E29" i="8"/>
  <c r="M29" i="8"/>
  <c r="E31" i="8"/>
  <c r="M31" i="8"/>
  <c r="I32" i="8"/>
  <c r="Q32" i="8"/>
  <c r="E33" i="8"/>
  <c r="M33" i="8"/>
  <c r="I34" i="8"/>
  <c r="Q34" i="8"/>
  <c r="E35" i="8"/>
  <c r="M35" i="8"/>
  <c r="I36" i="8"/>
  <c r="E37" i="8"/>
  <c r="M37" i="8"/>
  <c r="E39" i="8"/>
  <c r="E43" i="8"/>
  <c r="E47" i="8"/>
  <c r="E51" i="8"/>
  <c r="E55" i="8"/>
  <c r="E59" i="8"/>
  <c r="E63" i="8"/>
  <c r="E67" i="8"/>
  <c r="E71" i="8"/>
  <c r="G11" i="8"/>
  <c r="K12" i="8"/>
  <c r="G13" i="8"/>
  <c r="K14" i="8"/>
  <c r="G15" i="8"/>
  <c r="O15" i="8"/>
  <c r="S16" i="8"/>
  <c r="G17" i="8"/>
  <c r="O17" i="8"/>
  <c r="K18" i="8"/>
  <c r="S18" i="8"/>
  <c r="G19" i="8"/>
  <c r="O19" i="8"/>
  <c r="K20" i="8"/>
  <c r="S20" i="8"/>
  <c r="G21" i="8"/>
  <c r="O21" i="8"/>
  <c r="K22" i="8"/>
  <c r="S22" i="8"/>
  <c r="G23" i="8"/>
  <c r="O23" i="8"/>
  <c r="K24" i="8"/>
  <c r="S24" i="8"/>
  <c r="G25" i="8"/>
  <c r="K26" i="8"/>
  <c r="S26" i="8"/>
  <c r="G27" i="8"/>
  <c r="O27" i="8"/>
  <c r="K28" i="8"/>
  <c r="S28" i="8"/>
  <c r="G29" i="8"/>
  <c r="O29" i="8"/>
  <c r="S30" i="8"/>
  <c r="G31" i="8"/>
  <c r="O31" i="8"/>
  <c r="K32" i="8"/>
  <c r="S32" i="8"/>
  <c r="G33" i="8"/>
  <c r="O33" i="8"/>
  <c r="K34" i="8"/>
  <c r="S34" i="8"/>
  <c r="G35" i="8"/>
  <c r="O35" i="8"/>
  <c r="K36" i="8"/>
  <c r="S36" i="8"/>
  <c r="G37" i="8"/>
  <c r="O37" i="8"/>
  <c r="K38" i="8"/>
  <c r="S38" i="8"/>
  <c r="G39" i="8"/>
  <c r="K40" i="8"/>
  <c r="S40" i="8"/>
  <c r="G41" i="8"/>
  <c r="O41" i="8"/>
  <c r="K42" i="8"/>
  <c r="S42" i="8"/>
  <c r="G45" i="8"/>
  <c r="G49" i="8"/>
  <c r="G53" i="8"/>
  <c r="G57" i="8"/>
  <c r="M36" i="8"/>
  <c r="I37" i="8"/>
  <c r="Q37" i="8"/>
  <c r="E38" i="8"/>
  <c r="M38" i="8"/>
  <c r="M40" i="8"/>
  <c r="I41" i="8"/>
  <c r="Q41" i="8"/>
  <c r="E42" i="8"/>
  <c r="M42" i="8"/>
  <c r="I43" i="8"/>
  <c r="Q43" i="8"/>
  <c r="M44" i="8"/>
  <c r="I45" i="8"/>
  <c r="Q45" i="8"/>
  <c r="E46" i="8"/>
  <c r="M46" i="8"/>
  <c r="I47" i="8"/>
  <c r="M48" i="8"/>
  <c r="I49" i="8"/>
  <c r="Q49" i="8"/>
  <c r="E50" i="8"/>
  <c r="M50" i="8"/>
  <c r="I51" i="8"/>
  <c r="I53" i="8"/>
  <c r="Q53" i="8"/>
  <c r="E54" i="8"/>
  <c r="M54" i="8"/>
  <c r="I55" i="8"/>
  <c r="M56" i="8"/>
  <c r="I57" i="8"/>
  <c r="E58" i="8"/>
  <c r="M58" i="8"/>
  <c r="I59" i="8"/>
  <c r="M60" i="8"/>
  <c r="I61" i="8"/>
  <c r="E62" i="8"/>
  <c r="M62" i="8"/>
  <c r="I63" i="8"/>
  <c r="I65" i="8"/>
  <c r="Q65" i="8"/>
  <c r="E66" i="8"/>
  <c r="M66" i="8"/>
  <c r="I67" i="8"/>
  <c r="Q67" i="8"/>
  <c r="M68" i="8"/>
  <c r="I69" i="8"/>
  <c r="E70" i="8"/>
  <c r="M70" i="8"/>
  <c r="I71" i="8"/>
  <c r="I73" i="8"/>
  <c r="Q73" i="8"/>
  <c r="E74" i="8"/>
  <c r="M74" i="8"/>
  <c r="S37" i="8"/>
  <c r="G38" i="8"/>
  <c r="O38" i="8"/>
  <c r="S39" i="8"/>
  <c r="O40" i="8"/>
  <c r="K41" i="8"/>
  <c r="S41" i="8"/>
  <c r="G42" i="8"/>
  <c r="O42" i="8"/>
  <c r="K43" i="8"/>
  <c r="S43" i="8"/>
  <c r="O44" i="8"/>
  <c r="K45" i="8"/>
  <c r="S45" i="8"/>
  <c r="G46" i="8"/>
  <c r="O46" i="8"/>
  <c r="K47" i="8"/>
  <c r="S47" i="8"/>
  <c r="O48" i="8"/>
  <c r="K49" i="8"/>
  <c r="S49" i="8"/>
  <c r="G50" i="8"/>
  <c r="K51" i="8"/>
  <c r="S51" i="8"/>
  <c r="K53" i="8"/>
  <c r="S53" i="8"/>
  <c r="G54" i="8"/>
  <c r="O54" i="8"/>
  <c r="K55" i="8"/>
  <c r="S55" i="8"/>
  <c r="O56" i="8"/>
  <c r="K57" i="8"/>
  <c r="S57" i="8"/>
  <c r="G58" i="8"/>
  <c r="K59" i="8"/>
  <c r="S59" i="8"/>
  <c r="K61" i="8"/>
  <c r="S61" i="8"/>
  <c r="G62" i="8"/>
  <c r="O62" i="8"/>
  <c r="K63" i="8"/>
  <c r="S63" i="8"/>
  <c r="G64" i="8"/>
  <c r="K65" i="8"/>
  <c r="S65" i="8"/>
  <c r="G66" i="8"/>
  <c r="O66" i="8"/>
  <c r="K67" i="8"/>
  <c r="S67" i="8"/>
  <c r="G68" i="8"/>
  <c r="O68" i="8"/>
  <c r="K69" i="8"/>
  <c r="S69" i="8"/>
  <c r="G70" i="8"/>
  <c r="K71" i="8"/>
  <c r="S71" i="8"/>
  <c r="G72" i="8"/>
  <c r="K73" i="8"/>
  <c r="S73" i="8"/>
  <c r="G74" i="8"/>
  <c r="O74" i="8"/>
  <c r="I38" i="8"/>
  <c r="Q38" i="8"/>
  <c r="I40" i="8"/>
  <c r="E41" i="8"/>
  <c r="M41" i="8"/>
  <c r="I42" i="8"/>
  <c r="Q42" i="8"/>
  <c r="M43" i="8"/>
  <c r="I44" i="8"/>
  <c r="Q44" i="8"/>
  <c r="E45" i="8"/>
  <c r="M45" i="8"/>
  <c r="I46" i="8"/>
  <c r="Q46" i="8"/>
  <c r="M47" i="8"/>
  <c r="I48" i="8"/>
  <c r="E49" i="8"/>
  <c r="M49" i="8"/>
  <c r="I50" i="8"/>
  <c r="I52" i="8"/>
  <c r="E53" i="8"/>
  <c r="M53" i="8"/>
  <c r="I54" i="8"/>
  <c r="Q54" i="8"/>
  <c r="I56" i="8"/>
  <c r="Q56" i="8"/>
  <c r="E57" i="8"/>
  <c r="M57" i="8"/>
  <c r="I58" i="8"/>
  <c r="M59" i="8"/>
  <c r="I60" i="8"/>
  <c r="E61" i="8"/>
  <c r="I62" i="8"/>
  <c r="M63" i="8"/>
  <c r="I64" i="8"/>
  <c r="E65" i="8"/>
  <c r="M65" i="8"/>
  <c r="I66" i="8"/>
  <c r="Q66" i="8"/>
  <c r="M67" i="8"/>
  <c r="I68" i="8"/>
  <c r="E69" i="8"/>
  <c r="M69" i="8"/>
  <c r="I70" i="8"/>
  <c r="M71" i="8"/>
  <c r="I72" i="8"/>
  <c r="E73" i="8"/>
  <c r="M73" i="8"/>
  <c r="I74" i="8"/>
  <c r="Q74" i="8"/>
  <c r="G43" i="8"/>
  <c r="O43" i="8"/>
  <c r="K44" i="8"/>
  <c r="S44" i="8"/>
  <c r="O45" i="8"/>
  <c r="K46" i="8"/>
  <c r="S46" i="8"/>
  <c r="G47" i="8"/>
  <c r="O47" i="8"/>
  <c r="K48" i="8"/>
  <c r="S48" i="8"/>
  <c r="O49" i="8"/>
  <c r="K50" i="8"/>
  <c r="S50" i="8"/>
  <c r="G51" i="8"/>
  <c r="K52" i="8"/>
  <c r="S52" i="8"/>
  <c r="O53" i="8"/>
  <c r="K54" i="8"/>
  <c r="S54" i="8"/>
  <c r="G55" i="8"/>
  <c r="K56" i="8"/>
  <c r="S56" i="8"/>
  <c r="O57" i="8"/>
  <c r="K58" i="8"/>
  <c r="S58" i="8"/>
  <c r="G59" i="8"/>
  <c r="K60" i="8"/>
  <c r="S60" i="8"/>
  <c r="G61" i="8"/>
  <c r="K62" i="8"/>
  <c r="S62" i="8"/>
  <c r="G63" i="8"/>
  <c r="O63" i="8"/>
  <c r="K64" i="8"/>
  <c r="S64" i="8"/>
  <c r="G65" i="8"/>
  <c r="O65" i="8"/>
  <c r="K66" i="8"/>
  <c r="S66" i="8"/>
  <c r="G67" i="8"/>
  <c r="O67" i="8"/>
  <c r="K68" i="8"/>
  <c r="S68" i="8"/>
  <c r="G69" i="8"/>
  <c r="O69" i="8"/>
  <c r="K70" i="8"/>
  <c r="S70" i="8"/>
  <c r="G71" i="8"/>
  <c r="K72" i="8"/>
  <c r="S72" i="8"/>
  <c r="G73" i="8"/>
  <c r="O73" i="8"/>
  <c r="K74" i="8"/>
  <c r="S74" i="8"/>
  <c r="K9" i="7"/>
  <c r="S9" i="7"/>
  <c r="I8" i="7"/>
  <c r="Q8" i="7"/>
  <c r="M8" i="7"/>
  <c r="I9" i="7"/>
  <c r="Q9" i="7"/>
  <c r="E10" i="7"/>
  <c r="M10" i="7"/>
  <c r="I11" i="7"/>
  <c r="Q11" i="7"/>
  <c r="E12" i="7"/>
  <c r="M12" i="7"/>
  <c r="I13" i="7"/>
  <c r="E14" i="7"/>
  <c r="I15" i="7"/>
  <c r="Q15" i="7"/>
  <c r="E16" i="7"/>
  <c r="M16" i="7"/>
  <c r="I17" i="7"/>
  <c r="Q17" i="7"/>
  <c r="E18" i="7"/>
  <c r="G10" i="7"/>
  <c r="O10" i="7"/>
  <c r="K11" i="7"/>
  <c r="S11" i="7"/>
  <c r="G12" i="7"/>
  <c r="O12" i="7"/>
  <c r="K13" i="7"/>
  <c r="S13" i="7"/>
  <c r="G14" i="7"/>
  <c r="K15" i="7"/>
  <c r="S15" i="7"/>
  <c r="G16" i="7"/>
  <c r="O16" i="7"/>
  <c r="K17" i="7"/>
  <c r="S17" i="7"/>
  <c r="G18" i="7"/>
  <c r="O18" i="7"/>
  <c r="E9" i="7"/>
  <c r="M9" i="7"/>
  <c r="I10" i="7"/>
  <c r="Q10" i="7"/>
  <c r="E11" i="7"/>
  <c r="M11" i="7"/>
  <c r="I12" i="7"/>
  <c r="Q12" i="7"/>
  <c r="E13" i="7"/>
  <c r="M13" i="7"/>
  <c r="I14" i="7"/>
  <c r="E15" i="7"/>
  <c r="M15" i="7"/>
  <c r="I16" i="7"/>
  <c r="Q16" i="7"/>
  <c r="E17" i="7"/>
  <c r="M17" i="7"/>
  <c r="I18" i="7"/>
  <c r="K8" i="7"/>
  <c r="S8" i="7"/>
  <c r="G9" i="7"/>
  <c r="O9" i="7"/>
  <c r="K10" i="7"/>
  <c r="S10" i="7"/>
  <c r="G11" i="7"/>
  <c r="O11" i="7"/>
  <c r="K12" i="7"/>
  <c r="S12" i="7"/>
  <c r="G13" i="7"/>
  <c r="K14" i="7"/>
  <c r="S14" i="7"/>
  <c r="G15" i="7"/>
  <c r="O15" i="7"/>
  <c r="K16" i="7"/>
  <c r="S16" i="7"/>
  <c r="G17" i="7"/>
  <c r="O17" i="7"/>
  <c r="K18" i="7"/>
  <c r="M18" i="7"/>
  <c r="I19" i="7"/>
  <c r="E20" i="7"/>
  <c r="M20" i="7"/>
  <c r="I21" i="7"/>
  <c r="Q21" i="7"/>
  <c r="E22" i="7"/>
  <c r="M22" i="7"/>
  <c r="I23" i="7"/>
  <c r="Q23" i="7"/>
  <c r="E24" i="7"/>
  <c r="M24" i="7"/>
  <c r="I25" i="7"/>
  <c r="E26" i="7"/>
  <c r="M26" i="7"/>
  <c r="I27" i="7"/>
  <c r="Q27" i="7"/>
  <c r="E28" i="7"/>
  <c r="M28" i="7"/>
  <c r="I29" i="7"/>
  <c r="Q29" i="7"/>
  <c r="E30" i="7"/>
  <c r="I31" i="7"/>
  <c r="Q31" i="7"/>
  <c r="E32" i="7"/>
  <c r="M32" i="7"/>
  <c r="I33" i="7"/>
  <c r="Q33" i="7"/>
  <c r="E34" i="7"/>
  <c r="M34" i="7"/>
  <c r="I35" i="7"/>
  <c r="E36" i="7"/>
  <c r="M36" i="7"/>
  <c r="I37" i="7"/>
  <c r="Q37" i="7"/>
  <c r="E38" i="7"/>
  <c r="M38" i="7"/>
  <c r="E40" i="7"/>
  <c r="M40" i="7"/>
  <c r="I41" i="7"/>
  <c r="Q41" i="7"/>
  <c r="E42" i="7"/>
  <c r="M42" i="7"/>
  <c r="I43" i="7"/>
  <c r="Q43" i="7"/>
  <c r="E44" i="7"/>
  <c r="M44" i="7"/>
  <c r="I45" i="7"/>
  <c r="Q45" i="7"/>
  <c r="E46" i="7"/>
  <c r="M46" i="7"/>
  <c r="I47" i="7"/>
  <c r="Q47" i="7"/>
  <c r="E48" i="7"/>
  <c r="M48" i="7"/>
  <c r="I49" i="7"/>
  <c r="E50" i="7"/>
  <c r="M50" i="7"/>
  <c r="I51" i="7"/>
  <c r="E52" i="7"/>
  <c r="I53" i="7"/>
  <c r="E54" i="7"/>
  <c r="I55" i="7"/>
  <c r="E56" i="7"/>
  <c r="I57" i="7"/>
  <c r="E58" i="7"/>
  <c r="E60" i="7"/>
  <c r="I61" i="7"/>
  <c r="E62" i="7"/>
  <c r="E64" i="7"/>
  <c r="I65" i="7"/>
  <c r="E66" i="7"/>
  <c r="E68" i="7"/>
  <c r="I69" i="7"/>
  <c r="E70" i="7"/>
  <c r="E72" i="7"/>
  <c r="K19" i="7"/>
  <c r="S19" i="7"/>
  <c r="G20" i="7"/>
  <c r="O20" i="7"/>
  <c r="K21" i="7"/>
  <c r="S21" i="7"/>
  <c r="G22" i="7"/>
  <c r="O22" i="7"/>
  <c r="K23" i="7"/>
  <c r="S23" i="7"/>
  <c r="G24" i="7"/>
  <c r="O24" i="7"/>
  <c r="K25" i="7"/>
  <c r="S25" i="7"/>
  <c r="G26" i="7"/>
  <c r="O26" i="7"/>
  <c r="K27" i="7"/>
  <c r="S27" i="7"/>
  <c r="G28" i="7"/>
  <c r="K29" i="7"/>
  <c r="S29" i="7"/>
  <c r="K31" i="7"/>
  <c r="S31" i="7"/>
  <c r="G32" i="7"/>
  <c r="O32" i="7"/>
  <c r="K33" i="7"/>
  <c r="S33" i="7"/>
  <c r="G34" i="7"/>
  <c r="O34" i="7"/>
  <c r="K35" i="7"/>
  <c r="S35" i="7"/>
  <c r="G36" i="7"/>
  <c r="O36" i="7"/>
  <c r="K37" i="7"/>
  <c r="S37" i="7"/>
  <c r="G38" i="7"/>
  <c r="O38" i="7"/>
  <c r="S39" i="7"/>
  <c r="G40" i="7"/>
  <c r="O40" i="7"/>
  <c r="K41" i="7"/>
  <c r="S41" i="7"/>
  <c r="G42" i="7"/>
  <c r="O42" i="7"/>
  <c r="K43" i="7"/>
  <c r="S43" i="7"/>
  <c r="G44" i="7"/>
  <c r="O44" i="7"/>
  <c r="K45" i="7"/>
  <c r="S45" i="7"/>
  <c r="G46" i="7"/>
  <c r="O46" i="7"/>
  <c r="K47" i="7"/>
  <c r="S47" i="7"/>
  <c r="G48" i="7"/>
  <c r="O48" i="7"/>
  <c r="K49" i="7"/>
  <c r="S49" i="7"/>
  <c r="G50" i="7"/>
  <c r="K51" i="7"/>
  <c r="S51" i="7"/>
  <c r="G52" i="7"/>
  <c r="G54" i="7"/>
  <c r="G56" i="7"/>
  <c r="G58" i="7"/>
  <c r="G60" i="7"/>
  <c r="G62" i="7"/>
  <c r="G64" i="7"/>
  <c r="G66" i="7"/>
  <c r="G68" i="7"/>
  <c r="G70" i="7"/>
  <c r="G72" i="7"/>
  <c r="Q18" i="7"/>
  <c r="E19" i="7"/>
  <c r="M19" i="7"/>
  <c r="I20" i="7"/>
  <c r="Q20" i="7"/>
  <c r="E21" i="7"/>
  <c r="M21" i="7"/>
  <c r="I22" i="7"/>
  <c r="Q22" i="7"/>
  <c r="E23" i="7"/>
  <c r="M23" i="7"/>
  <c r="I24" i="7"/>
  <c r="Q24" i="7"/>
  <c r="E25" i="7"/>
  <c r="I26" i="7"/>
  <c r="Q26" i="7"/>
  <c r="E27" i="7"/>
  <c r="M27" i="7"/>
  <c r="I28" i="7"/>
  <c r="E29" i="7"/>
  <c r="M29" i="7"/>
  <c r="E31" i="7"/>
  <c r="M31" i="7"/>
  <c r="I32" i="7"/>
  <c r="Q32" i="7"/>
  <c r="E33" i="7"/>
  <c r="M33" i="7"/>
  <c r="I34" i="7"/>
  <c r="Q34" i="7"/>
  <c r="E35" i="7"/>
  <c r="M35" i="7"/>
  <c r="I36" i="7"/>
  <c r="E37" i="7"/>
  <c r="M37" i="7"/>
  <c r="I38" i="7"/>
  <c r="Q38" i="7"/>
  <c r="E39" i="7"/>
  <c r="I40" i="7"/>
  <c r="E41" i="7"/>
  <c r="M41" i="7"/>
  <c r="I42" i="7"/>
  <c r="Q42" i="7"/>
  <c r="E43" i="7"/>
  <c r="M43" i="7"/>
  <c r="I44" i="7"/>
  <c r="Q44" i="7"/>
  <c r="E45" i="7"/>
  <c r="M45" i="7"/>
  <c r="I46" i="7"/>
  <c r="Q46" i="7"/>
  <c r="E47" i="7"/>
  <c r="M47" i="7"/>
  <c r="I48" i="7"/>
  <c r="E49" i="7"/>
  <c r="M49" i="7"/>
  <c r="I50" i="7"/>
  <c r="E51" i="7"/>
  <c r="I52" i="7"/>
  <c r="E53" i="7"/>
  <c r="I54" i="7"/>
  <c r="E55" i="7"/>
  <c r="I56" i="7"/>
  <c r="E57" i="7"/>
  <c r="I58" i="7"/>
  <c r="E59" i="7"/>
  <c r="I60" i="7"/>
  <c r="E61" i="7"/>
  <c r="I62" i="7"/>
  <c r="E63" i="7"/>
  <c r="I64" i="7"/>
  <c r="E65" i="7"/>
  <c r="I66" i="7"/>
  <c r="E67" i="7"/>
  <c r="I68" i="7"/>
  <c r="E69" i="7"/>
  <c r="I70" i="7"/>
  <c r="E71" i="7"/>
  <c r="I72" i="7"/>
  <c r="S18" i="7"/>
  <c r="G19" i="7"/>
  <c r="O19" i="7"/>
  <c r="K20" i="7"/>
  <c r="S20" i="7"/>
  <c r="G21" i="7"/>
  <c r="O21" i="7"/>
  <c r="K22" i="7"/>
  <c r="S22" i="7"/>
  <c r="G23" i="7"/>
  <c r="O23" i="7"/>
  <c r="K24" i="7"/>
  <c r="S24" i="7"/>
  <c r="G25" i="7"/>
  <c r="K26" i="7"/>
  <c r="S26" i="7"/>
  <c r="G27" i="7"/>
  <c r="O27" i="7"/>
  <c r="K28" i="7"/>
  <c r="S28" i="7"/>
  <c r="G29" i="7"/>
  <c r="O29" i="7"/>
  <c r="S30" i="7"/>
  <c r="G31" i="7"/>
  <c r="O31" i="7"/>
  <c r="K32" i="7"/>
  <c r="S32" i="7"/>
  <c r="G33" i="7"/>
  <c r="O33" i="7"/>
  <c r="K34" i="7"/>
  <c r="S34" i="7"/>
  <c r="G35" i="7"/>
  <c r="O35" i="7"/>
  <c r="K36" i="7"/>
  <c r="S36" i="7"/>
  <c r="G37" i="7"/>
  <c r="O37" i="7"/>
  <c r="K38" i="7"/>
  <c r="S38" i="7"/>
  <c r="G39" i="7"/>
  <c r="K40" i="7"/>
  <c r="S40" i="7"/>
  <c r="G41" i="7"/>
  <c r="O41" i="7"/>
  <c r="K42" i="7"/>
  <c r="S42" i="7"/>
  <c r="G43" i="7"/>
  <c r="O43" i="7"/>
  <c r="K44" i="7"/>
  <c r="S44" i="7"/>
  <c r="G45" i="7"/>
  <c r="O45" i="7"/>
  <c r="K46" i="7"/>
  <c r="S46" i="7"/>
  <c r="G47" i="7"/>
  <c r="O47" i="7"/>
  <c r="K48" i="7"/>
  <c r="S48" i="7"/>
  <c r="G49" i="7"/>
  <c r="O49" i="7"/>
  <c r="K50" i="7"/>
  <c r="S50" i="7"/>
  <c r="G51" i="7"/>
  <c r="K52" i="7"/>
  <c r="S52" i="7"/>
  <c r="G53" i="7"/>
  <c r="G55" i="7"/>
  <c r="G57" i="7"/>
  <c r="G59" i="7"/>
  <c r="G61" i="7"/>
  <c r="G63" i="7"/>
  <c r="G65" i="7"/>
  <c r="G67" i="7"/>
  <c r="G69" i="7"/>
  <c r="G71" i="7"/>
  <c r="K53" i="7"/>
  <c r="S53" i="7"/>
  <c r="K55" i="7"/>
  <c r="S55" i="7"/>
  <c r="O56" i="7"/>
  <c r="K57" i="7"/>
  <c r="S57" i="7"/>
  <c r="K59" i="7"/>
  <c r="S59" i="7"/>
  <c r="O60" i="7"/>
  <c r="K61" i="7"/>
  <c r="S61" i="7"/>
  <c r="K63" i="7"/>
  <c r="S63" i="7"/>
  <c r="O64" i="7"/>
  <c r="K65" i="7"/>
  <c r="S65" i="7"/>
  <c r="O66" i="7"/>
  <c r="K67" i="7"/>
  <c r="S67" i="7"/>
  <c r="O68" i="7"/>
  <c r="K69" i="7"/>
  <c r="S69" i="7"/>
  <c r="K71" i="7"/>
  <c r="S71" i="7"/>
  <c r="O72" i="7"/>
  <c r="M53" i="7"/>
  <c r="M55" i="7"/>
  <c r="M57" i="7"/>
  <c r="M59" i="7"/>
  <c r="M61" i="7"/>
  <c r="Q64" i="7"/>
  <c r="M65" i="7"/>
  <c r="Q66" i="7"/>
  <c r="M67" i="7"/>
  <c r="M69" i="7"/>
  <c r="Q72" i="7"/>
  <c r="O53" i="7"/>
  <c r="K54" i="7"/>
  <c r="S54" i="7"/>
  <c r="O55" i="7"/>
  <c r="K56" i="7"/>
  <c r="S56" i="7"/>
  <c r="K58" i="7"/>
  <c r="S58" i="7"/>
  <c r="K60" i="7"/>
  <c r="S60" i="7"/>
  <c r="O61" i="7"/>
  <c r="K62" i="7"/>
  <c r="S62" i="7"/>
  <c r="K64" i="7"/>
  <c r="S64" i="7"/>
  <c r="O65" i="7"/>
  <c r="K66" i="7"/>
  <c r="S66" i="7"/>
  <c r="O67" i="7"/>
  <c r="K68" i="7"/>
  <c r="S68" i="7"/>
  <c r="K70" i="7"/>
  <c r="S70" i="7"/>
  <c r="K72" i="7"/>
  <c r="S72" i="7"/>
  <c r="Q53" i="7"/>
  <c r="Q55" i="7"/>
  <c r="M56" i="7"/>
  <c r="M58" i="7"/>
  <c r="I59" i="7"/>
  <c r="M60" i="7"/>
  <c r="I63" i="7"/>
  <c r="M64" i="7"/>
  <c r="Q65" i="7"/>
  <c r="M66" i="7"/>
  <c r="I67" i="7"/>
  <c r="M68" i="7"/>
  <c r="M70" i="7"/>
  <c r="I71" i="7"/>
  <c r="M72" i="7"/>
  <c r="M14" i="3"/>
  <c r="Q15" i="3"/>
  <c r="M16" i="3"/>
  <c r="Q17" i="3"/>
  <c r="M18" i="3"/>
  <c r="M21" i="3"/>
  <c r="Q8" i="3"/>
  <c r="M9" i="3"/>
  <c r="Q10" i="3"/>
  <c r="O12" i="3"/>
  <c r="O14" i="3"/>
  <c r="O16" i="3"/>
  <c r="O18" i="3"/>
  <c r="O21" i="3"/>
  <c r="M23" i="3"/>
  <c r="K8" i="3"/>
  <c r="S8" i="3"/>
  <c r="G8" i="3"/>
  <c r="O8" i="3"/>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 r="Y9" i="6" l="1"/>
  <c r="I9" i="6"/>
  <c r="M32" i="6"/>
  <c r="Y29" i="6"/>
  <c r="I27" i="6"/>
  <c r="M24" i="6"/>
  <c r="M22" i="6"/>
  <c r="I19" i="6"/>
  <c r="W14" i="6"/>
  <c r="Y41" i="6"/>
  <c r="Q31" i="6"/>
  <c r="K11" i="6"/>
  <c r="AA15" i="6"/>
  <c r="I33" i="6"/>
  <c r="M10" i="6"/>
  <c r="W11" i="6"/>
  <c r="I15" i="6"/>
  <c r="S8" i="6"/>
  <c r="E27" i="6"/>
  <c r="E24" i="6"/>
  <c r="U22" i="6"/>
  <c r="Q21" i="6"/>
  <c r="E20" i="6"/>
  <c r="U18" i="6"/>
  <c r="Q17" i="6"/>
  <c r="W12" i="6"/>
  <c r="Y37" i="6"/>
  <c r="U32" i="6"/>
  <c r="Q35" i="6"/>
  <c r="I41" i="6"/>
  <c r="M8" i="6"/>
  <c r="W10" i="6"/>
  <c r="U11" i="6"/>
  <c r="E8" i="6"/>
  <c r="E12" i="6"/>
  <c r="E16" i="6"/>
  <c r="U10" i="6"/>
  <c r="O11" i="6"/>
  <c r="M14" i="6"/>
  <c r="Y17" i="6"/>
  <c r="Y33" i="6"/>
  <c r="U29" i="6"/>
  <c r="I37" i="6"/>
  <c r="K10" i="6"/>
  <c r="Y35" i="6"/>
  <c r="Y31" i="6"/>
  <c r="Q33" i="6"/>
  <c r="Q41" i="6"/>
  <c r="I39" i="6"/>
  <c r="AA13" i="6"/>
  <c r="S11" i="6"/>
  <c r="U14" i="6"/>
  <c r="M12" i="6"/>
  <c r="I11" i="6"/>
  <c r="U8" i="6"/>
  <c r="O15" i="6"/>
  <c r="M11" i="6"/>
  <c r="I10" i="6"/>
  <c r="S10" i="6"/>
  <c r="E11" i="6"/>
  <c r="Y8" i="6"/>
  <c r="Y39" i="6"/>
  <c r="Q32" i="6"/>
  <c r="Q37" i="6"/>
  <c r="I35" i="6"/>
  <c r="I31" i="6"/>
  <c r="K13" i="6"/>
  <c r="E14" i="6"/>
  <c r="Y11" i="6"/>
  <c r="Q8" i="6"/>
  <c r="Q11" i="6"/>
</calcChain>
</file>

<file path=xl/sharedStrings.xml><?xml version="1.0" encoding="utf-8"?>
<sst xmlns="http://schemas.openxmlformats.org/spreadsheetml/2006/main" count="2973" uniqueCount="405">
  <si>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</si>
  <si>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</si>
  <si>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</si>
  <si>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</si>
  <si>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</si>
  <si>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</si>
  <si>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</si>
  <si>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</si>
  <si>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</si>
  <si>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</si>
  <si>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</si>
  <si>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</si>
  <si>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</si>
  <si>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</si>
  <si>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</si>
  <si>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</si>
  <si>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</si>
  <si>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</si>
  <si>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</si>
  <si>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</si>
  <si>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</si>
  <si>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</si>
  <si>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</si>
  <si>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</si>
  <si>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</si>
  <si>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</si>
  <si>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</si>
  <si>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</si>
  <si>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</si>
  <si>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</si>
  <si>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</si>
  <si>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</si>
  <si>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</si>
  <si>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</si>
  <si>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</si>
  <si>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</si>
  <si>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</si>
  <si>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</si>
  <si>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</si>
  <si>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</si>
  <si>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</si>
  <si>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</si>
  <si>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</si>
  <si>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</si>
  <si>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</si>
  <si>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</si>
  <si>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</si>
  <si>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</si>
  <si>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</si>
  <si>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</si>
  <si>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</si>
  <si>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</si>
  <si>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</si>
  <si>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</si>
  <si>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</si>
  <si>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</si>
  <si>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</si>
  <si>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</si>
  <si>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</si>
  <si>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</si>
  <si>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</si>
  <si>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</si>
  <si>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</si>
  <si>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</si>
  <si>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</si>
  <si>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</si>
  <si>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</si>
  <si>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</si>
  <si>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</si>
  <si>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</si>
  <si>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</si>
  <si>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</si>
  <si>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</si>
  <si>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</si>
  <si>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</si>
  <si>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</si>
  <si>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</si>
  <si>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</si>
  <si>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</si>
  <si>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</si>
  <si>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</si>
  <si>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</si>
  <si>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</si>
  <si>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</si>
  <si>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</si>
  <si>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</si>
  <si>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</si>
  <si>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</si>
  <si>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</si>
  <si>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</si>
  <si>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</si>
  <si>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</si>
  <si>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</si>
  <si>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</si>
  <si>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</si>
  <si>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</si>
  <si>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</si>
  <si>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</si>
  <si>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</si>
  <si>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</si>
  <si>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</si>
  <si>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</si>
  <si>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</si>
  <si>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</si>
  <si>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</si>
  <si>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</si>
  <si>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</si>
  <si>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</si>
  <si>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</si>
  <si>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</si>
  <si>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</si>
  <si>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</si>
  <si>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</si>
  <si>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</si>
  <si>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</si>
  <si>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</si>
  <si>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</si>
  <si>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</si>
  <si>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</si>
  <si>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</si>
  <si>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</si>
  <si>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</si>
  <si>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</si>
  <si>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</si>
  <si>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</si>
  <si>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</si>
  <si>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</si>
  <si>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</si>
  <si>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</si>
  <si>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</si>
  <si>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</si>
  <si>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</si>
  <si>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</si>
  <si>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</si>
  <si>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</si>
  <si>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</si>
  <si>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</si>
  <si>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</si>
  <si>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</si>
  <si>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</si>
  <si>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</si>
  <si>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</si>
  <si>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</si>
  <si>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</si>
  <si>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</si>
  <si>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</si>
  <si>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</si>
  <si>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</si>
  <si>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</si>
  <si>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</si>
  <si>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</si>
  <si>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</si>
  <si>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</si>
  <si>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</si>
  <si>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</si>
  <si>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</si>
  <si>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</si>
  <si>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</si>
  <si>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</si>
  <si>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</si>
  <si>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</si>
  <si>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</si>
  <si>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</si>
  <si>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</si>
  <si>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</si>
  <si>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</si>
  <si>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</si>
  <si>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</si>
  <si>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</si>
  <si>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</si>
  <si>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</si>
  <si>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</si>
  <si>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</si>
  <si>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</si>
  <si>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</si>
  <si>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</si>
  <si>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</si>
  <si>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</si>
  <si>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</si>
  <si>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</si>
  <si>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</si>
  <si>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</si>
  <si>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</si>
  <si>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</si>
  <si>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</si>
  <si>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</si>
  <si>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</si>
  <si>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</si>
  <si>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</si>
  <si>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</si>
  <si>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</si>
  <si>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</si>
  <si>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</si>
  <si>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</si>
  <si>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</si>
  <si>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</si>
  <si>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</si>
  <si>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</si>
  <si>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</si>
  <si>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</si>
  <si>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</si>
  <si>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</si>
  <si>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</si>
  <si>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</si>
  <si>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</si>
  <si>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</si>
  <si>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</si>
  <si>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</si>
  <si>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</si>
  <si>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</si>
  <si>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</si>
  <si>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</si>
  <si>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</si>
  <si>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</si>
  <si>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</si>
  <si>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</si>
  <si>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</si>
  <si>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</si>
  <si>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</si>
  <si>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</si>
  <si>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</si>
  <si>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</si>
  <si>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</si>
  <si>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</si>
  <si>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</si>
  <si>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</si>
  <si>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</si>
  <si>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</si>
  <si>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</si>
  <si>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</si>
  <si>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</si>
  <si>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</si>
  <si>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</si>
  <si>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</si>
  <si>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</si>
  <si>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</si>
  <si>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</si>
  <si>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</si>
  <si>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</si>
  <si>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</si>
  <si>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</si>
  <si>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</si>
  <si>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</si>
  <si>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</si>
  <si>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</si>
  <si>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</si>
  <si>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</si>
  <si>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</si>
  <si>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</si>
  <si>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</si>
  <si>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</si>
  <si>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</si>
  <si>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</si>
  <si>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</si>
  <si>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</si>
  <si>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</si>
  <si>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</si>
  <si>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</si>
  <si>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</si>
  <si>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</si>
  <si>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</si>
  <si>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</si>
  <si>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</si>
  <si>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</si>
  <si>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</si>
  <si>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</si>
  <si>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</si>
  <si>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</si>
  <si>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</si>
  <si>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</si>
  <si>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</si>
  <si>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</si>
  <si>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</si>
  <si>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</si>
  <si>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</si>
  <si>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</si>
  <si>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</si>
  <si>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</si>
  <si>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</si>
  <si>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</si>
  <si>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</si>
  <si>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</si>
  <si>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</si>
  <si>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</si>
  <si>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</si>
  <si>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</si>
  <si>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</si>
  <si>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</si>
  <si>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</si>
  <si>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</si>
  <si>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</si>
  <si>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</si>
  <si>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</si>
  <si>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</si>
  <si>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</si>
  <si>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</si>
  <si>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</si>
  <si>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</si>
  <si>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</si>
  <si>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</si>
  <si>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</si>
  <si>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</si>
  <si>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</si>
  <si>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</si>
  <si>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</si>
  <si>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</si>
  <si>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</si>
  <si>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</si>
  <si>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</si>
  <si>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</si>
  <si>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</si>
  <si>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</si>
  <si>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</si>
  <si>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</si>
  <si>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</si>
  <si>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</si>
  <si>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</si>
  <si>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</si>
  <si>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</si>
  <si>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</si>
  <si>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</si>
  <si>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</si>
  <si>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</si>
  <si>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</si>
  <si>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</si>
  <si>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</si>
  <si>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</si>
  <si>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</si>
  <si>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</si>
  <si>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</si>
  <si>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</si>
  <si>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</si>
  <si>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</si>
  <si>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</si>
  <si>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</si>
  <si>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</si>
  <si>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</si>
  <si>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</si>
  <si>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</si>
  <si>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</si>
  <si>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</si>
  <si>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</si>
  <si>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</si>
  <si>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</si>
  <si>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</si>
  <si>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</si>
  <si>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</si>
  <si>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</si>
  <si>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</si>
  <si>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</si>
  <si>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</si>
  <si>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</si>
  <si>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</si>
  <si>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</si>
  <si>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</si>
  <si>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</si>
  <si>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</si>
  <si>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</si>
  <si>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</si>
  <si>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</si>
  <si>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</si>
  <si>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</si>
  <si>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</si>
  <si>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</si>
  <si>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</si>
  <si>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</si>
  <si>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</si>
  <si>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</si>
  <si>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</si>
  <si>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</si>
  <si>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</si>
  <si>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</si>
  <si>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</si>
  <si>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</si>
  <si>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</si>
  <si>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</si>
  <si>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</si>
  <si>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</si>
  <si>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</si>
  <si>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</si>
  <si>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</si>
  <si>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</si>
  <si>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</si>
  <si>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AdjustedNAV NonC</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</si>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</sst>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dd\-mmm\-yyyy"/>
    <numFmt numFmtId="166" formatCode="0.000000"/>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s>
  <borders count="26">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35">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0" fontId="8"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8" fillId="2" borderId="13" xfId="5" applyFont="1" applyFill="1" applyBorder="1"/>
    <xf numFmtId="0" fontId="7" fillId="0" borderId="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7" fillId="0" borderId="13"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16" fillId="6"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166" fontId="1" fillId="2" borderId="2" xfId="5" applyNumberFormat="1"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4" fillId="5" borderId="0" xfId="0" applyFont="1" applyFill="1" applyBorder="1" applyAlignment="1">
      <alignment horizont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cellXfs>
  <cellStyles count="7">
    <cellStyle name="Hyperlink" xfId="6" builtinId="8"/>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K27"/>
  <sheetViews>
    <sheetView showRowColHeaders="0" tabSelected="1" zoomScale="95" zoomScaleNormal="95" workbookViewId="0"/>
  </sheetViews>
  <sheetFormatPr defaultColWidth="9.85546875" defaultRowHeight="15" x14ac:dyDescent="0.25"/>
  <cols>
    <col min="1" max="16384" width="9.85546875" style="16"/>
  </cols>
  <sheetData>
    <row r="1" spans="3:11" ht="7.5" customHeight="1" thickBot="1" x14ac:dyDescent="0.3"/>
    <row r="2" spans="3:11" ht="15.75" thickBot="1" x14ac:dyDescent="0.3">
      <c r="C2" s="48"/>
      <c r="D2" s="49"/>
      <c r="E2" s="49"/>
      <c r="F2" s="49"/>
      <c r="G2" s="49"/>
      <c r="H2" s="49"/>
      <c r="I2" s="49"/>
      <c r="J2" s="49"/>
      <c r="K2" s="50"/>
    </row>
    <row r="3" spans="3:11" x14ac:dyDescent="0.25">
      <c r="C3" s="51"/>
      <c r="D3" s="108" t="s">
        <v>332</v>
      </c>
      <c r="E3" s="109"/>
      <c r="F3" s="110"/>
      <c r="G3" s="52"/>
      <c r="H3" s="108" t="s">
        <v>333</v>
      </c>
      <c r="I3" s="109"/>
      <c r="J3" s="110"/>
      <c r="K3" s="53"/>
    </row>
    <row r="4" spans="3:11" ht="15.75" thickBot="1" x14ac:dyDescent="0.3">
      <c r="C4" s="51"/>
      <c r="D4" s="111"/>
      <c r="E4" s="112"/>
      <c r="F4" s="113"/>
      <c r="G4" s="52"/>
      <c r="H4" s="111"/>
      <c r="I4" s="112"/>
      <c r="J4" s="113"/>
      <c r="K4" s="53"/>
    </row>
    <row r="5" spans="3:11" x14ac:dyDescent="0.25">
      <c r="C5" s="51"/>
      <c r="D5" s="52"/>
      <c r="E5" s="52"/>
      <c r="F5" s="52"/>
      <c r="G5" s="52"/>
      <c r="H5" s="52"/>
      <c r="I5" s="52"/>
      <c r="J5" s="52"/>
      <c r="K5" s="53"/>
    </row>
    <row r="6" spans="3:11" ht="15.75" thickBot="1" x14ac:dyDescent="0.3">
      <c r="C6" s="51"/>
      <c r="D6" s="52"/>
      <c r="E6" s="52"/>
      <c r="F6" s="52"/>
      <c r="G6" s="52"/>
      <c r="H6" s="52"/>
      <c r="I6" s="52"/>
      <c r="J6" s="52"/>
      <c r="K6" s="53"/>
    </row>
    <row r="7" spans="3:11" s="17" customFormat="1" x14ac:dyDescent="0.25">
      <c r="C7" s="54"/>
      <c r="D7" s="108" t="s">
        <v>334</v>
      </c>
      <c r="E7" s="109"/>
      <c r="F7" s="110"/>
      <c r="G7" s="55"/>
      <c r="H7" s="108" t="s">
        <v>335</v>
      </c>
      <c r="I7" s="109"/>
      <c r="J7" s="110"/>
      <c r="K7" s="56"/>
    </row>
    <row r="8" spans="3:11" s="17" customFormat="1" ht="15.75" thickBot="1" x14ac:dyDescent="0.3">
      <c r="C8" s="54"/>
      <c r="D8" s="111"/>
      <c r="E8" s="112"/>
      <c r="F8" s="113"/>
      <c r="G8" s="55"/>
      <c r="H8" s="111"/>
      <c r="I8" s="112"/>
      <c r="J8" s="113"/>
      <c r="K8" s="56"/>
    </row>
    <row r="9" spans="3:11" x14ac:dyDescent="0.25">
      <c r="C9" s="51"/>
      <c r="D9" s="52"/>
      <c r="E9" s="52"/>
      <c r="F9" s="52"/>
      <c r="G9" s="52"/>
      <c r="H9" s="52"/>
      <c r="I9" s="52"/>
      <c r="J9" s="52"/>
      <c r="K9" s="53"/>
    </row>
    <row r="10" spans="3:11" ht="15.75" thickBot="1" x14ac:dyDescent="0.3">
      <c r="C10" s="51"/>
      <c r="D10" s="52"/>
      <c r="E10" s="52"/>
      <c r="F10" s="52"/>
      <c r="G10" s="52"/>
      <c r="H10" s="52"/>
      <c r="I10" s="52"/>
      <c r="J10" s="52"/>
      <c r="K10" s="53"/>
    </row>
    <row r="11" spans="3:11" s="17" customFormat="1" x14ac:dyDescent="0.25">
      <c r="C11" s="54"/>
      <c r="D11" s="108" t="s">
        <v>336</v>
      </c>
      <c r="E11" s="109"/>
      <c r="F11" s="110"/>
      <c r="G11" s="55"/>
      <c r="H11" s="108" t="s">
        <v>337</v>
      </c>
      <c r="I11" s="109"/>
      <c r="J11" s="110"/>
      <c r="K11" s="56"/>
    </row>
    <row r="12" spans="3:11" s="17" customFormat="1" ht="15.75" thickBot="1" x14ac:dyDescent="0.3">
      <c r="C12" s="54"/>
      <c r="D12" s="111"/>
      <c r="E12" s="112"/>
      <c r="F12" s="113"/>
      <c r="G12" s="55"/>
      <c r="H12" s="111"/>
      <c r="I12" s="112"/>
      <c r="J12" s="113"/>
      <c r="K12" s="56"/>
    </row>
    <row r="13" spans="3:11" s="17" customFormat="1" x14ac:dyDescent="0.25">
      <c r="C13" s="54"/>
      <c r="D13" s="55"/>
      <c r="E13" s="55"/>
      <c r="F13" s="55"/>
      <c r="G13" s="55"/>
      <c r="H13" s="55"/>
      <c r="I13" s="55"/>
      <c r="J13" s="55"/>
      <c r="K13" s="56"/>
    </row>
    <row r="14" spans="3:11" s="17" customFormat="1" ht="15.75" thickBot="1" x14ac:dyDescent="0.3">
      <c r="C14" s="54"/>
      <c r="D14" s="55"/>
      <c r="E14" s="55"/>
      <c r="F14" s="55"/>
      <c r="G14" s="55"/>
      <c r="H14" s="55"/>
      <c r="I14" s="55"/>
      <c r="J14" s="55"/>
      <c r="K14" s="56"/>
    </row>
    <row r="15" spans="3:11" s="17" customFormat="1" x14ac:dyDescent="0.25">
      <c r="C15" s="54"/>
      <c r="D15" s="108" t="s">
        <v>340</v>
      </c>
      <c r="E15" s="109"/>
      <c r="F15" s="110"/>
      <c r="G15" s="55"/>
      <c r="H15" s="108" t="s">
        <v>341</v>
      </c>
      <c r="I15" s="109"/>
      <c r="J15" s="110"/>
      <c r="K15" s="56"/>
    </row>
    <row r="16" spans="3:11" s="17" customFormat="1" ht="15.75" thickBot="1" x14ac:dyDescent="0.3">
      <c r="C16" s="54"/>
      <c r="D16" s="111"/>
      <c r="E16" s="112"/>
      <c r="F16" s="113"/>
      <c r="G16" s="55"/>
      <c r="H16" s="111"/>
      <c r="I16" s="112"/>
      <c r="J16" s="113"/>
      <c r="K16" s="56"/>
    </row>
    <row r="17" spans="3:11" s="17" customFormat="1" x14ac:dyDescent="0.25">
      <c r="C17" s="54"/>
      <c r="D17" s="55"/>
      <c r="E17" s="55"/>
      <c r="F17" s="55"/>
      <c r="G17" s="55"/>
      <c r="H17" s="55"/>
      <c r="I17" s="55"/>
      <c r="J17" s="55"/>
      <c r="K17" s="56"/>
    </row>
    <row r="18" spans="3:11" s="17" customFormat="1" ht="15.75" thickBot="1" x14ac:dyDescent="0.3">
      <c r="C18" s="54"/>
      <c r="D18" s="55"/>
      <c r="E18" s="55"/>
      <c r="F18" s="55"/>
      <c r="G18" s="55"/>
      <c r="H18" s="55"/>
      <c r="I18" s="55"/>
      <c r="J18" s="55"/>
      <c r="K18" s="56"/>
    </row>
    <row r="19" spans="3:11" s="17" customFormat="1" x14ac:dyDescent="0.25">
      <c r="C19" s="54"/>
      <c r="D19" s="108" t="s">
        <v>338</v>
      </c>
      <c r="E19" s="109"/>
      <c r="F19" s="110"/>
      <c r="G19" s="55"/>
      <c r="H19" s="108" t="s">
        <v>339</v>
      </c>
      <c r="I19" s="109"/>
      <c r="J19" s="110"/>
      <c r="K19" s="56"/>
    </row>
    <row r="20" spans="3:11" s="17" customFormat="1" ht="15.75" thickBot="1" x14ac:dyDescent="0.3">
      <c r="C20" s="54"/>
      <c r="D20" s="111"/>
      <c r="E20" s="112"/>
      <c r="F20" s="113"/>
      <c r="G20" s="55"/>
      <c r="H20" s="111"/>
      <c r="I20" s="112"/>
      <c r="J20" s="113"/>
      <c r="K20" s="56"/>
    </row>
    <row r="21" spans="3:11" s="17" customFormat="1" x14ac:dyDescent="0.25">
      <c r="C21" s="54"/>
      <c r="D21" s="55"/>
      <c r="E21" s="55"/>
      <c r="F21" s="55"/>
      <c r="G21" s="55"/>
      <c r="H21" s="55"/>
      <c r="I21" s="55"/>
      <c r="J21" s="55"/>
      <c r="K21" s="56"/>
    </row>
    <row r="22" spans="3:11" x14ac:dyDescent="0.25">
      <c r="C22" s="51"/>
      <c r="D22" s="52"/>
      <c r="E22" s="52"/>
      <c r="F22" s="114" t="s">
        <v>355</v>
      </c>
      <c r="G22" s="114"/>
      <c r="H22" s="114"/>
      <c r="I22" s="52"/>
      <c r="J22" s="52"/>
      <c r="K22" s="53"/>
    </row>
    <row r="23" spans="3:11" ht="7.5" customHeight="1" x14ac:dyDescent="0.25">
      <c r="C23" s="51"/>
      <c r="D23" s="52"/>
      <c r="E23" s="52"/>
      <c r="F23" s="52"/>
      <c r="G23" s="57"/>
      <c r="H23" s="52"/>
      <c r="I23" s="52"/>
      <c r="J23" s="52"/>
      <c r="K23" s="53"/>
    </row>
    <row r="24" spans="3:11" x14ac:dyDescent="0.25">
      <c r="C24" s="51"/>
      <c r="D24" s="52"/>
      <c r="E24" s="114" t="s">
        <v>354</v>
      </c>
      <c r="F24" s="114"/>
      <c r="G24" s="114"/>
      <c r="H24" s="114"/>
      <c r="I24" s="114"/>
      <c r="J24" s="52"/>
      <c r="K24" s="53"/>
    </row>
    <row r="25" spans="3:11" ht="7.5" customHeight="1" x14ac:dyDescent="0.25">
      <c r="C25" s="51"/>
      <c r="D25" s="52"/>
      <c r="E25" s="52"/>
      <c r="F25" s="52"/>
      <c r="G25" s="57"/>
      <c r="H25" s="52"/>
      <c r="I25" s="52"/>
      <c r="J25" s="52"/>
      <c r="K25" s="53"/>
    </row>
    <row r="26" spans="3:11" x14ac:dyDescent="0.25">
      <c r="C26" s="51"/>
      <c r="D26" s="52"/>
      <c r="E26" s="114" t="s">
        <v>356</v>
      </c>
      <c r="F26" s="114"/>
      <c r="G26" s="114"/>
      <c r="H26" s="114"/>
      <c r="I26" s="114"/>
      <c r="J26" s="52"/>
      <c r="K26" s="107" t="s">
        <v>404</v>
      </c>
    </row>
    <row r="27" spans="3:11" ht="6.75" customHeight="1" thickBot="1" x14ac:dyDescent="0.3">
      <c r="C27" s="58"/>
      <c r="D27" s="59"/>
      <c r="E27" s="59"/>
      <c r="F27" s="59"/>
      <c r="G27" s="59"/>
      <c r="H27" s="59"/>
      <c r="I27" s="59"/>
      <c r="J27" s="59"/>
      <c r="K27" s="60"/>
    </row>
  </sheetData>
  <mergeCells count="13">
    <mergeCell ref="E26:I26"/>
    <mergeCell ref="D15:F16"/>
    <mergeCell ref="H15:J16"/>
    <mergeCell ref="D19:F20"/>
    <mergeCell ref="H19:J20"/>
    <mergeCell ref="E24:I24"/>
    <mergeCell ref="F22:H22"/>
    <mergeCell ref="D3:F4"/>
    <mergeCell ref="H3:J4"/>
    <mergeCell ref="D7:F8"/>
    <mergeCell ref="H7:J8"/>
    <mergeCell ref="D11:F12"/>
    <mergeCell ref="H11:J12"/>
  </mergeCells>
  <hyperlinks>
    <hyperlink ref="D3:F4" location="'Equity - Value Fund (Direct)'!A1" display="Equity - Value Fund (Direct)"/>
    <hyperlink ref="H3:J4" location="'Equity - Value Fund (Regular)'!A1" display="Equity - Value Fund (Regular)"/>
    <hyperlink ref="D7:F8" location="'ELSS (Direct)'!A1" display="Equity - ELSS Fund (Direct)"/>
    <hyperlink ref="H7:J8" location="'ELSS (Regular)'!A1" display="Equity - ELSS Fund (Regular)"/>
    <hyperlink ref="D11:F12" location="'Equity - ESG Fund(Direct)'!A1" display="Equity - ESG Fund (Direct)"/>
    <hyperlink ref="H11:J12" location="'Equity - ESG Fund(Regular)'!A1" display="Equity - ESG Fund (Regular)"/>
    <hyperlink ref="D15:F16" location="'Debt - Dynamic Bond (Direct)'!A1" display="Debt - Dynamic Bond (Direct)"/>
    <hyperlink ref="H15:J16" location="'Debt - Dynamic Bond (Regular)'!A1" display="Debt - Dynamic Bond (Regular)"/>
    <hyperlink ref="D19:F20" location="'Debt - Liquid (Direct)'!A1" display="Debt - Liquid Fund (Direct)"/>
    <hyperlink ref="H19:J20" location="'Debt - Liquid (Regular)'!A1" display="Debt - Liquid Fund (Regular)"/>
    <hyperlink ref="E24" r:id="rId1"/>
    <hyperlink ref="E26" r:id="rId2"/>
    <hyperlink ref="K26" location="Disclaimer!A1" display="Disclaimer"/>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57"/>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C18" sqref="C18"/>
    </sheetView>
  </sheetViews>
  <sheetFormatPr defaultRowHeight="15" x14ac:dyDescent="0.25"/>
  <cols>
    <col min="1" max="1" width="60.57031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bestFit="1" customWidth="1"/>
    <col min="23" max="23" width="5.28515625" style="3" bestFit="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17" t="s">
        <v>349</v>
      </c>
    </row>
    <row r="3" spans="1:27" ht="15" customHeight="1" thickBot="1" x14ac:dyDescent="0.3">
      <c r="A3" s="118"/>
    </row>
    <row r="4" spans="1:27" ht="15.75" thickBot="1" x14ac:dyDescent="0.3"/>
    <row r="5" spans="1:27" s="4" customFormat="1" x14ac:dyDescent="0.25">
      <c r="A5" s="32" t="s">
        <v>353</v>
      </c>
      <c r="B5" s="115" t="s">
        <v>8</v>
      </c>
      <c r="C5" s="115" t="s">
        <v>9</v>
      </c>
      <c r="D5" s="121" t="s">
        <v>115</v>
      </c>
      <c r="E5" s="121"/>
      <c r="F5" s="121" t="s">
        <v>116</v>
      </c>
      <c r="G5" s="121"/>
      <c r="H5" s="121" t="s">
        <v>117</v>
      </c>
      <c r="I5" s="121"/>
      <c r="J5" s="121" t="s">
        <v>47</v>
      </c>
      <c r="K5" s="121"/>
      <c r="L5" s="121" t="s">
        <v>48</v>
      </c>
      <c r="M5" s="121"/>
      <c r="N5" s="121" t="s">
        <v>1</v>
      </c>
      <c r="O5" s="121"/>
      <c r="P5" s="121" t="s">
        <v>2</v>
      </c>
      <c r="Q5" s="121"/>
      <c r="R5" s="121" t="s">
        <v>3</v>
      </c>
      <c r="S5" s="121"/>
      <c r="T5" s="121" t="s">
        <v>4</v>
      </c>
      <c r="U5" s="121"/>
      <c r="V5" s="121" t="s">
        <v>385</v>
      </c>
      <c r="W5" s="121"/>
      <c r="X5" s="121" t="s">
        <v>5</v>
      </c>
      <c r="Y5" s="121"/>
      <c r="Z5" s="121" t="s">
        <v>46</v>
      </c>
      <c r="AA5" s="124"/>
    </row>
    <row r="6" spans="1:27" s="4" customFormat="1" x14ac:dyDescent="0.25">
      <c r="A6" s="18" t="s">
        <v>7</v>
      </c>
      <c r="B6" s="116"/>
      <c r="C6" s="116"/>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61" t="s">
        <v>10</v>
      </c>
      <c r="T6" s="61" t="s">
        <v>0</v>
      </c>
      <c r="U6" s="61" t="s">
        <v>10</v>
      </c>
      <c r="V6" s="61" t="s">
        <v>0</v>
      </c>
      <c r="W6" s="61" t="s">
        <v>10</v>
      </c>
      <c r="X6" s="61" t="s">
        <v>0</v>
      </c>
      <c r="Y6" s="61" t="s">
        <v>10</v>
      </c>
      <c r="Z6" s="61"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71" t="s">
        <v>118</v>
      </c>
      <c r="B8" s="72">
        <f>VLOOKUP($A8,'Return Data'!$A$7:$R$328,2,0)</f>
        <v>43896</v>
      </c>
      <c r="C8" s="73">
        <f>VLOOKUP($A8,'Return Data'!$A$7:$R$328,3,0)</f>
        <v>318.12110000000001</v>
      </c>
      <c r="D8" s="73">
        <f>VLOOKUP($A8,'Return Data'!$A$7:$R$328,6,0)</f>
        <v>5.9557794341601502</v>
      </c>
      <c r="E8" s="74">
        <f t="shared" ref="E8:E51" si="0">RANK(D8,D$8:D$51,0)</f>
        <v>19</v>
      </c>
      <c r="F8" s="73">
        <f>VLOOKUP($A8,'Return Data'!$A$7:$R$328,7,0)</f>
        <v>8.1096006868220201</v>
      </c>
      <c r="G8" s="74">
        <f t="shared" ref="G8:G51" si="1">RANK(F8,F$8:F$51,0)</f>
        <v>10</v>
      </c>
      <c r="H8" s="73">
        <f>VLOOKUP($A8,'Return Data'!$A$7:$R$328,8,0)</f>
        <v>6.7092145944611801</v>
      </c>
      <c r="I8" s="74">
        <f t="shared" ref="I8:I51" si="2">RANK(H8,H$8:H$51,0)</f>
        <v>9</v>
      </c>
      <c r="J8" s="73">
        <f>VLOOKUP($A8,'Return Data'!$A$7:$R$328,9,0)</f>
        <v>5.7453444522091699</v>
      </c>
      <c r="K8" s="74">
        <f t="shared" ref="K8:K51" si="3">RANK(J8,J$8:J$51,0)</f>
        <v>5</v>
      </c>
      <c r="L8" s="73">
        <f>VLOOKUP($A8,'Return Data'!$A$7:$R$328,10,0)</f>
        <v>5.5750473623467602</v>
      </c>
      <c r="M8" s="74">
        <f t="shared" ref="M8:M51" si="4">RANK(L8,L$8:L$51,0)</f>
        <v>6</v>
      </c>
      <c r="N8" s="73">
        <f>VLOOKUP($A8,'Return Data'!$A$7:$R$328,11,0)</f>
        <v>5.3359400366802898</v>
      </c>
      <c r="O8" s="74">
        <f t="shared" ref="O8:O24" si="5">RANK(N8,N$8:N$51,0)</f>
        <v>9</v>
      </c>
      <c r="P8" s="73">
        <f>VLOOKUP($A8,'Return Data'!$A$7:$R$328,12,0)</f>
        <v>5.4732607810919101</v>
      </c>
      <c r="Q8" s="74">
        <f t="shared" ref="Q8:Q24" si="6">RANK(P8,P$8:P$51,0)</f>
        <v>14</v>
      </c>
      <c r="R8" s="73">
        <f>VLOOKUP($A8,'Return Data'!$A$7:$R$328,13,0)</f>
        <v>5.9656338424842899</v>
      </c>
      <c r="S8" s="74">
        <f t="shared" ref="S8:S24" si="7">RANK(R8,R$8:R$51,0)</f>
        <v>6</v>
      </c>
      <c r="T8" s="73">
        <f>VLOOKUP($A8,'Return Data'!$A$7:$R$328,14,0)</f>
        <v>6.4435542479018801</v>
      </c>
      <c r="U8" s="74">
        <f t="shared" ref="U8:U24" si="8">RANK(T8,T$8:T$51,0)</f>
        <v>7</v>
      </c>
      <c r="V8" s="73">
        <f>VLOOKUP($A8,'Return Data'!$A$7:$R$328,18,0)</f>
        <v>7.2676944166826898</v>
      </c>
      <c r="W8" s="74">
        <f t="shared" ref="W8:W24" si="9">RANK(V8,V$8:V$51,0)</f>
        <v>9</v>
      </c>
      <c r="X8" s="73">
        <f>VLOOKUP($A8,'Return Data'!$A$7:$R$328,15,0)</f>
        <v>7.4258107927276802</v>
      </c>
      <c r="Y8" s="74">
        <f t="shared" ref="Y8:Y24" si="10">RANK(X8,X$8:X$51,0)</f>
        <v>10</v>
      </c>
      <c r="Z8" s="73">
        <f>VLOOKUP($A8,'Return Data'!$A$7:$R$328,17,0)</f>
        <v>10.150875196760399</v>
      </c>
      <c r="AA8" s="75">
        <f t="shared" ref="AA8:AA51" si="11">RANK(Z8,Z$8:Z$51,0)</f>
        <v>5</v>
      </c>
    </row>
    <row r="9" spans="1:27" x14ac:dyDescent="0.25">
      <c r="A9" s="71" t="s">
        <v>119</v>
      </c>
      <c r="B9" s="72">
        <f>VLOOKUP($A9,'Return Data'!$A$7:$R$328,2,0)</f>
        <v>43896</v>
      </c>
      <c r="C9" s="73">
        <f>VLOOKUP($A9,'Return Data'!$A$7:$R$328,3,0)</f>
        <v>2193.6088</v>
      </c>
      <c r="D9" s="73">
        <f>VLOOKUP($A9,'Return Data'!$A$7:$R$328,6,0)</f>
        <v>6.6785518470107199</v>
      </c>
      <c r="E9" s="74">
        <f t="shared" si="0"/>
        <v>8</v>
      </c>
      <c r="F9" s="73">
        <f>VLOOKUP($A9,'Return Data'!$A$7:$R$328,7,0)</f>
        <v>8.3675273142800304</v>
      </c>
      <c r="G9" s="74">
        <f t="shared" si="1"/>
        <v>4</v>
      </c>
      <c r="H9" s="73">
        <f>VLOOKUP($A9,'Return Data'!$A$7:$R$328,8,0)</f>
        <v>6.7356999124824304</v>
      </c>
      <c r="I9" s="74">
        <f t="shared" si="2"/>
        <v>7</v>
      </c>
      <c r="J9" s="73">
        <f>VLOOKUP($A9,'Return Data'!$A$7:$R$328,9,0)</f>
        <v>5.7915286797294598</v>
      </c>
      <c r="K9" s="74">
        <f t="shared" si="3"/>
        <v>4</v>
      </c>
      <c r="L9" s="73">
        <f>VLOOKUP($A9,'Return Data'!$A$7:$R$328,10,0)</f>
        <v>5.5742844702896504</v>
      </c>
      <c r="M9" s="74">
        <f t="shared" si="4"/>
        <v>7</v>
      </c>
      <c r="N9" s="73">
        <f>VLOOKUP($A9,'Return Data'!$A$7:$R$328,11,0)</f>
        <v>5.3493984740167697</v>
      </c>
      <c r="O9" s="74">
        <f t="shared" si="5"/>
        <v>7</v>
      </c>
      <c r="P9" s="73">
        <f>VLOOKUP($A9,'Return Data'!$A$7:$R$328,12,0)</f>
        <v>5.4764191458800902</v>
      </c>
      <c r="Q9" s="74">
        <f t="shared" si="6"/>
        <v>13</v>
      </c>
      <c r="R9" s="73">
        <f>VLOOKUP($A9,'Return Data'!$A$7:$R$328,13,0)</f>
        <v>5.8691414193935199</v>
      </c>
      <c r="S9" s="74">
        <f t="shared" si="7"/>
        <v>13</v>
      </c>
      <c r="T9" s="73">
        <f>VLOOKUP($A9,'Return Data'!$A$7:$R$328,14,0)</f>
        <v>6.3642614717436397</v>
      </c>
      <c r="U9" s="74">
        <f t="shared" si="8"/>
        <v>12</v>
      </c>
      <c r="V9" s="73">
        <f>VLOOKUP($A9,'Return Data'!$A$7:$R$328,18,0)</f>
        <v>7.2212832305253603</v>
      </c>
      <c r="W9" s="74">
        <f t="shared" si="9"/>
        <v>12</v>
      </c>
      <c r="X9" s="73">
        <f>VLOOKUP($A9,'Return Data'!$A$7:$R$328,15,0)</f>
        <v>7.40170198052994</v>
      </c>
      <c r="Y9" s="74">
        <f t="shared" si="10"/>
        <v>12</v>
      </c>
      <c r="Z9" s="73">
        <f>VLOOKUP($A9,'Return Data'!$A$7:$R$328,17,0)</f>
        <v>10.0677970601634</v>
      </c>
      <c r="AA9" s="75">
        <f t="shared" si="11"/>
        <v>12</v>
      </c>
    </row>
    <row r="10" spans="1:27" x14ac:dyDescent="0.25">
      <c r="A10" s="71" t="s">
        <v>120</v>
      </c>
      <c r="B10" s="72">
        <f>VLOOKUP($A10,'Return Data'!$A$7:$R$328,2,0)</f>
        <v>43896</v>
      </c>
      <c r="C10" s="73">
        <f>VLOOKUP($A10,'Return Data'!$A$7:$R$328,3,0)</f>
        <v>2276.2626</v>
      </c>
      <c r="D10" s="73">
        <f>VLOOKUP($A10,'Return Data'!$A$7:$R$328,6,0)</f>
        <v>5.7943857231437201</v>
      </c>
      <c r="E10" s="74">
        <f t="shared" si="0"/>
        <v>24</v>
      </c>
      <c r="F10" s="73">
        <f>VLOOKUP($A10,'Return Data'!$A$7:$R$328,7,0)</f>
        <v>6.5260251791077604</v>
      </c>
      <c r="G10" s="74">
        <f t="shared" si="1"/>
        <v>29</v>
      </c>
      <c r="H10" s="73">
        <f>VLOOKUP($A10,'Return Data'!$A$7:$R$328,8,0)</f>
        <v>5.6988959687436402</v>
      </c>
      <c r="I10" s="74">
        <f t="shared" si="2"/>
        <v>30</v>
      </c>
      <c r="J10" s="73">
        <f>VLOOKUP($A10,'Return Data'!$A$7:$R$328,9,0)</f>
        <v>5.3530476446433202</v>
      </c>
      <c r="K10" s="74">
        <f t="shared" si="3"/>
        <v>30</v>
      </c>
      <c r="L10" s="73">
        <f>VLOOKUP($A10,'Return Data'!$A$7:$R$328,10,0)</f>
        <v>5.3512708875285799</v>
      </c>
      <c r="M10" s="74">
        <f t="shared" si="4"/>
        <v>30</v>
      </c>
      <c r="N10" s="73">
        <f>VLOOKUP($A10,'Return Data'!$A$7:$R$328,11,0)</f>
        <v>5.2923135560627204</v>
      </c>
      <c r="O10" s="74">
        <f t="shared" si="5"/>
        <v>16</v>
      </c>
      <c r="P10" s="73">
        <f>VLOOKUP($A10,'Return Data'!$A$7:$R$328,12,0)</f>
        <v>5.5192520178466404</v>
      </c>
      <c r="Q10" s="74">
        <f t="shared" si="6"/>
        <v>10</v>
      </c>
      <c r="R10" s="73">
        <f>VLOOKUP($A10,'Return Data'!$A$7:$R$328,13,0)</f>
        <v>5.8857773596660303</v>
      </c>
      <c r="S10" s="74">
        <f t="shared" si="7"/>
        <v>12</v>
      </c>
      <c r="T10" s="73">
        <f>VLOOKUP($A10,'Return Data'!$A$7:$R$328,14,0)</f>
        <v>6.3617282686771599</v>
      </c>
      <c r="U10" s="74">
        <f t="shared" si="8"/>
        <v>13</v>
      </c>
      <c r="V10" s="73">
        <f>VLOOKUP($A10,'Return Data'!$A$7:$R$328,18,0)</f>
        <v>7.2557876151106102</v>
      </c>
      <c r="W10" s="74">
        <f t="shared" si="9"/>
        <v>10</v>
      </c>
      <c r="X10" s="73">
        <f>VLOOKUP($A10,'Return Data'!$A$7:$R$328,15,0)</f>
        <v>7.4293844120184396</v>
      </c>
      <c r="Y10" s="74">
        <f t="shared" si="10"/>
        <v>9</v>
      </c>
      <c r="Z10" s="73">
        <f>VLOOKUP($A10,'Return Data'!$A$7:$R$328,17,0)</f>
        <v>10.154425702616701</v>
      </c>
      <c r="AA10" s="75">
        <f t="shared" si="11"/>
        <v>4</v>
      </c>
    </row>
    <row r="11" spans="1:27" x14ac:dyDescent="0.25">
      <c r="A11" s="71" t="s">
        <v>121</v>
      </c>
      <c r="B11" s="72">
        <f>VLOOKUP($A11,'Return Data'!$A$7:$R$328,2,0)</f>
        <v>43896</v>
      </c>
      <c r="C11" s="73">
        <f>VLOOKUP($A11,'Return Data'!$A$7:$R$328,3,0)</f>
        <v>3042.5934000000002</v>
      </c>
      <c r="D11" s="73">
        <f>VLOOKUP($A11,'Return Data'!$A$7:$R$328,6,0)</f>
        <v>5.6247531741458996</v>
      </c>
      <c r="E11" s="74">
        <f t="shared" si="0"/>
        <v>28</v>
      </c>
      <c r="F11" s="73">
        <f>VLOOKUP($A11,'Return Data'!$A$7:$R$328,7,0)</f>
        <v>7.5595923106548</v>
      </c>
      <c r="G11" s="74">
        <f t="shared" si="1"/>
        <v>17</v>
      </c>
      <c r="H11" s="73">
        <f>VLOOKUP($A11,'Return Data'!$A$7:$R$328,8,0)</f>
        <v>6.5596170466352302</v>
      </c>
      <c r="I11" s="74">
        <f t="shared" si="2"/>
        <v>12</v>
      </c>
      <c r="J11" s="73">
        <f>VLOOKUP($A11,'Return Data'!$A$7:$R$328,9,0)</f>
        <v>5.6852840864193297</v>
      </c>
      <c r="K11" s="74">
        <f t="shared" si="3"/>
        <v>8</v>
      </c>
      <c r="L11" s="73">
        <f>VLOOKUP($A11,'Return Data'!$A$7:$R$328,10,0)</f>
        <v>5.63698258445232</v>
      </c>
      <c r="M11" s="74">
        <f t="shared" si="4"/>
        <v>2</v>
      </c>
      <c r="N11" s="73">
        <f>VLOOKUP($A11,'Return Data'!$A$7:$R$328,11,0)</f>
        <v>5.4164892943238296</v>
      </c>
      <c r="O11" s="74">
        <f t="shared" si="5"/>
        <v>4</v>
      </c>
      <c r="P11" s="73">
        <f>VLOOKUP($A11,'Return Data'!$A$7:$R$328,12,0)</f>
        <v>5.6215080674107396</v>
      </c>
      <c r="Q11" s="74">
        <f t="shared" si="6"/>
        <v>3</v>
      </c>
      <c r="R11" s="73">
        <f>VLOOKUP($A11,'Return Data'!$A$7:$R$328,13,0)</f>
        <v>5.9880919475544401</v>
      </c>
      <c r="S11" s="74">
        <f t="shared" si="7"/>
        <v>5</v>
      </c>
      <c r="T11" s="73">
        <f>VLOOKUP($A11,'Return Data'!$A$7:$R$328,14,0)</f>
        <v>6.4706133579935798</v>
      </c>
      <c r="U11" s="74">
        <f t="shared" si="8"/>
        <v>4</v>
      </c>
      <c r="V11" s="73">
        <f>VLOOKUP($A11,'Return Data'!$A$7:$R$328,18,0)</f>
        <v>7.2920345892527596</v>
      </c>
      <c r="W11" s="74">
        <f t="shared" si="9"/>
        <v>4</v>
      </c>
      <c r="X11" s="73">
        <f>VLOOKUP($A11,'Return Data'!$A$7:$R$328,15,0)</f>
        <v>7.4391750146623297</v>
      </c>
      <c r="Y11" s="74">
        <f t="shared" si="10"/>
        <v>4</v>
      </c>
      <c r="Z11" s="73">
        <f>VLOOKUP($A11,'Return Data'!$A$7:$R$328,17,0)</f>
        <v>10.0444540020946</v>
      </c>
      <c r="AA11" s="75">
        <f t="shared" si="11"/>
        <v>13</v>
      </c>
    </row>
    <row r="12" spans="1:27" x14ac:dyDescent="0.25">
      <c r="A12" s="71" t="s">
        <v>122</v>
      </c>
      <c r="B12" s="72">
        <f>VLOOKUP($A12,'Return Data'!$A$7:$R$328,2,0)</f>
        <v>43896</v>
      </c>
      <c r="C12" s="73">
        <f>VLOOKUP($A12,'Return Data'!$A$7:$R$328,3,0)</f>
        <v>2274.4996999999998</v>
      </c>
      <c r="D12" s="73">
        <f>VLOOKUP($A12,'Return Data'!$A$7:$R$328,6,0)</f>
        <v>4.5355828166073797</v>
      </c>
      <c r="E12" s="74">
        <f t="shared" si="0"/>
        <v>39</v>
      </c>
      <c r="F12" s="73">
        <f>VLOOKUP($A12,'Return Data'!$A$7:$R$328,7,0)</f>
        <v>6.5423313439720898</v>
      </c>
      <c r="G12" s="74">
        <f t="shared" si="1"/>
        <v>28</v>
      </c>
      <c r="H12" s="73">
        <f>VLOOKUP($A12,'Return Data'!$A$7:$R$328,8,0)</f>
        <v>5.8554178179645202</v>
      </c>
      <c r="I12" s="74">
        <f t="shared" si="2"/>
        <v>29</v>
      </c>
      <c r="J12" s="73">
        <f>VLOOKUP($A12,'Return Data'!$A$7:$R$328,9,0)</f>
        <v>5.2152989579298001</v>
      </c>
      <c r="K12" s="74">
        <f t="shared" si="3"/>
        <v>36</v>
      </c>
      <c r="L12" s="73">
        <f>VLOOKUP($A12,'Return Data'!$A$7:$R$328,10,0)</f>
        <v>5.1158975196742</v>
      </c>
      <c r="M12" s="74">
        <f t="shared" si="4"/>
        <v>37</v>
      </c>
      <c r="N12" s="73">
        <f>VLOOKUP($A12,'Return Data'!$A$7:$R$328,11,0)</f>
        <v>5.0217734188353704</v>
      </c>
      <c r="O12" s="74">
        <f t="shared" si="5"/>
        <v>32</v>
      </c>
      <c r="P12" s="73">
        <f>VLOOKUP($A12,'Return Data'!$A$7:$R$328,12,0)</f>
        <v>5.2178505326025402</v>
      </c>
      <c r="Q12" s="74">
        <f t="shared" si="6"/>
        <v>31</v>
      </c>
      <c r="R12" s="73">
        <f>VLOOKUP($A12,'Return Data'!$A$7:$R$328,13,0)</f>
        <v>5.6030375108019603</v>
      </c>
      <c r="S12" s="74">
        <f t="shared" si="7"/>
        <v>29</v>
      </c>
      <c r="T12" s="73">
        <f>VLOOKUP($A12,'Return Data'!$A$7:$R$328,14,0)</f>
        <v>6.1313776712213803</v>
      </c>
      <c r="U12" s="74">
        <f t="shared" si="8"/>
        <v>29</v>
      </c>
      <c r="V12" s="73">
        <f>VLOOKUP($A12,'Return Data'!$A$7:$R$328,18,0)</f>
        <v>7.0980899784379998</v>
      </c>
      <c r="W12" s="74">
        <f t="shared" si="9"/>
        <v>25</v>
      </c>
      <c r="X12" s="73">
        <f>VLOOKUP($A12,'Return Data'!$A$7:$R$328,15,0)</f>
        <v>7.3121490130954099</v>
      </c>
      <c r="Y12" s="74">
        <f t="shared" si="10"/>
        <v>24</v>
      </c>
      <c r="Z12" s="73">
        <f>VLOOKUP($A12,'Return Data'!$A$7:$R$328,17,0)</f>
        <v>10.0280980943401</v>
      </c>
      <c r="AA12" s="75">
        <f t="shared" si="11"/>
        <v>18</v>
      </c>
    </row>
    <row r="13" spans="1:27" x14ac:dyDescent="0.25">
      <c r="A13" s="71" t="s">
        <v>123</v>
      </c>
      <c r="B13" s="72">
        <f>VLOOKUP($A13,'Return Data'!$A$7:$R$328,2,0)</f>
        <v>43896</v>
      </c>
      <c r="C13" s="73">
        <f>VLOOKUP($A13,'Return Data'!$A$7:$R$328,3,0)</f>
        <v>2382.3708999999999</v>
      </c>
      <c r="D13" s="73">
        <f>VLOOKUP($A13,'Return Data'!$A$7:$R$328,6,0)</f>
        <v>5.5684543394565198</v>
      </c>
      <c r="E13" s="74">
        <f t="shared" si="0"/>
        <v>30</v>
      </c>
      <c r="F13" s="73">
        <f>VLOOKUP($A13,'Return Data'!$A$7:$R$328,7,0)</f>
        <v>6.0665138687054201</v>
      </c>
      <c r="G13" s="74">
        <f t="shared" si="1"/>
        <v>34</v>
      </c>
      <c r="H13" s="73">
        <f>VLOOKUP($A13,'Return Data'!$A$7:$R$328,8,0)</f>
        <v>5.5864971224366897</v>
      </c>
      <c r="I13" s="74">
        <f t="shared" si="2"/>
        <v>35</v>
      </c>
      <c r="J13" s="73">
        <f>VLOOKUP($A13,'Return Data'!$A$7:$R$328,9,0)</f>
        <v>5.2156796324919004</v>
      </c>
      <c r="K13" s="74">
        <f t="shared" si="3"/>
        <v>35</v>
      </c>
      <c r="L13" s="73">
        <f>VLOOKUP($A13,'Return Data'!$A$7:$R$328,10,0)</f>
        <v>5.19345686030106</v>
      </c>
      <c r="M13" s="74">
        <f t="shared" si="4"/>
        <v>35</v>
      </c>
      <c r="N13" s="73">
        <f>VLOOKUP($A13,'Return Data'!$A$7:$R$328,11,0)</f>
        <v>5.0714285758660296</v>
      </c>
      <c r="O13" s="74">
        <f t="shared" si="5"/>
        <v>31</v>
      </c>
      <c r="P13" s="73">
        <f>VLOOKUP($A13,'Return Data'!$A$7:$R$328,12,0)</f>
        <v>5.19916273013071</v>
      </c>
      <c r="Q13" s="74">
        <f t="shared" si="6"/>
        <v>32</v>
      </c>
      <c r="R13" s="73">
        <f>VLOOKUP($A13,'Return Data'!$A$7:$R$328,13,0)</f>
        <v>5.5171894001244999</v>
      </c>
      <c r="S13" s="74">
        <f t="shared" si="7"/>
        <v>31</v>
      </c>
      <c r="T13" s="73">
        <f>VLOOKUP($A13,'Return Data'!$A$7:$R$328,14,0)</f>
        <v>6.0223871987010504</v>
      </c>
      <c r="U13" s="74">
        <f t="shared" si="8"/>
        <v>31</v>
      </c>
      <c r="V13" s="73">
        <f>VLOOKUP($A13,'Return Data'!$A$7:$R$328,18,0)</f>
        <v>6.98328956082654</v>
      </c>
      <c r="W13" s="74">
        <f t="shared" si="9"/>
        <v>29</v>
      </c>
      <c r="X13" s="73">
        <f>VLOOKUP($A13,'Return Data'!$A$7:$R$328,15,0)</f>
        <v>7.14622580528924</v>
      </c>
      <c r="Y13" s="74">
        <f t="shared" si="10"/>
        <v>30</v>
      </c>
      <c r="Z13" s="73">
        <f>VLOOKUP($A13,'Return Data'!$A$7:$R$328,17,0)</f>
        <v>9.82102945343801</v>
      </c>
      <c r="AA13" s="75">
        <f t="shared" si="11"/>
        <v>29</v>
      </c>
    </row>
    <row r="14" spans="1:27" x14ac:dyDescent="0.25">
      <c r="A14" s="71" t="s">
        <v>124</v>
      </c>
      <c r="B14" s="72">
        <f>VLOOKUP($A14,'Return Data'!$A$7:$R$328,2,0)</f>
        <v>43896</v>
      </c>
      <c r="C14" s="73">
        <f>VLOOKUP($A14,'Return Data'!$A$7:$R$328,3,0)</f>
        <v>2825.7572</v>
      </c>
      <c r="D14" s="73">
        <f>VLOOKUP($A14,'Return Data'!$A$7:$R$328,6,0)</f>
        <v>6.5267806199252902</v>
      </c>
      <c r="E14" s="74">
        <f t="shared" si="0"/>
        <v>12</v>
      </c>
      <c r="F14" s="73">
        <f>VLOOKUP($A14,'Return Data'!$A$7:$R$328,7,0)</f>
        <v>7.2864742049158702</v>
      </c>
      <c r="G14" s="74">
        <f t="shared" si="1"/>
        <v>19</v>
      </c>
      <c r="H14" s="73">
        <f>VLOOKUP($A14,'Return Data'!$A$7:$R$328,8,0)</f>
        <v>6.1912121380528298</v>
      </c>
      <c r="I14" s="74">
        <f t="shared" si="2"/>
        <v>20</v>
      </c>
      <c r="J14" s="73">
        <f>VLOOKUP($A14,'Return Data'!$A$7:$R$328,9,0)</f>
        <v>5.5698278728737902</v>
      </c>
      <c r="K14" s="74">
        <f t="shared" si="3"/>
        <v>20</v>
      </c>
      <c r="L14" s="73">
        <f>VLOOKUP($A14,'Return Data'!$A$7:$R$328,10,0)</f>
        <v>5.4318670356337897</v>
      </c>
      <c r="M14" s="74">
        <f t="shared" si="4"/>
        <v>22</v>
      </c>
      <c r="N14" s="73">
        <f>VLOOKUP($A14,'Return Data'!$A$7:$R$328,11,0)</f>
        <v>5.2453250997413399</v>
      </c>
      <c r="O14" s="74">
        <f t="shared" si="5"/>
        <v>22</v>
      </c>
      <c r="P14" s="73">
        <f>VLOOKUP($A14,'Return Data'!$A$7:$R$328,12,0)</f>
        <v>5.3480458741293102</v>
      </c>
      <c r="Q14" s="74">
        <f t="shared" si="6"/>
        <v>23</v>
      </c>
      <c r="R14" s="73">
        <f>VLOOKUP($A14,'Return Data'!$A$7:$R$328,13,0)</f>
        <v>5.7719766272137596</v>
      </c>
      <c r="S14" s="74">
        <f t="shared" si="7"/>
        <v>21</v>
      </c>
      <c r="T14" s="73">
        <f>VLOOKUP($A14,'Return Data'!$A$7:$R$328,14,0)</f>
        <v>6.24396025147509</v>
      </c>
      <c r="U14" s="74">
        <f t="shared" si="8"/>
        <v>24</v>
      </c>
      <c r="V14" s="73">
        <f>VLOOKUP($A14,'Return Data'!$A$7:$R$328,18,0)</f>
        <v>7.16019965626373</v>
      </c>
      <c r="W14" s="74">
        <f t="shared" si="9"/>
        <v>19</v>
      </c>
      <c r="X14" s="73">
        <f>VLOOKUP($A14,'Return Data'!$A$7:$R$328,15,0)</f>
        <v>7.3496685533557304</v>
      </c>
      <c r="Y14" s="74">
        <f t="shared" si="10"/>
        <v>19</v>
      </c>
      <c r="Z14" s="73">
        <f>VLOOKUP($A14,'Return Data'!$A$7:$R$328,17,0)</f>
        <v>10.011750832312201</v>
      </c>
      <c r="AA14" s="75">
        <f t="shared" si="11"/>
        <v>20</v>
      </c>
    </row>
    <row r="15" spans="1:27" x14ac:dyDescent="0.25">
      <c r="A15" s="71" t="s">
        <v>125</v>
      </c>
      <c r="B15" s="72">
        <f>VLOOKUP($A15,'Return Data'!$A$7:$R$328,2,0)</f>
        <v>43896</v>
      </c>
      <c r="C15" s="73">
        <f>VLOOKUP($A15,'Return Data'!$A$7:$R$328,3,0)</f>
        <v>2545.3454999999999</v>
      </c>
      <c r="D15" s="73">
        <f>VLOOKUP($A15,'Return Data'!$A$7:$R$328,6,0)</f>
        <v>6.6850515588300397</v>
      </c>
      <c r="E15" s="74">
        <f t="shared" si="0"/>
        <v>7</v>
      </c>
      <c r="F15" s="73">
        <f>VLOOKUP($A15,'Return Data'!$A$7:$R$328,7,0)</f>
        <v>8.03229737193241</v>
      </c>
      <c r="G15" s="74">
        <f t="shared" si="1"/>
        <v>13</v>
      </c>
      <c r="H15" s="73">
        <f>VLOOKUP($A15,'Return Data'!$A$7:$R$328,8,0)</f>
        <v>6.5784214583666403</v>
      </c>
      <c r="I15" s="74">
        <f t="shared" si="2"/>
        <v>11</v>
      </c>
      <c r="J15" s="73">
        <f>VLOOKUP($A15,'Return Data'!$A$7:$R$328,9,0)</f>
        <v>5.7364676988173002</v>
      </c>
      <c r="K15" s="74">
        <f t="shared" si="3"/>
        <v>6</v>
      </c>
      <c r="L15" s="73">
        <f>VLOOKUP($A15,'Return Data'!$A$7:$R$328,10,0)</f>
        <v>5.5243835829552399</v>
      </c>
      <c r="M15" s="74">
        <f t="shared" si="4"/>
        <v>10</v>
      </c>
      <c r="N15" s="73">
        <f>VLOOKUP($A15,'Return Data'!$A$7:$R$328,11,0)</f>
        <v>5.3253834542824201</v>
      </c>
      <c r="O15" s="74">
        <f t="shared" si="5"/>
        <v>12</v>
      </c>
      <c r="P15" s="73">
        <f>VLOOKUP($A15,'Return Data'!$A$7:$R$328,12,0)</f>
        <v>5.5752025177460904</v>
      </c>
      <c r="Q15" s="74">
        <f t="shared" si="6"/>
        <v>7</v>
      </c>
      <c r="R15" s="73">
        <f>VLOOKUP($A15,'Return Data'!$A$7:$R$328,13,0)</f>
        <v>6.0026827298499397</v>
      </c>
      <c r="S15" s="74">
        <f t="shared" si="7"/>
        <v>4</v>
      </c>
      <c r="T15" s="73">
        <f>VLOOKUP($A15,'Return Data'!$A$7:$R$328,14,0)</f>
        <v>6.46098394919236</v>
      </c>
      <c r="U15" s="74">
        <f t="shared" si="8"/>
        <v>5</v>
      </c>
      <c r="V15" s="73">
        <f>VLOOKUP($A15,'Return Data'!$A$7:$R$328,18,0)</f>
        <v>7.2811363674910998</v>
      </c>
      <c r="W15" s="74">
        <f t="shared" si="9"/>
        <v>6</v>
      </c>
      <c r="X15" s="73">
        <f>VLOOKUP($A15,'Return Data'!$A$7:$R$328,15,0)</f>
        <v>7.4332253143859397</v>
      </c>
      <c r="Y15" s="74">
        <f t="shared" si="10"/>
        <v>6</v>
      </c>
      <c r="Z15" s="73">
        <f>VLOOKUP($A15,'Return Data'!$A$7:$R$328,17,0)</f>
        <v>9.8753019111295295</v>
      </c>
      <c r="AA15" s="75">
        <f t="shared" si="11"/>
        <v>28</v>
      </c>
    </row>
    <row r="16" spans="1:27" x14ac:dyDescent="0.25">
      <c r="A16" s="71" t="s">
        <v>126</v>
      </c>
      <c r="B16" s="72">
        <f>VLOOKUP($A16,'Return Data'!$A$7:$R$328,2,0)</f>
        <v>43896</v>
      </c>
      <c r="C16" s="73">
        <f>VLOOKUP($A16,'Return Data'!$A$7:$R$328,3,0)</f>
        <v>2170.5672</v>
      </c>
      <c r="D16" s="73">
        <f>VLOOKUP($A16,'Return Data'!$A$7:$R$328,6,0)</f>
        <v>4.7393305967900998</v>
      </c>
      <c r="E16" s="74">
        <f t="shared" si="0"/>
        <v>37</v>
      </c>
      <c r="F16" s="73">
        <f>VLOOKUP($A16,'Return Data'!$A$7:$R$328,7,0)</f>
        <v>4.9189515552895404</v>
      </c>
      <c r="G16" s="74">
        <f t="shared" si="1"/>
        <v>41</v>
      </c>
      <c r="H16" s="73">
        <f>VLOOKUP($A16,'Return Data'!$A$7:$R$328,8,0)</f>
        <v>4.9601137869171099</v>
      </c>
      <c r="I16" s="74">
        <f t="shared" si="2"/>
        <v>41</v>
      </c>
      <c r="J16" s="73">
        <f>VLOOKUP($A16,'Return Data'!$A$7:$R$328,9,0)</f>
        <v>4.90125583740015</v>
      </c>
      <c r="K16" s="74">
        <f t="shared" si="3"/>
        <v>41</v>
      </c>
      <c r="L16" s="73">
        <f>VLOOKUP($A16,'Return Data'!$A$7:$R$328,10,0)</f>
        <v>4.9282997292728901</v>
      </c>
      <c r="M16" s="74">
        <f t="shared" si="4"/>
        <v>40</v>
      </c>
      <c r="N16" s="73">
        <f>VLOOKUP($A16,'Return Data'!$A$7:$R$328,11,0)</f>
        <v>4.8510877715836198</v>
      </c>
      <c r="O16" s="74">
        <f t="shared" si="5"/>
        <v>35</v>
      </c>
      <c r="P16" s="73">
        <f>VLOOKUP($A16,'Return Data'!$A$7:$R$328,12,0)</f>
        <v>4.9176054123125104</v>
      </c>
      <c r="Q16" s="74">
        <f t="shared" si="6"/>
        <v>35</v>
      </c>
      <c r="R16" s="73">
        <f>VLOOKUP($A16,'Return Data'!$A$7:$R$328,13,0)</f>
        <v>5.30721203809229</v>
      </c>
      <c r="S16" s="74">
        <f t="shared" si="7"/>
        <v>35</v>
      </c>
      <c r="T16" s="73">
        <f>VLOOKUP($A16,'Return Data'!$A$7:$R$328,14,0)</f>
        <v>5.86893030045493</v>
      </c>
      <c r="U16" s="74">
        <f t="shared" si="8"/>
        <v>33</v>
      </c>
      <c r="V16" s="73">
        <f>VLOOKUP($A16,'Return Data'!$A$7:$R$328,18,0)</f>
        <v>6.9803872680424401</v>
      </c>
      <c r="W16" s="74">
        <f t="shared" si="9"/>
        <v>30</v>
      </c>
      <c r="X16" s="73">
        <f>VLOOKUP($A16,'Return Data'!$A$7:$R$328,15,0)</f>
        <v>7.2608189850486298</v>
      </c>
      <c r="Y16" s="74">
        <f t="shared" si="10"/>
        <v>27</v>
      </c>
      <c r="Z16" s="73">
        <f>VLOOKUP($A16,'Return Data'!$A$7:$R$328,17,0)</f>
        <v>10.1288327125338</v>
      </c>
      <c r="AA16" s="75">
        <f t="shared" si="11"/>
        <v>8</v>
      </c>
    </row>
    <row r="17" spans="1:27" x14ac:dyDescent="0.25">
      <c r="A17" s="71" t="s">
        <v>127</v>
      </c>
      <c r="B17" s="72">
        <f>VLOOKUP($A17,'Return Data'!$A$7:$R$328,2,0)</f>
        <v>43896</v>
      </c>
      <c r="C17" s="73">
        <f>VLOOKUP($A17,'Return Data'!$A$7:$R$328,3,0)</f>
        <v>2967.2102</v>
      </c>
      <c r="D17" s="73">
        <f>VLOOKUP($A17,'Return Data'!$A$7:$R$328,6,0)</f>
        <v>5.80335948045163</v>
      </c>
      <c r="E17" s="74">
        <f t="shared" si="0"/>
        <v>23</v>
      </c>
      <c r="F17" s="73">
        <f>VLOOKUP($A17,'Return Data'!$A$7:$R$328,7,0)</f>
        <v>6.6306334132956897</v>
      </c>
      <c r="G17" s="74">
        <f t="shared" si="1"/>
        <v>25</v>
      </c>
      <c r="H17" s="73">
        <f>VLOOKUP($A17,'Return Data'!$A$7:$R$328,8,0)</f>
        <v>5.9957731707889099</v>
      </c>
      <c r="I17" s="74">
        <f t="shared" si="2"/>
        <v>27</v>
      </c>
      <c r="J17" s="73">
        <f>VLOOKUP($A17,'Return Data'!$A$7:$R$328,9,0)</f>
        <v>5.5805473845002398</v>
      </c>
      <c r="K17" s="74">
        <f t="shared" si="3"/>
        <v>17</v>
      </c>
      <c r="L17" s="73">
        <f>VLOOKUP($A17,'Return Data'!$A$7:$R$328,10,0)</f>
        <v>5.6073724333837003</v>
      </c>
      <c r="M17" s="74">
        <f t="shared" si="4"/>
        <v>3</v>
      </c>
      <c r="N17" s="73">
        <f>VLOOKUP($A17,'Return Data'!$A$7:$R$328,11,0)</f>
        <v>5.5206166111031898</v>
      </c>
      <c r="O17" s="74">
        <f t="shared" si="5"/>
        <v>2</v>
      </c>
      <c r="P17" s="73">
        <f>VLOOKUP($A17,'Return Data'!$A$7:$R$328,12,0)</f>
        <v>5.7764160047129396</v>
      </c>
      <c r="Q17" s="74">
        <f t="shared" si="6"/>
        <v>2</v>
      </c>
      <c r="R17" s="73">
        <f>VLOOKUP($A17,'Return Data'!$A$7:$R$328,13,0)</f>
        <v>6.1410221067894097</v>
      </c>
      <c r="S17" s="74">
        <f t="shared" si="7"/>
        <v>2</v>
      </c>
      <c r="T17" s="73">
        <f>VLOOKUP($A17,'Return Data'!$A$7:$R$328,14,0)</f>
        <v>6.60360190895332</v>
      </c>
      <c r="U17" s="74">
        <f t="shared" si="8"/>
        <v>2</v>
      </c>
      <c r="V17" s="73">
        <f>VLOOKUP($A17,'Return Data'!$A$7:$R$328,18,0)</f>
        <v>7.3773887172735302</v>
      </c>
      <c r="W17" s="74">
        <f t="shared" si="9"/>
        <v>2</v>
      </c>
      <c r="X17" s="73">
        <f>VLOOKUP($A17,'Return Data'!$A$7:$R$328,15,0)</f>
        <v>7.5161161873981399</v>
      </c>
      <c r="Y17" s="74">
        <f t="shared" si="10"/>
        <v>2</v>
      </c>
      <c r="Z17" s="73">
        <f>VLOOKUP($A17,'Return Data'!$A$7:$R$328,17,0)</f>
        <v>10.2414320252048</v>
      </c>
      <c r="AA17" s="75">
        <f t="shared" si="11"/>
        <v>3</v>
      </c>
    </row>
    <row r="18" spans="1:27" x14ac:dyDescent="0.25">
      <c r="A18" s="71" t="s">
        <v>128</v>
      </c>
      <c r="B18" s="72">
        <f>VLOOKUP($A18,'Return Data'!$A$7:$R$328,2,0)</f>
        <v>43896</v>
      </c>
      <c r="C18" s="73">
        <f>VLOOKUP($A18,'Return Data'!$A$7:$R$328,3,0)</f>
        <v>3888.8107</v>
      </c>
      <c r="D18" s="73">
        <f>VLOOKUP($A18,'Return Data'!$A$7:$R$328,6,0)</f>
        <v>6.5628646050188699</v>
      </c>
      <c r="E18" s="74">
        <f t="shared" si="0"/>
        <v>10</v>
      </c>
      <c r="F18" s="73">
        <f>VLOOKUP($A18,'Return Data'!$A$7:$R$328,7,0)</f>
        <v>8.0885134067426208</v>
      </c>
      <c r="G18" s="74">
        <f t="shared" si="1"/>
        <v>11</v>
      </c>
      <c r="H18" s="73">
        <f>VLOOKUP($A18,'Return Data'!$A$7:$R$328,8,0)</f>
        <v>6.5219640805618404</v>
      </c>
      <c r="I18" s="74">
        <f t="shared" si="2"/>
        <v>13</v>
      </c>
      <c r="J18" s="73">
        <f>VLOOKUP($A18,'Return Data'!$A$7:$R$328,9,0)</f>
        <v>5.6305353558343603</v>
      </c>
      <c r="K18" s="74">
        <f t="shared" si="3"/>
        <v>12</v>
      </c>
      <c r="L18" s="73">
        <f>VLOOKUP($A18,'Return Data'!$A$7:$R$328,10,0)</f>
        <v>5.4640765326299903</v>
      </c>
      <c r="M18" s="74">
        <f t="shared" si="4"/>
        <v>16</v>
      </c>
      <c r="N18" s="73">
        <f>VLOOKUP($A18,'Return Data'!$A$7:$R$328,11,0)</f>
        <v>5.2009328231654104</v>
      </c>
      <c r="O18" s="74">
        <f t="shared" si="5"/>
        <v>26</v>
      </c>
      <c r="P18" s="73">
        <f>VLOOKUP($A18,'Return Data'!$A$7:$R$328,12,0)</f>
        <v>5.34157292549353</v>
      </c>
      <c r="Q18" s="74">
        <f t="shared" si="6"/>
        <v>26</v>
      </c>
      <c r="R18" s="73">
        <f>VLOOKUP($A18,'Return Data'!$A$7:$R$328,13,0)</f>
        <v>5.7629945323454699</v>
      </c>
      <c r="S18" s="74">
        <f t="shared" si="7"/>
        <v>23</v>
      </c>
      <c r="T18" s="73">
        <f>VLOOKUP($A18,'Return Data'!$A$7:$R$328,14,0)</f>
        <v>6.2710684970797201</v>
      </c>
      <c r="U18" s="74">
        <f t="shared" si="8"/>
        <v>22</v>
      </c>
      <c r="V18" s="73">
        <f>VLOOKUP($A18,'Return Data'!$A$7:$R$328,18,0)</f>
        <v>7.0871462143742496</v>
      </c>
      <c r="W18" s="74">
        <f t="shared" si="9"/>
        <v>26</v>
      </c>
      <c r="X18" s="73">
        <f>VLOOKUP($A18,'Return Data'!$A$7:$R$328,15,0)</f>
        <v>7.2444289130611201</v>
      </c>
      <c r="Y18" s="74">
        <f t="shared" si="10"/>
        <v>28</v>
      </c>
      <c r="Z18" s="73">
        <f>VLOOKUP($A18,'Return Data'!$A$7:$R$328,17,0)</f>
        <v>9.9769807562791293</v>
      </c>
      <c r="AA18" s="75">
        <f t="shared" si="11"/>
        <v>24</v>
      </c>
    </row>
    <row r="19" spans="1:27" x14ac:dyDescent="0.25">
      <c r="A19" s="71" t="s">
        <v>129</v>
      </c>
      <c r="B19" s="72">
        <f>VLOOKUP($A19,'Return Data'!$A$7:$R$328,2,0)</f>
        <v>43896</v>
      </c>
      <c r="C19" s="73">
        <f>VLOOKUP($A19,'Return Data'!$A$7:$R$328,3,0)</f>
        <v>1971.1903</v>
      </c>
      <c r="D19" s="73">
        <f>VLOOKUP($A19,'Return Data'!$A$7:$R$328,6,0)</f>
        <v>5.2539526733563804</v>
      </c>
      <c r="E19" s="74">
        <f t="shared" si="0"/>
        <v>32</v>
      </c>
      <c r="F19" s="73">
        <f>VLOOKUP($A19,'Return Data'!$A$7:$R$328,7,0)</f>
        <v>7.6967158611250799</v>
      </c>
      <c r="G19" s="74">
        <f t="shared" si="1"/>
        <v>15</v>
      </c>
      <c r="H19" s="73">
        <f>VLOOKUP($A19,'Return Data'!$A$7:$R$328,8,0)</f>
        <v>6.32530776148573</v>
      </c>
      <c r="I19" s="74">
        <f t="shared" si="2"/>
        <v>19</v>
      </c>
      <c r="J19" s="73">
        <f>VLOOKUP($A19,'Return Data'!$A$7:$R$328,9,0)</f>
        <v>5.6049333990218404</v>
      </c>
      <c r="K19" s="74">
        <f t="shared" si="3"/>
        <v>13</v>
      </c>
      <c r="L19" s="73">
        <f>VLOOKUP($A19,'Return Data'!$A$7:$R$328,10,0)</f>
        <v>5.4322738216625002</v>
      </c>
      <c r="M19" s="74">
        <f t="shared" si="4"/>
        <v>21</v>
      </c>
      <c r="N19" s="73">
        <f>VLOOKUP($A19,'Return Data'!$A$7:$R$328,11,0)</f>
        <v>5.3280710431209002</v>
      </c>
      <c r="O19" s="74">
        <f t="shared" si="5"/>
        <v>11</v>
      </c>
      <c r="P19" s="73">
        <f>VLOOKUP($A19,'Return Data'!$A$7:$R$328,12,0)</f>
        <v>5.5221222594418702</v>
      </c>
      <c r="Q19" s="74">
        <f t="shared" si="6"/>
        <v>8</v>
      </c>
      <c r="R19" s="73">
        <f>VLOOKUP($A19,'Return Data'!$A$7:$R$328,13,0)</f>
        <v>5.9256546989217904</v>
      </c>
      <c r="S19" s="74">
        <f t="shared" si="7"/>
        <v>11</v>
      </c>
      <c r="T19" s="73">
        <f>VLOOKUP($A19,'Return Data'!$A$7:$R$328,14,0)</f>
        <v>6.4063318741218902</v>
      </c>
      <c r="U19" s="74">
        <f t="shared" si="8"/>
        <v>10</v>
      </c>
      <c r="V19" s="73">
        <f>VLOOKUP($A19,'Return Data'!$A$7:$R$328,18,0)</f>
        <v>7.2381686576136</v>
      </c>
      <c r="W19" s="74">
        <f t="shared" si="9"/>
        <v>11</v>
      </c>
      <c r="X19" s="73">
        <f>VLOOKUP($A19,'Return Data'!$A$7:$R$328,15,0)</f>
        <v>7.4032904912605</v>
      </c>
      <c r="Y19" s="74">
        <f t="shared" si="10"/>
        <v>11</v>
      </c>
      <c r="Z19" s="73">
        <f>VLOOKUP($A19,'Return Data'!$A$7:$R$328,17,0)</f>
        <v>10.0346070018925</v>
      </c>
      <c r="AA19" s="75">
        <f t="shared" si="11"/>
        <v>17</v>
      </c>
    </row>
    <row r="20" spans="1:27" x14ac:dyDescent="0.25">
      <c r="A20" s="71" t="s">
        <v>130</v>
      </c>
      <c r="B20" s="72">
        <f>VLOOKUP($A20,'Return Data'!$A$7:$R$328,2,0)</f>
        <v>43896</v>
      </c>
      <c r="C20" s="73">
        <f>VLOOKUP($A20,'Return Data'!$A$7:$R$328,3,0)</f>
        <v>292.36</v>
      </c>
      <c r="D20" s="73">
        <f>VLOOKUP($A20,'Return Data'!$A$7:$R$328,6,0)</f>
        <v>6.905294372617</v>
      </c>
      <c r="E20" s="74">
        <f t="shared" si="0"/>
        <v>4</v>
      </c>
      <c r="F20" s="73">
        <f>VLOOKUP($A20,'Return Data'!$A$7:$R$328,7,0)</f>
        <v>8.0745735616392107</v>
      </c>
      <c r="G20" s="74">
        <f t="shared" si="1"/>
        <v>12</v>
      </c>
      <c r="H20" s="73">
        <f>VLOOKUP($A20,'Return Data'!$A$7:$R$328,8,0)</f>
        <v>6.5036649744383004</v>
      </c>
      <c r="I20" s="74">
        <f t="shared" si="2"/>
        <v>14</v>
      </c>
      <c r="J20" s="73">
        <f>VLOOKUP($A20,'Return Data'!$A$7:$R$328,9,0)</f>
        <v>5.6382665581574303</v>
      </c>
      <c r="K20" s="74">
        <f t="shared" si="3"/>
        <v>11</v>
      </c>
      <c r="L20" s="73">
        <f>VLOOKUP($A20,'Return Data'!$A$7:$R$328,10,0)</f>
        <v>5.4352329329785096</v>
      </c>
      <c r="M20" s="74">
        <f t="shared" si="4"/>
        <v>20</v>
      </c>
      <c r="N20" s="73">
        <f>VLOOKUP($A20,'Return Data'!$A$7:$R$328,11,0)</f>
        <v>5.2549689141654001</v>
      </c>
      <c r="O20" s="74">
        <f t="shared" si="5"/>
        <v>21</v>
      </c>
      <c r="P20" s="73">
        <f>VLOOKUP($A20,'Return Data'!$A$7:$R$328,12,0)</f>
        <v>5.4042776763477898</v>
      </c>
      <c r="Q20" s="74">
        <f t="shared" si="6"/>
        <v>21</v>
      </c>
      <c r="R20" s="73">
        <f>VLOOKUP($A20,'Return Data'!$A$7:$R$328,13,0)</f>
        <v>5.8189223749844503</v>
      </c>
      <c r="S20" s="74">
        <f t="shared" si="7"/>
        <v>20</v>
      </c>
      <c r="T20" s="73">
        <f>VLOOKUP($A20,'Return Data'!$A$7:$R$328,14,0)</f>
        <v>6.3259454385137701</v>
      </c>
      <c r="U20" s="74">
        <f t="shared" si="8"/>
        <v>17</v>
      </c>
      <c r="V20" s="73">
        <f>VLOOKUP($A20,'Return Data'!$A$7:$R$328,18,0)</f>
        <v>7.1782485955821604</v>
      </c>
      <c r="W20" s="74">
        <f t="shared" si="9"/>
        <v>17</v>
      </c>
      <c r="X20" s="73">
        <f>VLOOKUP($A20,'Return Data'!$A$7:$R$328,15,0)</f>
        <v>7.3340263729931596</v>
      </c>
      <c r="Y20" s="74">
        <f t="shared" si="10"/>
        <v>22</v>
      </c>
      <c r="Z20" s="73">
        <f>VLOOKUP($A20,'Return Data'!$A$7:$R$328,17,0)</f>
        <v>10.038577931012901</v>
      </c>
      <c r="AA20" s="75">
        <f t="shared" si="11"/>
        <v>15</v>
      </c>
    </row>
    <row r="21" spans="1:27" x14ac:dyDescent="0.25">
      <c r="A21" s="71" t="s">
        <v>131</v>
      </c>
      <c r="B21" s="72">
        <f>VLOOKUP($A21,'Return Data'!$A$7:$R$328,2,0)</f>
        <v>43896</v>
      </c>
      <c r="C21" s="73">
        <f>VLOOKUP($A21,'Return Data'!$A$7:$R$328,3,0)</f>
        <v>2119.8804</v>
      </c>
      <c r="D21" s="73">
        <f>VLOOKUP($A21,'Return Data'!$A$7:$R$328,6,0)</f>
        <v>6.0255561314171997</v>
      </c>
      <c r="E21" s="74">
        <f t="shared" si="0"/>
        <v>17</v>
      </c>
      <c r="F21" s="73">
        <f>VLOOKUP($A21,'Return Data'!$A$7:$R$328,7,0)</f>
        <v>6.5750698899590798</v>
      </c>
      <c r="G21" s="74">
        <f t="shared" si="1"/>
        <v>27</v>
      </c>
      <c r="H21" s="73">
        <f>VLOOKUP($A21,'Return Data'!$A$7:$R$328,8,0)</f>
        <v>6.00071304311051</v>
      </c>
      <c r="I21" s="74">
        <f t="shared" si="2"/>
        <v>26</v>
      </c>
      <c r="J21" s="73">
        <f>VLOOKUP($A21,'Return Data'!$A$7:$R$328,9,0)</f>
        <v>5.5792158274219696</v>
      </c>
      <c r="K21" s="74">
        <f t="shared" si="3"/>
        <v>18</v>
      </c>
      <c r="L21" s="73">
        <f>VLOOKUP($A21,'Return Data'!$A$7:$R$328,10,0)</f>
        <v>5.5474469648891302</v>
      </c>
      <c r="M21" s="74">
        <f t="shared" si="4"/>
        <v>9</v>
      </c>
      <c r="N21" s="73">
        <f>VLOOKUP($A21,'Return Data'!$A$7:$R$328,11,0)</f>
        <v>5.3459913548895699</v>
      </c>
      <c r="O21" s="74">
        <f t="shared" si="5"/>
        <v>8</v>
      </c>
      <c r="P21" s="73">
        <f>VLOOKUP($A21,'Return Data'!$A$7:$R$328,12,0)</f>
        <v>5.5787365731777703</v>
      </c>
      <c r="Q21" s="74">
        <f t="shared" si="6"/>
        <v>6</v>
      </c>
      <c r="R21" s="73">
        <f>VLOOKUP($A21,'Return Data'!$A$7:$R$328,13,0)</f>
        <v>5.95624390490641</v>
      </c>
      <c r="S21" s="74">
        <f t="shared" si="7"/>
        <v>8</v>
      </c>
      <c r="T21" s="73">
        <f>VLOOKUP($A21,'Return Data'!$A$7:$R$328,14,0)</f>
        <v>6.3885319800350802</v>
      </c>
      <c r="U21" s="74">
        <f t="shared" si="8"/>
        <v>11</v>
      </c>
      <c r="V21" s="73">
        <f>VLOOKUP($A21,'Return Data'!$A$7:$R$328,18,0)</f>
        <v>7.2693442799047698</v>
      </c>
      <c r="W21" s="74">
        <f t="shared" si="9"/>
        <v>8</v>
      </c>
      <c r="X21" s="73">
        <f>VLOOKUP($A21,'Return Data'!$A$7:$R$328,15,0)</f>
        <v>7.4302702276544697</v>
      </c>
      <c r="Y21" s="74">
        <f t="shared" si="10"/>
        <v>8</v>
      </c>
      <c r="Z21" s="73">
        <f>VLOOKUP($A21,'Return Data'!$A$7:$R$328,17,0)</f>
        <v>10.0189228757022</v>
      </c>
      <c r="AA21" s="75">
        <f t="shared" si="11"/>
        <v>19</v>
      </c>
    </row>
    <row r="22" spans="1:27" x14ac:dyDescent="0.25">
      <c r="A22" s="71" t="s">
        <v>132</v>
      </c>
      <c r="B22" s="72">
        <f>VLOOKUP($A22,'Return Data'!$A$7:$R$328,2,0)</f>
        <v>43896</v>
      </c>
      <c r="C22" s="73">
        <f>VLOOKUP($A22,'Return Data'!$A$7:$R$328,3,0)</f>
        <v>2392.1743999999999</v>
      </c>
      <c r="D22" s="73">
        <f>VLOOKUP($A22,'Return Data'!$A$7:$R$328,6,0)</f>
        <v>6.3637307027851797</v>
      </c>
      <c r="E22" s="74">
        <f t="shared" si="0"/>
        <v>14</v>
      </c>
      <c r="F22" s="73">
        <f>VLOOKUP($A22,'Return Data'!$A$7:$R$328,7,0)</f>
        <v>8.3406970945460994</v>
      </c>
      <c r="G22" s="74">
        <f t="shared" si="1"/>
        <v>5</v>
      </c>
      <c r="H22" s="73">
        <f>VLOOKUP($A22,'Return Data'!$A$7:$R$328,8,0)</f>
        <v>6.7259274977959</v>
      </c>
      <c r="I22" s="74">
        <f t="shared" si="2"/>
        <v>8</v>
      </c>
      <c r="J22" s="73">
        <f>VLOOKUP($A22,'Return Data'!$A$7:$R$328,9,0)</f>
        <v>5.73600878113196</v>
      </c>
      <c r="K22" s="74">
        <f t="shared" si="3"/>
        <v>7</v>
      </c>
      <c r="L22" s="73">
        <f>VLOOKUP($A22,'Return Data'!$A$7:$R$328,10,0)</f>
        <v>5.4562184574490296</v>
      </c>
      <c r="M22" s="74">
        <f t="shared" si="4"/>
        <v>17</v>
      </c>
      <c r="N22" s="73">
        <f>VLOOKUP($A22,'Return Data'!$A$7:$R$328,11,0)</f>
        <v>5.1673744324217399</v>
      </c>
      <c r="O22" s="74">
        <f t="shared" si="5"/>
        <v>28</v>
      </c>
      <c r="P22" s="73">
        <f>VLOOKUP($A22,'Return Data'!$A$7:$R$328,12,0)</f>
        <v>5.2271621072788799</v>
      </c>
      <c r="Q22" s="74">
        <f t="shared" si="6"/>
        <v>30</v>
      </c>
      <c r="R22" s="73">
        <f>VLOOKUP($A22,'Return Data'!$A$7:$R$328,13,0)</f>
        <v>5.5981001138018298</v>
      </c>
      <c r="S22" s="74">
        <f t="shared" si="7"/>
        <v>30</v>
      </c>
      <c r="T22" s="73">
        <f>VLOOKUP($A22,'Return Data'!$A$7:$R$328,14,0)</f>
        <v>6.0831400673878804</v>
      </c>
      <c r="U22" s="74">
        <f t="shared" si="8"/>
        <v>30</v>
      </c>
      <c r="V22" s="73">
        <f>VLOOKUP($A22,'Return Data'!$A$7:$R$328,18,0)</f>
        <v>6.9896210509640602</v>
      </c>
      <c r="W22" s="74">
        <f t="shared" si="9"/>
        <v>28</v>
      </c>
      <c r="X22" s="73">
        <f>VLOOKUP($A22,'Return Data'!$A$7:$R$328,15,0)</f>
        <v>7.2031777454027797</v>
      </c>
      <c r="Y22" s="74">
        <f t="shared" si="10"/>
        <v>29</v>
      </c>
      <c r="Z22" s="73">
        <f>VLOOKUP($A22,'Return Data'!$A$7:$R$328,17,0)</f>
        <v>9.9249865817693799</v>
      </c>
      <c r="AA22" s="75">
        <f t="shared" si="11"/>
        <v>27</v>
      </c>
    </row>
    <row r="23" spans="1:27" x14ac:dyDescent="0.25">
      <c r="A23" s="71" t="s">
        <v>133</v>
      </c>
      <c r="B23" s="72">
        <f>VLOOKUP($A23,'Return Data'!$A$7:$R$328,2,0)</f>
        <v>43896</v>
      </c>
      <c r="C23" s="73">
        <f>VLOOKUP($A23,'Return Data'!$A$7:$R$328,3,0)</f>
        <v>1539.1358</v>
      </c>
      <c r="D23" s="73">
        <f>VLOOKUP($A23,'Return Data'!$A$7:$R$328,6,0)</f>
        <v>4.8882349856581602</v>
      </c>
      <c r="E23" s="74">
        <f t="shared" si="0"/>
        <v>36</v>
      </c>
      <c r="F23" s="73">
        <f>VLOOKUP($A23,'Return Data'!$A$7:$R$328,7,0)</f>
        <v>5.5303875070571404</v>
      </c>
      <c r="G23" s="74">
        <f t="shared" si="1"/>
        <v>39</v>
      </c>
      <c r="H23" s="73">
        <f>VLOOKUP($A23,'Return Data'!$A$7:$R$328,8,0)</f>
        <v>5.1531900947897098</v>
      </c>
      <c r="I23" s="74">
        <f t="shared" si="2"/>
        <v>40</v>
      </c>
      <c r="J23" s="73">
        <f>VLOOKUP($A23,'Return Data'!$A$7:$R$328,9,0)</f>
        <v>4.9569442010280902</v>
      </c>
      <c r="K23" s="74">
        <f t="shared" si="3"/>
        <v>40</v>
      </c>
      <c r="L23" s="73">
        <f>VLOOKUP($A23,'Return Data'!$A$7:$R$328,10,0)</f>
        <v>4.9205622764591102</v>
      </c>
      <c r="M23" s="74">
        <f t="shared" si="4"/>
        <v>41</v>
      </c>
      <c r="N23" s="73">
        <f>VLOOKUP($A23,'Return Data'!$A$7:$R$328,11,0)</f>
        <v>4.7713365552715796</v>
      </c>
      <c r="O23" s="74">
        <f t="shared" si="5"/>
        <v>36</v>
      </c>
      <c r="P23" s="73">
        <f>VLOOKUP($A23,'Return Data'!$A$7:$R$328,12,0)</f>
        <v>4.8909317290677903</v>
      </c>
      <c r="Q23" s="74">
        <f t="shared" si="6"/>
        <v>36</v>
      </c>
      <c r="R23" s="73">
        <f>VLOOKUP($A23,'Return Data'!$A$7:$R$328,13,0)</f>
        <v>5.2683913596945704</v>
      </c>
      <c r="S23" s="74">
        <f t="shared" si="7"/>
        <v>36</v>
      </c>
      <c r="T23" s="73">
        <f>VLOOKUP($A23,'Return Data'!$A$7:$R$328,14,0)</f>
        <v>5.6688170813702703</v>
      </c>
      <c r="U23" s="74">
        <f t="shared" si="8"/>
        <v>35</v>
      </c>
      <c r="V23" s="73">
        <f>VLOOKUP($A23,'Return Data'!$A$7:$R$328,18,0)</f>
        <v>6.4937709377149604</v>
      </c>
      <c r="W23" s="74">
        <f t="shared" si="9"/>
        <v>31</v>
      </c>
      <c r="X23" s="73">
        <f>VLOOKUP($A23,'Return Data'!$A$7:$R$328,15,0)</f>
        <v>6.6857680968070801</v>
      </c>
      <c r="Y23" s="74">
        <f t="shared" si="10"/>
        <v>32</v>
      </c>
      <c r="Z23" s="73">
        <f>VLOOKUP($A23,'Return Data'!$A$7:$R$328,17,0)</f>
        <v>8.53162857273011</v>
      </c>
      <c r="AA23" s="75">
        <f t="shared" si="11"/>
        <v>32</v>
      </c>
    </row>
    <row r="24" spans="1:27" x14ac:dyDescent="0.25">
      <c r="A24" s="71" t="s">
        <v>134</v>
      </c>
      <c r="B24" s="72">
        <f>VLOOKUP($A24,'Return Data'!$A$7:$R$328,2,0)</f>
        <v>43896</v>
      </c>
      <c r="C24" s="73">
        <f>VLOOKUP($A24,'Return Data'!$A$7:$R$328,3,0)</f>
        <v>1930.8467000000001</v>
      </c>
      <c r="D24" s="73">
        <f>VLOOKUP($A24,'Return Data'!$A$7:$R$328,6,0)</f>
        <v>5.8251360527087304</v>
      </c>
      <c r="E24" s="74">
        <f t="shared" si="0"/>
        <v>22</v>
      </c>
      <c r="F24" s="73">
        <f>VLOOKUP($A24,'Return Data'!$A$7:$R$328,7,0)</f>
        <v>6.0553225020902497</v>
      </c>
      <c r="G24" s="74">
        <f t="shared" si="1"/>
        <v>35</v>
      </c>
      <c r="H24" s="73">
        <f>VLOOKUP($A24,'Return Data'!$A$7:$R$328,8,0)</f>
        <v>5.61312089223855</v>
      </c>
      <c r="I24" s="74">
        <f t="shared" si="2"/>
        <v>34</v>
      </c>
      <c r="J24" s="73">
        <f>VLOOKUP($A24,'Return Data'!$A$7:$R$328,9,0)</f>
        <v>5.3501501955687196</v>
      </c>
      <c r="K24" s="74">
        <f t="shared" si="3"/>
        <v>31</v>
      </c>
      <c r="L24" s="73">
        <f>VLOOKUP($A24,'Return Data'!$A$7:$R$328,10,0)</f>
        <v>5.3454761149321497</v>
      </c>
      <c r="M24" s="74">
        <f t="shared" si="4"/>
        <v>31</v>
      </c>
      <c r="N24" s="73">
        <f>VLOOKUP($A24,'Return Data'!$A$7:$R$328,11,0)</f>
        <v>5.3198993195765603</v>
      </c>
      <c r="O24" s="74">
        <f t="shared" si="5"/>
        <v>13</v>
      </c>
      <c r="P24" s="73">
        <f>VLOOKUP($A24,'Return Data'!$A$7:$R$328,12,0)</f>
        <v>5.4659006410995099</v>
      </c>
      <c r="Q24" s="74">
        <f t="shared" si="6"/>
        <v>15</v>
      </c>
      <c r="R24" s="73">
        <f>VLOOKUP($A24,'Return Data'!$A$7:$R$328,13,0)</f>
        <v>5.82407312002921</v>
      </c>
      <c r="S24" s="74">
        <f t="shared" si="7"/>
        <v>17</v>
      </c>
      <c r="T24" s="73">
        <f>VLOOKUP($A24,'Return Data'!$A$7:$R$328,14,0)</f>
        <v>6.3137336321829798</v>
      </c>
      <c r="U24" s="74">
        <f t="shared" si="8"/>
        <v>20</v>
      </c>
      <c r="V24" s="73">
        <f>VLOOKUP($A24,'Return Data'!$A$7:$R$328,18,0)</f>
        <v>7.14348951100403</v>
      </c>
      <c r="W24" s="74">
        <f t="shared" si="9"/>
        <v>21</v>
      </c>
      <c r="X24" s="73">
        <f>VLOOKUP($A24,'Return Data'!$A$7:$R$328,15,0)</f>
        <v>7.3589894625873304</v>
      </c>
      <c r="Y24" s="74">
        <f t="shared" si="10"/>
        <v>18</v>
      </c>
      <c r="Z24" s="73">
        <f>VLOOKUP($A24,'Return Data'!$A$7:$R$328,17,0)</f>
        <v>10.1399449069018</v>
      </c>
      <c r="AA24" s="75">
        <f t="shared" si="11"/>
        <v>7</v>
      </c>
    </row>
    <row r="25" spans="1:27" x14ac:dyDescent="0.25">
      <c r="A25" s="71" t="s">
        <v>135</v>
      </c>
      <c r="B25" s="72">
        <f>VLOOKUP($A25,'Return Data'!$A$7:$R$328,2,0)</f>
        <v>43896</v>
      </c>
      <c r="C25" s="73">
        <f>VLOOKUP($A25,'Return Data'!$A$7:$R$328,3,0)</f>
        <v>1930.8271</v>
      </c>
      <c r="D25" s="73">
        <f>VLOOKUP($A25,'Return Data'!$A$7:$R$328,6,0)</f>
        <v>4.2651992138170698</v>
      </c>
      <c r="E25" s="74">
        <f t="shared" si="0"/>
        <v>42</v>
      </c>
      <c r="F25" s="73">
        <f>VLOOKUP($A25,'Return Data'!$A$7:$R$328,7,0)</f>
        <v>4.7397721429009998</v>
      </c>
      <c r="G25" s="74">
        <f t="shared" si="1"/>
        <v>43</v>
      </c>
      <c r="H25" s="73">
        <f>VLOOKUP($A25,'Return Data'!$A$7:$R$328,8,0)</f>
        <v>5.28951704435047</v>
      </c>
      <c r="I25" s="74">
        <f t="shared" si="2"/>
        <v>39</v>
      </c>
      <c r="J25" s="73">
        <f>VLOOKUP($A25,'Return Data'!$A$7:$R$328,9,0)</f>
        <v>5.2040553834889902</v>
      </c>
      <c r="K25" s="74">
        <f t="shared" si="3"/>
        <v>37</v>
      </c>
      <c r="L25" s="73">
        <f>VLOOKUP($A25,'Return Data'!$A$7:$R$328,10,0)</f>
        <v>5.2755866380564704</v>
      </c>
      <c r="M25" s="74">
        <f t="shared" si="4"/>
        <v>34</v>
      </c>
      <c r="N25" s="73"/>
      <c r="O25" s="74"/>
      <c r="P25" s="73"/>
      <c r="Q25" s="74"/>
      <c r="R25" s="73"/>
      <c r="S25" s="74"/>
      <c r="T25" s="73"/>
      <c r="U25" s="74"/>
      <c r="V25" s="73"/>
      <c r="W25" s="74"/>
      <c r="X25" s="73"/>
      <c r="Y25" s="74"/>
      <c r="Z25" s="73">
        <f>VLOOKUP($A25,'Return Data'!$A$7:$R$328,17,0)</f>
        <v>5.3097058966374497</v>
      </c>
      <c r="AA25" s="75">
        <f t="shared" si="11"/>
        <v>44</v>
      </c>
    </row>
    <row r="26" spans="1:27" x14ac:dyDescent="0.25">
      <c r="A26" s="71" t="s">
        <v>136</v>
      </c>
      <c r="B26" s="72">
        <f>VLOOKUP($A26,'Return Data'!$A$7:$R$328,2,0)</f>
        <v>43896</v>
      </c>
      <c r="C26" s="73">
        <f>VLOOKUP($A26,'Return Data'!$A$7:$R$328,3,0)</f>
        <v>1931.3525999999999</v>
      </c>
      <c r="D26" s="73">
        <f>VLOOKUP($A26,'Return Data'!$A$7:$R$328,6,0)</f>
        <v>5.9786291951139399</v>
      </c>
      <c r="E26" s="74">
        <f t="shared" si="0"/>
        <v>18</v>
      </c>
      <c r="F26" s="73">
        <f>VLOOKUP($A26,'Return Data'!$A$7:$R$328,7,0)</f>
        <v>6.1073353503433898</v>
      </c>
      <c r="G26" s="74">
        <f t="shared" si="1"/>
        <v>32</v>
      </c>
      <c r="H26" s="73">
        <f>VLOOKUP($A26,'Return Data'!$A$7:$R$328,8,0)</f>
        <v>5.6633269455795698</v>
      </c>
      <c r="I26" s="74">
        <f t="shared" si="2"/>
        <v>31</v>
      </c>
      <c r="J26" s="73">
        <f>VLOOKUP($A26,'Return Data'!$A$7:$R$328,9,0)</f>
        <v>5.3782950358530703</v>
      </c>
      <c r="K26" s="74">
        <f t="shared" si="3"/>
        <v>28</v>
      </c>
      <c r="L26" s="73">
        <f>VLOOKUP($A26,'Return Data'!$A$7:$R$328,10,0)</f>
        <v>5.3813356780642501</v>
      </c>
      <c r="M26" s="74">
        <f t="shared" si="4"/>
        <v>28</v>
      </c>
      <c r="N26" s="73"/>
      <c r="O26" s="74"/>
      <c r="P26" s="73"/>
      <c r="Q26" s="74"/>
      <c r="R26" s="73"/>
      <c r="S26" s="74"/>
      <c r="T26" s="73"/>
      <c r="U26" s="74"/>
      <c r="V26" s="73"/>
      <c r="W26" s="74"/>
      <c r="X26" s="73"/>
      <c r="Y26" s="74"/>
      <c r="Z26" s="73">
        <f>VLOOKUP($A26,'Return Data'!$A$7:$R$328,17,0)</f>
        <v>5.3955709195758104</v>
      </c>
      <c r="AA26" s="75">
        <f t="shared" si="11"/>
        <v>41</v>
      </c>
    </row>
    <row r="27" spans="1:27" x14ac:dyDescent="0.25">
      <c r="A27" s="71" t="s">
        <v>137</v>
      </c>
      <c r="B27" s="72">
        <f>VLOOKUP($A27,'Return Data'!$A$7:$R$328,2,0)</f>
        <v>43896</v>
      </c>
      <c r="C27" s="73">
        <f>VLOOKUP($A27,'Return Data'!$A$7:$R$328,3,0)</f>
        <v>1931.2043000000001</v>
      </c>
      <c r="D27" s="73">
        <f>VLOOKUP($A27,'Return Data'!$A$7:$R$328,6,0)</f>
        <v>5.9034632698256004</v>
      </c>
      <c r="E27" s="74">
        <f t="shared" si="0"/>
        <v>21</v>
      </c>
      <c r="F27" s="73">
        <f>VLOOKUP($A27,'Return Data'!$A$7:$R$328,7,0)</f>
        <v>6.0819485223806096</v>
      </c>
      <c r="G27" s="74">
        <f t="shared" si="1"/>
        <v>33</v>
      </c>
      <c r="H27" s="73">
        <f>VLOOKUP($A27,'Return Data'!$A$7:$R$328,8,0)</f>
        <v>5.6226331643761496</v>
      </c>
      <c r="I27" s="74">
        <f t="shared" si="2"/>
        <v>32</v>
      </c>
      <c r="J27" s="73">
        <f>VLOOKUP($A27,'Return Data'!$A$7:$R$328,9,0)</f>
        <v>5.2905988488028601</v>
      </c>
      <c r="K27" s="74">
        <f t="shared" si="3"/>
        <v>33</v>
      </c>
      <c r="L27" s="73">
        <f>VLOOKUP($A27,'Return Data'!$A$7:$R$328,10,0)</f>
        <v>5.3291677706445499</v>
      </c>
      <c r="M27" s="74">
        <f t="shared" si="4"/>
        <v>32</v>
      </c>
      <c r="N27" s="73"/>
      <c r="O27" s="74"/>
      <c r="P27" s="73"/>
      <c r="Q27" s="74"/>
      <c r="R27" s="73"/>
      <c r="S27" s="74"/>
      <c r="T27" s="73"/>
      <c r="U27" s="74"/>
      <c r="V27" s="73"/>
      <c r="W27" s="74"/>
      <c r="X27" s="73"/>
      <c r="Y27" s="74"/>
      <c r="Z27" s="73">
        <f>VLOOKUP($A27,'Return Data'!$A$7:$R$328,17,0)</f>
        <v>5.3488870208086698</v>
      </c>
      <c r="AA27" s="75">
        <f t="shared" si="11"/>
        <v>43</v>
      </c>
    </row>
    <row r="28" spans="1:27" x14ac:dyDescent="0.25">
      <c r="A28" s="71" t="s">
        <v>138</v>
      </c>
      <c r="B28" s="72">
        <f>VLOOKUP($A28,'Return Data'!$A$7:$R$328,2,0)</f>
        <v>43896</v>
      </c>
      <c r="C28" s="73">
        <f>VLOOKUP($A28,'Return Data'!$A$7:$R$328,3,0)</f>
        <v>1931.4974999999999</v>
      </c>
      <c r="D28" s="73">
        <f>VLOOKUP($A28,'Return Data'!$A$7:$R$328,6,0)</f>
        <v>5.6606054894426903</v>
      </c>
      <c r="E28" s="74">
        <f t="shared" si="0"/>
        <v>27</v>
      </c>
      <c r="F28" s="73">
        <f>VLOOKUP($A28,'Return Data'!$A$7:$R$328,7,0)</f>
        <v>5.9769868928309204</v>
      </c>
      <c r="G28" s="74">
        <f t="shared" si="1"/>
        <v>37</v>
      </c>
      <c r="H28" s="73">
        <f>VLOOKUP($A28,'Return Data'!$A$7:$R$328,8,0)</f>
        <v>5.6209671027896801</v>
      </c>
      <c r="I28" s="74">
        <f t="shared" si="2"/>
        <v>33</v>
      </c>
      <c r="J28" s="73">
        <f>VLOOKUP($A28,'Return Data'!$A$7:$R$328,9,0)</f>
        <v>5.3563403898528597</v>
      </c>
      <c r="K28" s="74">
        <f t="shared" si="3"/>
        <v>29</v>
      </c>
      <c r="L28" s="73">
        <f>VLOOKUP($A28,'Return Data'!$A$7:$R$328,10,0)</f>
        <v>5.3954548244441503</v>
      </c>
      <c r="M28" s="74">
        <f t="shared" si="4"/>
        <v>26</v>
      </c>
      <c r="N28" s="73"/>
      <c r="O28" s="74"/>
      <c r="P28" s="73"/>
      <c r="Q28" s="74"/>
      <c r="R28" s="73"/>
      <c r="S28" s="74"/>
      <c r="T28" s="73"/>
      <c r="U28" s="74"/>
      <c r="V28" s="73"/>
      <c r="W28" s="74"/>
      <c r="X28" s="73"/>
      <c r="Y28" s="74"/>
      <c r="Z28" s="73">
        <f>VLOOKUP($A28,'Return Data'!$A$7:$R$328,17,0)</f>
        <v>5.4439286122012698</v>
      </c>
      <c r="AA28" s="75">
        <f t="shared" si="11"/>
        <v>40</v>
      </c>
    </row>
    <row r="29" spans="1:27" x14ac:dyDescent="0.25">
      <c r="A29" s="71" t="s">
        <v>139</v>
      </c>
      <c r="B29" s="72">
        <f>VLOOKUP($A29,'Return Data'!$A$7:$R$328,2,0)</f>
        <v>43896</v>
      </c>
      <c r="C29" s="73">
        <f>VLOOKUP($A29,'Return Data'!$A$7:$R$328,3,0)</f>
        <v>2717.4929999999999</v>
      </c>
      <c r="D29" s="73">
        <f>VLOOKUP($A29,'Return Data'!$A$7:$R$328,6,0)</f>
        <v>5.77377073893381</v>
      </c>
      <c r="E29" s="74">
        <f t="shared" si="0"/>
        <v>25</v>
      </c>
      <c r="F29" s="73">
        <f>VLOOKUP($A29,'Return Data'!$A$7:$R$328,7,0)</f>
        <v>8.26822455172519</v>
      </c>
      <c r="G29" s="74">
        <f t="shared" si="1"/>
        <v>6</v>
      </c>
      <c r="H29" s="73">
        <f>VLOOKUP($A29,'Return Data'!$A$7:$R$328,8,0)</f>
        <v>6.8786976922346197</v>
      </c>
      <c r="I29" s="74">
        <f t="shared" si="2"/>
        <v>4</v>
      </c>
      <c r="J29" s="73">
        <f>VLOOKUP($A29,'Return Data'!$A$7:$R$328,9,0)</f>
        <v>5.5544116069560197</v>
      </c>
      <c r="K29" s="74">
        <f t="shared" si="3"/>
        <v>22</v>
      </c>
      <c r="L29" s="73">
        <f>VLOOKUP($A29,'Return Data'!$A$7:$R$328,10,0)</f>
        <v>5.41800708807554</v>
      </c>
      <c r="M29" s="74">
        <f t="shared" si="4"/>
        <v>24</v>
      </c>
      <c r="N29" s="73">
        <f>VLOOKUP($A29,'Return Data'!$A$7:$R$328,11,0)</f>
        <v>5.1808690535731596</v>
      </c>
      <c r="O29" s="74">
        <f t="shared" ref="O29:O51" si="12">RANK(N29,N$8:N$51,0)</f>
        <v>27</v>
      </c>
      <c r="P29" s="73">
        <f>VLOOKUP($A29,'Return Data'!$A$7:$R$328,12,0)</f>
        <v>5.3078131179994799</v>
      </c>
      <c r="Q29" s="74">
        <f t="shared" ref="Q29:Q51" si="13">RANK(P29,P$8:P$51,0)</f>
        <v>28</v>
      </c>
      <c r="R29" s="73">
        <f>VLOOKUP($A29,'Return Data'!$A$7:$R$328,13,0)</f>
        <v>5.6858215182045804</v>
      </c>
      <c r="S29" s="74">
        <f t="shared" ref="S29:S51" si="14">RANK(R29,R$8:R$51,0)</f>
        <v>28</v>
      </c>
      <c r="T29" s="73">
        <f>VLOOKUP($A29,'Return Data'!$A$7:$R$328,14,0)</f>
        <v>6.1668309087665802</v>
      </c>
      <c r="U29" s="74">
        <f>RANK(T29,T$8:T$51,0)</f>
        <v>28</v>
      </c>
      <c r="V29" s="73">
        <f>VLOOKUP($A29,'Return Data'!$A$7:$R$328,18,0)</f>
        <v>7.1062358870403397</v>
      </c>
      <c r="W29" s="74">
        <f>RANK(V29,V$8:V$51,0)</f>
        <v>24</v>
      </c>
      <c r="X29" s="73">
        <f>VLOOKUP($A29,'Return Data'!$A$7:$R$328,15,0)</f>
        <v>7.3137464549924402</v>
      </c>
      <c r="Y29" s="74">
        <f>RANK(X29,X$8:X$51,0)</f>
        <v>23</v>
      </c>
      <c r="Z29" s="73">
        <f>VLOOKUP($A29,'Return Data'!$A$7:$R$328,17,0)</f>
        <v>10.0353908337043</v>
      </c>
      <c r="AA29" s="75">
        <f t="shared" si="11"/>
        <v>16</v>
      </c>
    </row>
    <row r="30" spans="1:27" x14ac:dyDescent="0.25">
      <c r="A30" s="71" t="s">
        <v>140</v>
      </c>
      <c r="B30" s="72">
        <f>VLOOKUP($A30,'Return Data'!$A$7:$R$328,2,0)</f>
        <v>43896</v>
      </c>
      <c r="C30" s="73">
        <f>VLOOKUP($A30,'Return Data'!$A$7:$R$328,3,0)</f>
        <v>1046.5675000000001</v>
      </c>
      <c r="D30" s="73">
        <f>VLOOKUP($A30,'Return Data'!$A$7:$R$328,6,0)</f>
        <v>3.91698564830845</v>
      </c>
      <c r="E30" s="74">
        <f t="shared" si="0"/>
        <v>43</v>
      </c>
      <c r="F30" s="73">
        <f>VLOOKUP($A30,'Return Data'!$A$7:$R$328,7,0)</f>
        <v>6.0062712678859196</v>
      </c>
      <c r="G30" s="74">
        <f t="shared" si="1"/>
        <v>36</v>
      </c>
      <c r="H30" s="73">
        <f>VLOOKUP($A30,'Return Data'!$A$7:$R$328,8,0)</f>
        <v>5.4428307406709502</v>
      </c>
      <c r="I30" s="74">
        <f t="shared" si="2"/>
        <v>37</v>
      </c>
      <c r="J30" s="73">
        <f>VLOOKUP($A30,'Return Data'!$A$7:$R$328,9,0)</f>
        <v>5.1338597379342197</v>
      </c>
      <c r="K30" s="74">
        <f t="shared" si="3"/>
        <v>39</v>
      </c>
      <c r="L30" s="73">
        <f>VLOOKUP($A30,'Return Data'!$A$7:$R$328,10,0)</f>
        <v>5.0483127932378302</v>
      </c>
      <c r="M30" s="74">
        <f t="shared" si="4"/>
        <v>39</v>
      </c>
      <c r="N30" s="73">
        <f>VLOOKUP($A30,'Return Data'!$A$7:$R$328,11,0)</f>
        <v>4.7406290140201603</v>
      </c>
      <c r="O30" s="74">
        <f t="shared" si="12"/>
        <v>37</v>
      </c>
      <c r="P30" s="73">
        <f>VLOOKUP($A30,'Return Data'!$A$7:$R$328,12,0)</f>
        <v>4.8748870044746804</v>
      </c>
      <c r="Q30" s="74">
        <f t="shared" si="13"/>
        <v>37</v>
      </c>
      <c r="R30" s="73">
        <f>VLOOKUP($A30,'Return Data'!$A$7:$R$328,13,0)</f>
        <v>5.1110418257952803</v>
      </c>
      <c r="S30" s="74">
        <f t="shared" si="14"/>
        <v>37</v>
      </c>
      <c r="T30" s="73"/>
      <c r="U30" s="74"/>
      <c r="V30" s="73"/>
      <c r="W30" s="74"/>
      <c r="X30" s="73"/>
      <c r="Y30" s="74"/>
      <c r="Z30" s="73">
        <f>VLOOKUP($A30,'Return Data'!$A$7:$R$328,17,0)</f>
        <v>5.3513660107261298</v>
      </c>
      <c r="AA30" s="75">
        <f t="shared" si="11"/>
        <v>42</v>
      </c>
    </row>
    <row r="31" spans="1:27" x14ac:dyDescent="0.25">
      <c r="A31" s="71" t="s">
        <v>141</v>
      </c>
      <c r="B31" s="72">
        <f>VLOOKUP($A31,'Return Data'!$A$7:$R$328,2,0)</f>
        <v>43896</v>
      </c>
      <c r="C31" s="73">
        <f>VLOOKUP($A31,'Return Data'!$A$7:$R$328,3,0)</f>
        <v>54.125500000000002</v>
      </c>
      <c r="D31" s="73">
        <f>VLOOKUP($A31,'Return Data'!$A$7:$R$328,6,0)</f>
        <v>5.5980353750777496</v>
      </c>
      <c r="E31" s="74">
        <f t="shared" si="0"/>
        <v>29</v>
      </c>
      <c r="F31" s="73">
        <f>VLOOKUP($A31,'Return Data'!$A$7:$R$328,7,0)</f>
        <v>5.8922512244464</v>
      </c>
      <c r="G31" s="74">
        <f t="shared" si="1"/>
        <v>38</v>
      </c>
      <c r="H31" s="73">
        <f>VLOOKUP($A31,'Return Data'!$A$7:$R$328,8,0)</f>
        <v>5.5163033211172499</v>
      </c>
      <c r="I31" s="74">
        <f t="shared" si="2"/>
        <v>36</v>
      </c>
      <c r="J31" s="73">
        <f>VLOOKUP($A31,'Return Data'!$A$7:$R$328,9,0)</f>
        <v>5.3480150509293596</v>
      </c>
      <c r="K31" s="74">
        <f t="shared" si="3"/>
        <v>32</v>
      </c>
      <c r="L31" s="73">
        <f>VLOOKUP($A31,'Return Data'!$A$7:$R$328,10,0)</f>
        <v>5.3242825222204599</v>
      </c>
      <c r="M31" s="74">
        <f t="shared" si="4"/>
        <v>33</v>
      </c>
      <c r="N31" s="73">
        <f>VLOOKUP($A31,'Return Data'!$A$7:$R$328,11,0)</f>
        <v>5.1519259440051099</v>
      </c>
      <c r="O31" s="74">
        <f t="shared" si="12"/>
        <v>29</v>
      </c>
      <c r="P31" s="73">
        <f>VLOOKUP($A31,'Return Data'!$A$7:$R$328,12,0)</f>
        <v>5.3348748059785196</v>
      </c>
      <c r="Q31" s="74">
        <f t="shared" si="13"/>
        <v>27</v>
      </c>
      <c r="R31" s="73">
        <f>VLOOKUP($A31,'Return Data'!$A$7:$R$328,13,0)</f>
        <v>5.7657445030362098</v>
      </c>
      <c r="S31" s="74">
        <f t="shared" si="14"/>
        <v>22</v>
      </c>
      <c r="T31" s="73">
        <f>VLOOKUP($A31,'Return Data'!$A$7:$R$328,14,0)</f>
        <v>6.30587230586376</v>
      </c>
      <c r="U31" s="74">
        <f t="shared" ref="U31:U51" si="15">RANK(T31,T$8:T$51,0)</f>
        <v>21</v>
      </c>
      <c r="V31" s="73">
        <f>VLOOKUP($A31,'Return Data'!$A$7:$R$328,18,0)</f>
        <v>7.1858044252606197</v>
      </c>
      <c r="W31" s="74">
        <f t="shared" ref="W31:W36" si="16">RANK(V31,V$8:V$51,0)</f>
        <v>16</v>
      </c>
      <c r="X31" s="73">
        <f>VLOOKUP($A31,'Return Data'!$A$7:$R$328,15,0)</f>
        <v>7.3851213167902099</v>
      </c>
      <c r="Y31" s="74">
        <f t="shared" ref="Y31:Y36" si="17">RANK(X31,X$8:X$51,0)</f>
        <v>13</v>
      </c>
      <c r="Z31" s="73">
        <f>VLOOKUP($A31,'Return Data'!$A$7:$R$328,17,0)</f>
        <v>10.141413921145199</v>
      </c>
      <c r="AA31" s="75">
        <f t="shared" si="11"/>
        <v>6</v>
      </c>
    </row>
    <row r="32" spans="1:27" x14ac:dyDescent="0.25">
      <c r="A32" s="71" t="s">
        <v>142</v>
      </c>
      <c r="B32" s="72">
        <f>VLOOKUP($A32,'Return Data'!$A$7:$R$328,2,0)</f>
        <v>43896</v>
      </c>
      <c r="C32" s="73">
        <f>VLOOKUP($A32,'Return Data'!$A$7:$R$328,3,0)</f>
        <v>3998.1936999999998</v>
      </c>
      <c r="D32" s="73">
        <f>VLOOKUP($A32,'Return Data'!$A$7:$R$328,6,0)</f>
        <v>6.4937870272117104</v>
      </c>
      <c r="E32" s="74">
        <f t="shared" si="0"/>
        <v>13</v>
      </c>
      <c r="F32" s="73">
        <f>VLOOKUP($A32,'Return Data'!$A$7:$R$328,7,0)</f>
        <v>8.4250110605612196</v>
      </c>
      <c r="G32" s="74">
        <f t="shared" si="1"/>
        <v>3</v>
      </c>
      <c r="H32" s="73">
        <f>VLOOKUP($A32,'Return Data'!$A$7:$R$328,8,0)</f>
        <v>6.7942573628907299</v>
      </c>
      <c r="I32" s="74">
        <f t="shared" si="2"/>
        <v>5</v>
      </c>
      <c r="J32" s="73">
        <f>VLOOKUP($A32,'Return Data'!$A$7:$R$328,9,0)</f>
        <v>5.65980039805478</v>
      </c>
      <c r="K32" s="74">
        <f t="shared" si="3"/>
        <v>10</v>
      </c>
      <c r="L32" s="73">
        <f>VLOOKUP($A32,'Return Data'!$A$7:$R$328,10,0)</f>
        <v>5.4702640524781803</v>
      </c>
      <c r="M32" s="74">
        <f t="shared" si="4"/>
        <v>14</v>
      </c>
      <c r="N32" s="73">
        <f>VLOOKUP($A32,'Return Data'!$A$7:$R$328,11,0)</f>
        <v>5.2249516763328199</v>
      </c>
      <c r="O32" s="74">
        <f t="shared" si="12"/>
        <v>24</v>
      </c>
      <c r="P32" s="73">
        <f>VLOOKUP($A32,'Return Data'!$A$7:$R$328,12,0)</f>
        <v>5.34518920284457</v>
      </c>
      <c r="Q32" s="74">
        <f t="shared" si="13"/>
        <v>24</v>
      </c>
      <c r="R32" s="73">
        <f>VLOOKUP($A32,'Return Data'!$A$7:$R$328,13,0)</f>
        <v>5.7140497235215104</v>
      </c>
      <c r="S32" s="74">
        <f t="shared" si="14"/>
        <v>27</v>
      </c>
      <c r="T32" s="73">
        <f>VLOOKUP($A32,'Return Data'!$A$7:$R$328,14,0)</f>
        <v>6.1786265962662901</v>
      </c>
      <c r="U32" s="74">
        <f t="shared" si="15"/>
        <v>27</v>
      </c>
      <c r="V32" s="73">
        <f>VLOOKUP($A32,'Return Data'!$A$7:$R$328,18,0)</f>
        <v>7.0743657294728797</v>
      </c>
      <c r="W32" s="74">
        <f t="shared" si="16"/>
        <v>27</v>
      </c>
      <c r="X32" s="73">
        <f>VLOOKUP($A32,'Return Data'!$A$7:$R$328,15,0)</f>
        <v>7.2659359023624397</v>
      </c>
      <c r="Y32" s="74">
        <f t="shared" si="17"/>
        <v>25</v>
      </c>
      <c r="Z32" s="73">
        <f>VLOOKUP($A32,'Return Data'!$A$7:$R$328,17,0)</f>
        <v>9.9670950980861601</v>
      </c>
      <c r="AA32" s="75">
        <f t="shared" si="11"/>
        <v>25</v>
      </c>
    </row>
    <row r="33" spans="1:27" x14ac:dyDescent="0.25">
      <c r="A33" s="71" t="s">
        <v>143</v>
      </c>
      <c r="B33" s="72">
        <f>VLOOKUP($A33,'Return Data'!$A$7:$R$328,2,0)</f>
        <v>43896</v>
      </c>
      <c r="C33" s="73">
        <f>VLOOKUP($A33,'Return Data'!$A$7:$R$328,3,0)</f>
        <v>2708.5108</v>
      </c>
      <c r="D33" s="73">
        <f>VLOOKUP($A33,'Return Data'!$A$7:$R$328,6,0)</f>
        <v>7.6923968886931604</v>
      </c>
      <c r="E33" s="74">
        <f t="shared" si="0"/>
        <v>2</v>
      </c>
      <c r="F33" s="73">
        <f>VLOOKUP($A33,'Return Data'!$A$7:$R$328,7,0)</f>
        <v>9.0374517094727906</v>
      </c>
      <c r="G33" s="74">
        <f t="shared" si="1"/>
        <v>1</v>
      </c>
      <c r="H33" s="73">
        <f>VLOOKUP($A33,'Return Data'!$A$7:$R$328,8,0)</f>
        <v>7.0378186988287501</v>
      </c>
      <c r="I33" s="74">
        <f t="shared" si="2"/>
        <v>2</v>
      </c>
      <c r="J33" s="73">
        <f>VLOOKUP($A33,'Return Data'!$A$7:$R$328,9,0)</f>
        <v>5.8480210251622502</v>
      </c>
      <c r="K33" s="74">
        <f t="shared" si="3"/>
        <v>2</v>
      </c>
      <c r="L33" s="73">
        <f>VLOOKUP($A33,'Return Data'!$A$7:$R$328,10,0)</f>
        <v>5.5807608606314103</v>
      </c>
      <c r="M33" s="74">
        <f t="shared" si="4"/>
        <v>4</v>
      </c>
      <c r="N33" s="73">
        <f>VLOOKUP($A33,'Return Data'!$A$7:$R$328,11,0)</f>
        <v>5.2919880026364199</v>
      </c>
      <c r="O33" s="74">
        <f t="shared" si="12"/>
        <v>17</v>
      </c>
      <c r="P33" s="73">
        <f>VLOOKUP($A33,'Return Data'!$A$7:$R$328,12,0)</f>
        <v>5.4201070291268003</v>
      </c>
      <c r="Q33" s="74">
        <f t="shared" si="13"/>
        <v>19</v>
      </c>
      <c r="R33" s="73">
        <f>VLOOKUP($A33,'Return Data'!$A$7:$R$328,13,0)</f>
        <v>5.7619300887337399</v>
      </c>
      <c r="S33" s="74">
        <f t="shared" si="14"/>
        <v>24</v>
      </c>
      <c r="T33" s="73">
        <f>VLOOKUP($A33,'Return Data'!$A$7:$R$328,14,0)</f>
        <v>6.2474044092478502</v>
      </c>
      <c r="U33" s="74">
        <f t="shared" si="15"/>
        <v>23</v>
      </c>
      <c r="V33" s="73">
        <f>VLOOKUP($A33,'Return Data'!$A$7:$R$328,18,0)</f>
        <v>7.1354901285552499</v>
      </c>
      <c r="W33" s="74">
        <f t="shared" si="16"/>
        <v>22</v>
      </c>
      <c r="X33" s="73">
        <f>VLOOKUP($A33,'Return Data'!$A$7:$R$328,15,0)</f>
        <v>7.3356725145381496</v>
      </c>
      <c r="Y33" s="74">
        <f t="shared" si="17"/>
        <v>21</v>
      </c>
      <c r="Z33" s="73">
        <f>VLOOKUP($A33,'Return Data'!$A$7:$R$328,17,0)</f>
        <v>10.0094083242131</v>
      </c>
      <c r="AA33" s="75">
        <f t="shared" si="11"/>
        <v>22</v>
      </c>
    </row>
    <row r="34" spans="1:27" x14ac:dyDescent="0.25">
      <c r="A34" s="71" t="s">
        <v>144</v>
      </c>
      <c r="B34" s="72">
        <f>VLOOKUP($A34,'Return Data'!$A$7:$R$328,2,0)</f>
        <v>43896</v>
      </c>
      <c r="C34" s="73">
        <f>VLOOKUP($A34,'Return Data'!$A$7:$R$328,3,0)</f>
        <v>3584.2311</v>
      </c>
      <c r="D34" s="73">
        <f>VLOOKUP($A34,'Return Data'!$A$7:$R$328,6,0)</f>
        <v>6.5613868607469197</v>
      </c>
      <c r="E34" s="74">
        <f t="shared" si="0"/>
        <v>11</v>
      </c>
      <c r="F34" s="73">
        <f>VLOOKUP($A34,'Return Data'!$A$7:$R$328,7,0)</f>
        <v>7.0333908098222002</v>
      </c>
      <c r="G34" s="74">
        <f t="shared" si="1"/>
        <v>22</v>
      </c>
      <c r="H34" s="73">
        <f>VLOOKUP($A34,'Return Data'!$A$7:$R$328,8,0)</f>
        <v>6.0730821943045203</v>
      </c>
      <c r="I34" s="74">
        <f t="shared" si="2"/>
        <v>24</v>
      </c>
      <c r="J34" s="73">
        <f>VLOOKUP($A34,'Return Data'!$A$7:$R$328,9,0)</f>
        <v>5.4913534524935503</v>
      </c>
      <c r="K34" s="74">
        <f t="shared" si="3"/>
        <v>25</v>
      </c>
      <c r="L34" s="73">
        <f>VLOOKUP($A34,'Return Data'!$A$7:$R$328,10,0)</f>
        <v>5.4793652319845698</v>
      </c>
      <c r="M34" s="74">
        <f t="shared" si="4"/>
        <v>13</v>
      </c>
      <c r="N34" s="73">
        <f>VLOOKUP($A34,'Return Data'!$A$7:$R$328,11,0)</f>
        <v>5.3498887906571202</v>
      </c>
      <c r="O34" s="74">
        <f t="shared" si="12"/>
        <v>6</v>
      </c>
      <c r="P34" s="73">
        <f>VLOOKUP($A34,'Return Data'!$A$7:$R$328,12,0)</f>
        <v>5.4901589179998602</v>
      </c>
      <c r="Q34" s="74">
        <f t="shared" si="13"/>
        <v>11</v>
      </c>
      <c r="R34" s="73">
        <f>VLOOKUP($A34,'Return Data'!$A$7:$R$328,13,0)</f>
        <v>5.8568277550883199</v>
      </c>
      <c r="S34" s="74">
        <f t="shared" si="14"/>
        <v>14</v>
      </c>
      <c r="T34" s="73">
        <f>VLOOKUP($A34,'Return Data'!$A$7:$R$328,14,0)</f>
        <v>6.3194693987894004</v>
      </c>
      <c r="U34" s="74">
        <f t="shared" si="15"/>
        <v>18</v>
      </c>
      <c r="V34" s="73">
        <f>VLOOKUP($A34,'Return Data'!$A$7:$R$328,18,0)</f>
        <v>7.1767958912886396</v>
      </c>
      <c r="W34" s="74">
        <f t="shared" si="16"/>
        <v>18</v>
      </c>
      <c r="X34" s="73">
        <f>VLOOKUP($A34,'Return Data'!$A$7:$R$328,15,0)</f>
        <v>7.3650366517624697</v>
      </c>
      <c r="Y34" s="74">
        <f t="shared" si="17"/>
        <v>17</v>
      </c>
      <c r="Z34" s="73">
        <f>VLOOKUP($A34,'Return Data'!$A$7:$R$328,17,0)</f>
        <v>10.011344720913501</v>
      </c>
      <c r="AA34" s="75">
        <f t="shared" si="11"/>
        <v>21</v>
      </c>
    </row>
    <row r="35" spans="1:27" x14ac:dyDescent="0.25">
      <c r="A35" s="71" t="s">
        <v>145</v>
      </c>
      <c r="B35" s="72">
        <f>VLOOKUP($A35,'Return Data'!$A$7:$R$328,2,0)</f>
        <v>43896</v>
      </c>
      <c r="C35" s="73">
        <f>VLOOKUP($A35,'Return Data'!$A$7:$R$328,3,0)</f>
        <v>1282.9496999999999</v>
      </c>
      <c r="D35" s="73">
        <f>VLOOKUP($A35,'Return Data'!$A$7:$R$328,6,0)</f>
        <v>5.6823621126440598</v>
      </c>
      <c r="E35" s="74">
        <f t="shared" si="0"/>
        <v>26</v>
      </c>
      <c r="F35" s="73">
        <f>VLOOKUP($A35,'Return Data'!$A$7:$R$328,7,0)</f>
        <v>6.6001998615804096</v>
      </c>
      <c r="G35" s="74">
        <f t="shared" si="1"/>
        <v>26</v>
      </c>
      <c r="H35" s="73">
        <f>VLOOKUP($A35,'Return Data'!$A$7:$R$328,8,0)</f>
        <v>6.0045864594769096</v>
      </c>
      <c r="I35" s="74">
        <f t="shared" si="2"/>
        <v>25</v>
      </c>
      <c r="J35" s="73">
        <f>VLOOKUP($A35,'Return Data'!$A$7:$R$328,9,0)</f>
        <v>5.4861250429444901</v>
      </c>
      <c r="K35" s="74">
        <f t="shared" si="3"/>
        <v>26</v>
      </c>
      <c r="L35" s="73">
        <f>VLOOKUP($A35,'Return Data'!$A$7:$R$328,10,0)</f>
        <v>5.4536650663849899</v>
      </c>
      <c r="M35" s="74">
        <f t="shared" si="4"/>
        <v>18</v>
      </c>
      <c r="N35" s="73">
        <f>VLOOKUP($A35,'Return Data'!$A$7:$R$328,11,0)</f>
        <v>5.3846769721629197</v>
      </c>
      <c r="O35" s="74">
        <f t="shared" si="12"/>
        <v>5</v>
      </c>
      <c r="P35" s="73">
        <f>VLOOKUP($A35,'Return Data'!$A$7:$R$328,12,0)</f>
        <v>5.6174404514551597</v>
      </c>
      <c r="Q35" s="74">
        <f t="shared" si="13"/>
        <v>4</v>
      </c>
      <c r="R35" s="73">
        <f>VLOOKUP($A35,'Return Data'!$A$7:$R$328,13,0)</f>
        <v>6.0098189177928196</v>
      </c>
      <c r="S35" s="74">
        <f t="shared" si="14"/>
        <v>3</v>
      </c>
      <c r="T35" s="73">
        <f>VLOOKUP($A35,'Return Data'!$A$7:$R$328,14,0)</f>
        <v>6.48133283134921</v>
      </c>
      <c r="U35" s="74">
        <f t="shared" si="15"/>
        <v>3</v>
      </c>
      <c r="V35" s="73">
        <f>VLOOKUP($A35,'Return Data'!$A$7:$R$328,18,0)</f>
        <v>7.3116252414094802</v>
      </c>
      <c r="W35" s="74">
        <f t="shared" si="16"/>
        <v>3</v>
      </c>
      <c r="X35" s="73">
        <f>VLOOKUP($A35,'Return Data'!$A$7:$R$328,15,0)</f>
        <v>7.4787639798494796</v>
      </c>
      <c r="Y35" s="74">
        <f t="shared" si="17"/>
        <v>3</v>
      </c>
      <c r="Z35" s="73">
        <f>VLOOKUP($A35,'Return Data'!$A$7:$R$328,17,0)</f>
        <v>7.6958992617262796</v>
      </c>
      <c r="AA35" s="75">
        <f t="shared" si="11"/>
        <v>36</v>
      </c>
    </row>
    <row r="36" spans="1:27" x14ac:dyDescent="0.25">
      <c r="A36" s="71" t="s">
        <v>146</v>
      </c>
      <c r="B36" s="72">
        <f>VLOOKUP($A36,'Return Data'!$A$7:$R$328,2,0)</f>
        <v>43896</v>
      </c>
      <c r="C36" s="73">
        <f>VLOOKUP($A36,'Return Data'!$A$7:$R$328,3,0)</f>
        <v>2085.1655999999998</v>
      </c>
      <c r="D36" s="73">
        <f>VLOOKUP($A36,'Return Data'!$A$7:$R$328,6,0)</f>
        <v>5.9332749335881996</v>
      </c>
      <c r="E36" s="74">
        <f t="shared" si="0"/>
        <v>20</v>
      </c>
      <c r="F36" s="73">
        <f>VLOOKUP($A36,'Return Data'!$A$7:$R$328,7,0)</f>
        <v>7.2337000736969799</v>
      </c>
      <c r="G36" s="74">
        <f t="shared" si="1"/>
        <v>20</v>
      </c>
      <c r="H36" s="73">
        <f>VLOOKUP($A36,'Return Data'!$A$7:$R$328,8,0)</f>
        <v>6.3792210022169504</v>
      </c>
      <c r="I36" s="74">
        <f t="shared" si="2"/>
        <v>18</v>
      </c>
      <c r="J36" s="73">
        <f>VLOOKUP($A36,'Return Data'!$A$7:$R$328,9,0)</f>
        <v>5.5862613425867904</v>
      </c>
      <c r="K36" s="74">
        <f t="shared" si="3"/>
        <v>16</v>
      </c>
      <c r="L36" s="73">
        <f>VLOOKUP($A36,'Return Data'!$A$7:$R$328,10,0)</f>
        <v>5.5119687939190198</v>
      </c>
      <c r="M36" s="74">
        <f t="shared" si="4"/>
        <v>12</v>
      </c>
      <c r="N36" s="73">
        <f>VLOOKUP($A36,'Return Data'!$A$7:$R$328,11,0)</f>
        <v>5.33473412982916</v>
      </c>
      <c r="O36" s="74">
        <f t="shared" si="12"/>
        <v>10</v>
      </c>
      <c r="P36" s="73">
        <f>VLOOKUP($A36,'Return Data'!$A$7:$R$328,12,0)</f>
        <v>5.4527667144961498</v>
      </c>
      <c r="Q36" s="74">
        <f t="shared" si="13"/>
        <v>16</v>
      </c>
      <c r="R36" s="73">
        <f>VLOOKUP($A36,'Return Data'!$A$7:$R$328,13,0)</f>
        <v>5.8220988153654103</v>
      </c>
      <c r="S36" s="74">
        <f t="shared" si="14"/>
        <v>18</v>
      </c>
      <c r="T36" s="73">
        <f>VLOOKUP($A36,'Return Data'!$A$7:$R$328,14,0)</f>
        <v>6.3190404194226799</v>
      </c>
      <c r="U36" s="74">
        <f t="shared" si="15"/>
        <v>19</v>
      </c>
      <c r="V36" s="73">
        <f>VLOOKUP($A36,'Return Data'!$A$7:$R$328,18,0)</f>
        <v>7.1588755744257</v>
      </c>
      <c r="W36" s="74">
        <f t="shared" si="16"/>
        <v>20</v>
      </c>
      <c r="X36" s="73">
        <f>VLOOKUP($A36,'Return Data'!$A$7:$R$328,15,0)</f>
        <v>7.3448842061728898</v>
      </c>
      <c r="Y36" s="74">
        <f t="shared" si="17"/>
        <v>20</v>
      </c>
      <c r="Z36" s="73">
        <f>VLOOKUP($A36,'Return Data'!$A$7:$R$328,17,0)</f>
        <v>9.6373606537710597</v>
      </c>
      <c r="AA36" s="75">
        <f t="shared" si="11"/>
        <v>30</v>
      </c>
    </row>
    <row r="37" spans="1:27" x14ac:dyDescent="0.25">
      <c r="A37" s="71" t="s">
        <v>147</v>
      </c>
      <c r="B37" s="72">
        <f>VLOOKUP($A37,'Return Data'!$A$7:$R$328,2,0)</f>
        <v>43896</v>
      </c>
      <c r="C37" s="73">
        <f>VLOOKUP($A37,'Return Data'!$A$7:$R$328,3,0)</f>
        <v>10.673999999999999</v>
      </c>
      <c r="D37" s="73">
        <f>VLOOKUP($A37,'Return Data'!$A$7:$R$328,6,0)</f>
        <v>4.4459227749291701</v>
      </c>
      <c r="E37" s="74">
        <f t="shared" si="0"/>
        <v>41</v>
      </c>
      <c r="F37" s="73">
        <f>VLOOKUP($A37,'Return Data'!$A$7:$R$328,7,0)</f>
        <v>4.7892181671629697</v>
      </c>
      <c r="G37" s="74">
        <f t="shared" si="1"/>
        <v>42</v>
      </c>
      <c r="H37" s="73">
        <f>VLOOKUP($A37,'Return Data'!$A$7:$R$328,8,0)</f>
        <v>4.6938545869566504</v>
      </c>
      <c r="I37" s="74">
        <f t="shared" si="2"/>
        <v>42</v>
      </c>
      <c r="J37" s="73">
        <f>VLOOKUP($A37,'Return Data'!$A$7:$R$328,9,0)</f>
        <v>4.6594578358487198</v>
      </c>
      <c r="K37" s="74">
        <f t="shared" si="3"/>
        <v>42</v>
      </c>
      <c r="L37" s="73">
        <f>VLOOKUP($A37,'Return Data'!$A$7:$R$328,10,0)</f>
        <v>4.7224462359052204</v>
      </c>
      <c r="M37" s="74">
        <f t="shared" si="4"/>
        <v>42</v>
      </c>
      <c r="N37" s="73">
        <f>VLOOKUP($A37,'Return Data'!$A$7:$R$328,11,0)</f>
        <v>4.6528019915941403</v>
      </c>
      <c r="O37" s="74">
        <f t="shared" si="12"/>
        <v>38</v>
      </c>
      <c r="P37" s="73">
        <f>VLOOKUP($A37,'Return Data'!$A$7:$R$328,12,0)</f>
        <v>4.8117707942725598</v>
      </c>
      <c r="Q37" s="74">
        <f t="shared" si="13"/>
        <v>38</v>
      </c>
      <c r="R37" s="73">
        <f>VLOOKUP($A37,'Return Data'!$A$7:$R$328,13,0)</f>
        <v>5.0813690635838098</v>
      </c>
      <c r="S37" s="74">
        <f t="shared" si="14"/>
        <v>38</v>
      </c>
      <c r="T37" s="73">
        <f>VLOOKUP($A37,'Return Data'!$A$7:$R$328,14,0)</f>
        <v>5.3627767825405304</v>
      </c>
      <c r="U37" s="74">
        <f t="shared" si="15"/>
        <v>37</v>
      </c>
      <c r="V37" s="73"/>
      <c r="W37" s="74"/>
      <c r="X37" s="73"/>
      <c r="Y37" s="74"/>
      <c r="Z37" s="73">
        <f>VLOOKUP($A37,'Return Data'!$A$7:$R$328,17,0)</f>
        <v>5.5532731376975102</v>
      </c>
      <c r="AA37" s="75">
        <f t="shared" si="11"/>
        <v>39</v>
      </c>
    </row>
    <row r="38" spans="1:27" x14ac:dyDescent="0.25">
      <c r="A38" s="71" t="s">
        <v>148</v>
      </c>
      <c r="B38" s="72">
        <f>VLOOKUP($A38,'Return Data'!$A$7:$R$328,2,0)</f>
        <v>43896</v>
      </c>
      <c r="C38" s="73">
        <f>VLOOKUP($A38,'Return Data'!$A$7:$R$328,3,0)</f>
        <v>4829.7866000000004</v>
      </c>
      <c r="D38" s="73">
        <f>VLOOKUP($A38,'Return Data'!$A$7:$R$328,6,0)</f>
        <v>6.2970475901266099</v>
      </c>
      <c r="E38" s="74">
        <f t="shared" si="0"/>
        <v>15</v>
      </c>
      <c r="F38" s="73">
        <f>VLOOKUP($A38,'Return Data'!$A$7:$R$328,7,0)</f>
        <v>8.19961798119758</v>
      </c>
      <c r="G38" s="74">
        <f t="shared" si="1"/>
        <v>7</v>
      </c>
      <c r="H38" s="73">
        <f>VLOOKUP($A38,'Return Data'!$A$7:$R$328,8,0)</f>
        <v>6.6963404628163596</v>
      </c>
      <c r="I38" s="74">
        <f t="shared" si="2"/>
        <v>10</v>
      </c>
      <c r="J38" s="73">
        <f>VLOOKUP($A38,'Return Data'!$A$7:$R$328,9,0)</f>
        <v>5.6840422201924099</v>
      </c>
      <c r="K38" s="74">
        <f t="shared" si="3"/>
        <v>9</v>
      </c>
      <c r="L38" s="73">
        <f>VLOOKUP($A38,'Return Data'!$A$7:$R$328,10,0)</f>
        <v>5.5189593284597001</v>
      </c>
      <c r="M38" s="74">
        <f t="shared" si="4"/>
        <v>11</v>
      </c>
      <c r="N38" s="73">
        <f>VLOOKUP($A38,'Return Data'!$A$7:$R$328,11,0)</f>
        <v>5.2900037383299203</v>
      </c>
      <c r="O38" s="74">
        <f t="shared" si="12"/>
        <v>18</v>
      </c>
      <c r="P38" s="73">
        <f>VLOOKUP($A38,'Return Data'!$A$7:$R$328,12,0)</f>
        <v>5.48083545099567</v>
      </c>
      <c r="Q38" s="74">
        <f t="shared" si="13"/>
        <v>12</v>
      </c>
      <c r="R38" s="73">
        <f>VLOOKUP($A38,'Return Data'!$A$7:$R$328,13,0)</f>
        <v>5.9274144149063597</v>
      </c>
      <c r="S38" s="74">
        <f t="shared" si="14"/>
        <v>10</v>
      </c>
      <c r="T38" s="73">
        <f>VLOOKUP($A38,'Return Data'!$A$7:$R$328,14,0)</f>
        <v>6.4350679861714299</v>
      </c>
      <c r="U38" s="74">
        <f t="shared" si="15"/>
        <v>9</v>
      </c>
      <c r="V38" s="73">
        <f>VLOOKUP($A38,'Return Data'!$A$7:$R$328,18,0)</f>
        <v>7.2765042690963497</v>
      </c>
      <c r="W38" s="74">
        <f>RANK(V38,V$8:V$51,0)</f>
        <v>7</v>
      </c>
      <c r="X38" s="73">
        <f>VLOOKUP($A38,'Return Data'!$A$7:$R$328,15,0)</f>
        <v>7.4318498311966303</v>
      </c>
      <c r="Y38" s="74">
        <f>RANK(X38,X$8:X$51,0)</f>
        <v>7</v>
      </c>
      <c r="Z38" s="73">
        <f>VLOOKUP($A38,'Return Data'!$A$7:$R$328,17,0)</f>
        <v>10.112015701936</v>
      </c>
      <c r="AA38" s="75">
        <f t="shared" si="11"/>
        <v>9</v>
      </c>
    </row>
    <row r="39" spans="1:27" x14ac:dyDescent="0.25">
      <c r="A39" s="71" t="s">
        <v>149</v>
      </c>
      <c r="B39" s="72">
        <f>VLOOKUP($A39,'Return Data'!$A$7:$R$328,2,0)</f>
        <v>43896</v>
      </c>
      <c r="C39" s="73">
        <f>VLOOKUP($A39,'Return Data'!$A$7:$R$328,3,0)</f>
        <v>1113.0709999999999</v>
      </c>
      <c r="D39" s="73">
        <f>VLOOKUP($A39,'Return Data'!$A$7:$R$328,6,0)</f>
        <v>5.2409392591197301</v>
      </c>
      <c r="E39" s="74">
        <f t="shared" si="0"/>
        <v>33</v>
      </c>
      <c r="F39" s="73">
        <f>VLOOKUP($A39,'Return Data'!$A$7:$R$328,7,0)</f>
        <v>6.3704778371480604</v>
      </c>
      <c r="G39" s="74">
        <f t="shared" si="1"/>
        <v>31</v>
      </c>
      <c r="H39" s="73">
        <f>VLOOKUP($A39,'Return Data'!$A$7:$R$328,8,0)</f>
        <v>5.4031823187088301</v>
      </c>
      <c r="I39" s="74">
        <f t="shared" si="2"/>
        <v>38</v>
      </c>
      <c r="J39" s="73">
        <f>VLOOKUP($A39,'Return Data'!$A$7:$R$328,9,0)</f>
        <v>5.1542351767616497</v>
      </c>
      <c r="K39" s="74">
        <f t="shared" si="3"/>
        <v>38</v>
      </c>
      <c r="L39" s="73">
        <f>VLOOKUP($A39,'Return Data'!$A$7:$R$328,10,0)</f>
        <v>5.0660045648015402</v>
      </c>
      <c r="M39" s="74">
        <f t="shared" si="4"/>
        <v>38</v>
      </c>
      <c r="N39" s="73">
        <f>VLOOKUP($A39,'Return Data'!$A$7:$R$328,11,0)</f>
        <v>4.8962149228633898</v>
      </c>
      <c r="O39" s="74">
        <f t="shared" si="12"/>
        <v>34</v>
      </c>
      <c r="P39" s="73">
        <f>VLOOKUP($A39,'Return Data'!$A$7:$R$328,12,0)</f>
        <v>5.0254406337103896</v>
      </c>
      <c r="Q39" s="74">
        <f t="shared" si="13"/>
        <v>34</v>
      </c>
      <c r="R39" s="73">
        <f>VLOOKUP($A39,'Return Data'!$A$7:$R$328,13,0)</f>
        <v>5.4197961772147103</v>
      </c>
      <c r="S39" s="74">
        <f t="shared" si="14"/>
        <v>33</v>
      </c>
      <c r="T39" s="73">
        <f>VLOOKUP($A39,'Return Data'!$A$7:$R$328,14,0)</f>
        <v>5.6657210215363003</v>
      </c>
      <c r="U39" s="74">
        <f t="shared" si="15"/>
        <v>36</v>
      </c>
      <c r="V39" s="73"/>
      <c r="W39" s="74"/>
      <c r="X39" s="73"/>
      <c r="Y39" s="74"/>
      <c r="Z39" s="73">
        <f>VLOOKUP($A39,'Return Data'!$A$7:$R$328,17,0)</f>
        <v>6.2061526315789397</v>
      </c>
      <c r="AA39" s="75">
        <f t="shared" si="11"/>
        <v>38</v>
      </c>
    </row>
    <row r="40" spans="1:27" x14ac:dyDescent="0.25">
      <c r="A40" s="71" t="s">
        <v>150</v>
      </c>
      <c r="B40" s="72">
        <f>VLOOKUP($A40,'Return Data'!$A$7:$R$328,2,0)</f>
        <v>43896</v>
      </c>
      <c r="C40" s="73">
        <f>VLOOKUP($A40,'Return Data'!$A$7:$R$328,3,0)</f>
        <v>257.31209999999999</v>
      </c>
      <c r="D40" s="73">
        <f>VLOOKUP($A40,'Return Data'!$A$7:$R$328,6,0)</f>
        <v>4.52561059887213</v>
      </c>
      <c r="E40" s="74">
        <f t="shared" si="0"/>
        <v>40</v>
      </c>
      <c r="F40" s="73">
        <f>VLOOKUP($A40,'Return Data'!$A$7:$R$328,7,0)</f>
        <v>8.1524395160409799</v>
      </c>
      <c r="G40" s="74">
        <f t="shared" si="1"/>
        <v>8</v>
      </c>
      <c r="H40" s="73">
        <f>VLOOKUP($A40,'Return Data'!$A$7:$R$328,8,0)</f>
        <v>7.0229691309908704</v>
      </c>
      <c r="I40" s="74">
        <f t="shared" si="2"/>
        <v>3</v>
      </c>
      <c r="J40" s="73">
        <f>VLOOKUP($A40,'Return Data'!$A$7:$R$328,9,0)</f>
        <v>5.57244746425941</v>
      </c>
      <c r="K40" s="74">
        <f t="shared" si="3"/>
        <v>19</v>
      </c>
      <c r="L40" s="73">
        <f>VLOOKUP($A40,'Return Data'!$A$7:$R$328,10,0)</f>
        <v>5.5729007286185297</v>
      </c>
      <c r="M40" s="74">
        <f t="shared" si="4"/>
        <v>8</v>
      </c>
      <c r="N40" s="73">
        <f>VLOOKUP($A40,'Return Data'!$A$7:$R$328,11,0)</f>
        <v>5.4413477525715699</v>
      </c>
      <c r="O40" s="74">
        <f t="shared" si="12"/>
        <v>3</v>
      </c>
      <c r="P40" s="73">
        <f>VLOOKUP($A40,'Return Data'!$A$7:$R$328,12,0)</f>
        <v>5.5947945536869899</v>
      </c>
      <c r="Q40" s="74">
        <f t="shared" si="13"/>
        <v>5</v>
      </c>
      <c r="R40" s="73">
        <f>VLOOKUP($A40,'Return Data'!$A$7:$R$328,13,0)</f>
        <v>5.9634806155247801</v>
      </c>
      <c r="S40" s="74">
        <f t="shared" si="14"/>
        <v>7</v>
      </c>
      <c r="T40" s="73">
        <f>VLOOKUP($A40,'Return Data'!$A$7:$R$328,14,0)</f>
        <v>6.4426064193145498</v>
      </c>
      <c r="U40" s="74">
        <f t="shared" si="15"/>
        <v>8</v>
      </c>
      <c r="V40" s="73">
        <f>VLOOKUP($A40,'Return Data'!$A$7:$R$328,18,0)</f>
        <v>7.2819942364301697</v>
      </c>
      <c r="W40" s="74">
        <f t="shared" ref="W40:W50" si="18">RANK(V40,V$8:V$51,0)</f>
        <v>5</v>
      </c>
      <c r="X40" s="73">
        <f>VLOOKUP($A40,'Return Data'!$A$7:$R$328,15,0)</f>
        <v>7.4341981514927404</v>
      </c>
      <c r="Y40" s="74">
        <f t="shared" ref="Y40:Y50" si="19">RANK(X40,X$8:X$51,0)</f>
        <v>5</v>
      </c>
      <c r="Z40" s="73">
        <f>VLOOKUP($A40,'Return Data'!$A$7:$R$328,17,0)</f>
        <v>10.076806720399899</v>
      </c>
      <c r="AA40" s="75">
        <f t="shared" si="11"/>
        <v>11</v>
      </c>
    </row>
    <row r="41" spans="1:27" x14ac:dyDescent="0.25">
      <c r="A41" s="71" t="s">
        <v>151</v>
      </c>
      <c r="B41" s="72">
        <f>VLOOKUP($A41,'Return Data'!$A$7:$R$328,2,0)</f>
        <v>43896</v>
      </c>
      <c r="C41" s="73">
        <f>VLOOKUP($A41,'Return Data'!$A$7:$R$328,3,0)</f>
        <v>1752.6379999999999</v>
      </c>
      <c r="D41" s="73">
        <f>VLOOKUP($A41,'Return Data'!$A$7:$R$328,6,0)</f>
        <v>4.9280376059962503</v>
      </c>
      <c r="E41" s="74">
        <f t="shared" si="0"/>
        <v>34</v>
      </c>
      <c r="F41" s="73">
        <f>VLOOKUP($A41,'Return Data'!$A$7:$R$328,7,0)</f>
        <v>6.3982564609380601</v>
      </c>
      <c r="G41" s="74">
        <f t="shared" si="1"/>
        <v>30</v>
      </c>
      <c r="H41" s="73">
        <f>VLOOKUP($A41,'Return Data'!$A$7:$R$328,8,0)</f>
        <v>5.9471716368814196</v>
      </c>
      <c r="I41" s="74">
        <f t="shared" si="2"/>
        <v>28</v>
      </c>
      <c r="J41" s="73">
        <f>VLOOKUP($A41,'Return Data'!$A$7:$R$328,9,0)</f>
        <v>5.4164039185461696</v>
      </c>
      <c r="K41" s="74">
        <f t="shared" si="3"/>
        <v>27</v>
      </c>
      <c r="L41" s="73">
        <f>VLOOKUP($A41,'Return Data'!$A$7:$R$328,10,0)</f>
        <v>5.3876049493299698</v>
      </c>
      <c r="M41" s="74">
        <f t="shared" si="4"/>
        <v>27</v>
      </c>
      <c r="N41" s="73">
        <f>VLOOKUP($A41,'Return Data'!$A$7:$R$328,11,0)</f>
        <v>5.0947623322525599</v>
      </c>
      <c r="O41" s="74">
        <f t="shared" si="12"/>
        <v>30</v>
      </c>
      <c r="P41" s="73">
        <f>VLOOKUP($A41,'Return Data'!$A$7:$R$328,12,0)</f>
        <v>5.2563536880304698</v>
      </c>
      <c r="Q41" s="74">
        <f t="shared" si="13"/>
        <v>29</v>
      </c>
      <c r="R41" s="73">
        <f>VLOOKUP($A41,'Return Data'!$A$7:$R$328,13,0)</f>
        <v>5.4704506466538403</v>
      </c>
      <c r="S41" s="74">
        <f t="shared" si="14"/>
        <v>32</v>
      </c>
      <c r="T41" s="73">
        <f>VLOOKUP($A41,'Return Data'!$A$7:$R$328,14,0)</f>
        <v>5.8958837961773503</v>
      </c>
      <c r="U41" s="74">
        <f t="shared" si="15"/>
        <v>32</v>
      </c>
      <c r="V41" s="73">
        <f>VLOOKUP($A41,'Return Data'!$A$7:$R$328,18,0)</f>
        <v>2.0318619362026098</v>
      </c>
      <c r="W41" s="74">
        <f t="shared" si="18"/>
        <v>36</v>
      </c>
      <c r="X41" s="73">
        <f>VLOOKUP($A41,'Return Data'!$A$7:$R$328,15,0)</f>
        <v>3.7205522235844599</v>
      </c>
      <c r="Y41" s="74">
        <f t="shared" si="19"/>
        <v>36</v>
      </c>
      <c r="Z41" s="73">
        <f>VLOOKUP($A41,'Return Data'!$A$7:$R$328,17,0)</f>
        <v>7.9257202156311104</v>
      </c>
      <c r="AA41" s="75">
        <f t="shared" si="11"/>
        <v>35</v>
      </c>
    </row>
    <row r="42" spans="1:27" x14ac:dyDescent="0.25">
      <c r="A42" s="71" t="s">
        <v>152</v>
      </c>
      <c r="B42" s="72">
        <f>VLOOKUP($A42,'Return Data'!$A$7:$R$328,2,0)</f>
        <v>43896</v>
      </c>
      <c r="C42" s="73">
        <f>VLOOKUP($A42,'Return Data'!$A$7:$R$328,3,0)</f>
        <v>31.267399999999999</v>
      </c>
      <c r="D42" s="73">
        <f>VLOOKUP($A42,'Return Data'!$A$7:$R$328,6,0)</f>
        <v>6.8886649712896997</v>
      </c>
      <c r="E42" s="74">
        <f t="shared" si="0"/>
        <v>6</v>
      </c>
      <c r="F42" s="73">
        <f>VLOOKUP($A42,'Return Data'!$A$7:$R$328,7,0)</f>
        <v>7.8262761902637701</v>
      </c>
      <c r="G42" s="74">
        <f t="shared" si="1"/>
        <v>14</v>
      </c>
      <c r="H42" s="73">
        <f>VLOOKUP($A42,'Return Data'!$A$7:$R$328,8,0)</f>
        <v>7.3145221654682997</v>
      </c>
      <c r="I42" s="74">
        <f t="shared" si="2"/>
        <v>1</v>
      </c>
      <c r="J42" s="73">
        <f>VLOOKUP($A42,'Return Data'!$A$7:$R$328,9,0)</f>
        <v>6.6095409741083104</v>
      </c>
      <c r="K42" s="74">
        <f t="shared" si="3"/>
        <v>1</v>
      </c>
      <c r="L42" s="73">
        <f>VLOOKUP($A42,'Return Data'!$A$7:$R$328,10,0)</f>
        <v>6.7421483336941197</v>
      </c>
      <c r="M42" s="74">
        <f t="shared" si="4"/>
        <v>1</v>
      </c>
      <c r="N42" s="73">
        <f>VLOOKUP($A42,'Return Data'!$A$7:$R$328,11,0)</f>
        <v>6.3090285581774399</v>
      </c>
      <c r="O42" s="74">
        <f t="shared" si="12"/>
        <v>1</v>
      </c>
      <c r="P42" s="73">
        <f>VLOOKUP($A42,'Return Data'!$A$7:$R$328,12,0)</f>
        <v>6.5383457699228504</v>
      </c>
      <c r="Q42" s="74">
        <f t="shared" si="13"/>
        <v>1</v>
      </c>
      <c r="R42" s="73">
        <f>VLOOKUP($A42,'Return Data'!$A$7:$R$328,13,0)</f>
        <v>6.8976065482246396</v>
      </c>
      <c r="S42" s="74">
        <f t="shared" si="14"/>
        <v>1</v>
      </c>
      <c r="T42" s="73">
        <f>VLOOKUP($A42,'Return Data'!$A$7:$R$328,14,0)</f>
        <v>7.15010042451072</v>
      </c>
      <c r="U42" s="74">
        <f t="shared" si="15"/>
        <v>1</v>
      </c>
      <c r="V42" s="73">
        <f>VLOOKUP($A42,'Return Data'!$A$7:$R$328,18,0)</f>
        <v>7.6703344932556901</v>
      </c>
      <c r="W42" s="74">
        <f t="shared" si="18"/>
        <v>1</v>
      </c>
      <c r="X42" s="73">
        <f>VLOOKUP($A42,'Return Data'!$A$7:$R$328,15,0)</f>
        <v>7.6666829358974198</v>
      </c>
      <c r="Y42" s="74">
        <f t="shared" si="19"/>
        <v>1</v>
      </c>
      <c r="Z42" s="73">
        <f>VLOOKUP($A42,'Return Data'!$A$7:$R$328,17,0)</f>
        <v>10.6619373191959</v>
      </c>
      <c r="AA42" s="75">
        <f t="shared" si="11"/>
        <v>2</v>
      </c>
    </row>
    <row r="43" spans="1:27" x14ac:dyDescent="0.25">
      <c r="A43" s="71" t="s">
        <v>153</v>
      </c>
      <c r="B43" s="72">
        <f>VLOOKUP($A43,'Return Data'!$A$7:$R$328,2,0)</f>
        <v>43896</v>
      </c>
      <c r="C43" s="73">
        <f>VLOOKUP($A43,'Return Data'!$A$7:$R$328,3,0)</f>
        <v>26.838999999999999</v>
      </c>
      <c r="D43" s="73">
        <f>VLOOKUP($A43,'Return Data'!$A$7:$R$328,6,0)</f>
        <v>4.8965172868634701</v>
      </c>
      <c r="E43" s="74">
        <f t="shared" si="0"/>
        <v>35</v>
      </c>
      <c r="F43" s="73">
        <f>VLOOKUP($A43,'Return Data'!$A$7:$R$328,7,0)</f>
        <v>7.0759113311511204</v>
      </c>
      <c r="G43" s="74">
        <f t="shared" si="1"/>
        <v>21</v>
      </c>
      <c r="H43" s="73">
        <f>VLOOKUP($A43,'Return Data'!$A$7:$R$328,8,0)</f>
        <v>6.0880695791557997</v>
      </c>
      <c r="I43" s="74">
        <f t="shared" si="2"/>
        <v>23</v>
      </c>
      <c r="J43" s="73">
        <f>VLOOKUP($A43,'Return Data'!$A$7:$R$328,9,0)</f>
        <v>5.2854001404852102</v>
      </c>
      <c r="K43" s="74">
        <f t="shared" si="3"/>
        <v>34</v>
      </c>
      <c r="L43" s="73">
        <f>VLOOKUP($A43,'Return Data'!$A$7:$R$328,10,0)</f>
        <v>5.1749746079404897</v>
      </c>
      <c r="M43" s="74">
        <f t="shared" si="4"/>
        <v>36</v>
      </c>
      <c r="N43" s="73">
        <f>VLOOKUP($A43,'Return Data'!$A$7:$R$328,11,0)</f>
        <v>4.9257282052773803</v>
      </c>
      <c r="O43" s="74">
        <f t="shared" si="12"/>
        <v>33</v>
      </c>
      <c r="P43" s="73">
        <f>VLOOKUP($A43,'Return Data'!$A$7:$R$328,12,0)</f>
        <v>5.0301472435891297</v>
      </c>
      <c r="Q43" s="74">
        <f t="shared" si="13"/>
        <v>33</v>
      </c>
      <c r="R43" s="73">
        <f>VLOOKUP($A43,'Return Data'!$A$7:$R$328,13,0)</f>
        <v>5.3581647478400303</v>
      </c>
      <c r="S43" s="74">
        <f t="shared" si="14"/>
        <v>34</v>
      </c>
      <c r="T43" s="73">
        <f>VLOOKUP($A43,'Return Data'!$A$7:$R$328,14,0)</f>
        <v>5.8031844937677102</v>
      </c>
      <c r="U43" s="74">
        <f t="shared" si="15"/>
        <v>34</v>
      </c>
      <c r="V43" s="73">
        <f>VLOOKUP($A43,'Return Data'!$A$7:$R$328,18,0)</f>
        <v>6.4349284574808596</v>
      </c>
      <c r="W43" s="74">
        <f t="shared" si="18"/>
        <v>32</v>
      </c>
      <c r="X43" s="73">
        <f>VLOOKUP($A43,'Return Data'!$A$7:$R$328,15,0)</f>
        <v>6.5636765776326396</v>
      </c>
      <c r="Y43" s="74">
        <f t="shared" si="19"/>
        <v>33</v>
      </c>
      <c r="Z43" s="73">
        <f>VLOOKUP($A43,'Return Data'!$A$7:$R$328,17,0)</f>
        <v>12.0941263282172</v>
      </c>
      <c r="AA43" s="75">
        <f t="shared" si="11"/>
        <v>1</v>
      </c>
    </row>
    <row r="44" spans="1:27" x14ac:dyDescent="0.25">
      <c r="A44" s="71" t="s">
        <v>155</v>
      </c>
      <c r="B44" s="72">
        <f>VLOOKUP($A44,'Return Data'!$A$7:$R$328,2,0)</f>
        <v>43896</v>
      </c>
      <c r="C44" s="73">
        <f>VLOOKUP($A44,'Return Data'!$A$7:$R$328,3,0)</f>
        <v>3345.7775999999999</v>
      </c>
      <c r="D44" s="73">
        <f>VLOOKUP($A44,'Return Data'!$A$7:$R$328,6,0)</f>
        <v>12.988836829319499</v>
      </c>
      <c r="E44" s="74">
        <f t="shared" si="0"/>
        <v>1</v>
      </c>
      <c r="F44" s="73">
        <f>VLOOKUP($A44,'Return Data'!$A$7:$R$328,7,0)</f>
        <v>5.2842001913414602</v>
      </c>
      <c r="G44" s="74">
        <f t="shared" si="1"/>
        <v>40</v>
      </c>
      <c r="H44" s="73">
        <f>VLOOKUP($A44,'Return Data'!$A$7:$R$328,8,0)</f>
        <v>4.6725728419877601</v>
      </c>
      <c r="I44" s="74">
        <f t="shared" si="2"/>
        <v>43</v>
      </c>
      <c r="J44" s="73">
        <f>VLOOKUP($A44,'Return Data'!$A$7:$R$328,9,0)</f>
        <v>4.3285713614242196</v>
      </c>
      <c r="K44" s="74">
        <f t="shared" si="3"/>
        <v>44</v>
      </c>
      <c r="L44" s="73">
        <f>VLOOKUP($A44,'Return Data'!$A$7:$R$328,10,0)</f>
        <v>4.2547690657442399</v>
      </c>
      <c r="M44" s="74">
        <f t="shared" si="4"/>
        <v>44</v>
      </c>
      <c r="N44" s="73">
        <f>VLOOKUP($A44,'Return Data'!$A$7:$R$328,11,0)</f>
        <v>4.0710785262724301</v>
      </c>
      <c r="O44" s="74">
        <f t="shared" si="12"/>
        <v>40</v>
      </c>
      <c r="P44" s="73">
        <f>VLOOKUP($A44,'Return Data'!$A$7:$R$328,12,0)</f>
        <v>4.2087398197527</v>
      </c>
      <c r="Q44" s="74">
        <f t="shared" si="13"/>
        <v>40</v>
      </c>
      <c r="R44" s="73">
        <f>VLOOKUP($A44,'Return Data'!$A$7:$R$328,13,0)</f>
        <v>4.4910963136247899</v>
      </c>
      <c r="S44" s="74">
        <f t="shared" si="14"/>
        <v>40</v>
      </c>
      <c r="T44" s="73">
        <f>VLOOKUP($A44,'Return Data'!$A$7:$R$328,14,0)</f>
        <v>4.7982028857516799</v>
      </c>
      <c r="U44" s="74">
        <f t="shared" si="15"/>
        <v>39</v>
      </c>
      <c r="V44" s="73">
        <f>VLOOKUP($A44,'Return Data'!$A$7:$R$328,18,0)</f>
        <v>5.4506787122953897</v>
      </c>
      <c r="W44" s="74">
        <f t="shared" si="18"/>
        <v>34</v>
      </c>
      <c r="X44" s="73">
        <f>VLOOKUP($A44,'Return Data'!$A$7:$R$328,15,0)</f>
        <v>5.7963549379447299</v>
      </c>
      <c r="Y44" s="74">
        <f t="shared" si="19"/>
        <v>35</v>
      </c>
      <c r="Z44" s="73">
        <f>VLOOKUP($A44,'Return Data'!$A$7:$R$328,17,0)</f>
        <v>8.3115251724680697</v>
      </c>
      <c r="AA44" s="75">
        <f t="shared" si="11"/>
        <v>33</v>
      </c>
    </row>
    <row r="45" spans="1:27" x14ac:dyDescent="0.25">
      <c r="A45" s="71" t="s">
        <v>156</v>
      </c>
      <c r="B45" s="72">
        <f>VLOOKUP($A45,'Return Data'!$A$7:$R$328,2,0)</f>
        <v>43896</v>
      </c>
      <c r="C45" s="73">
        <f>VLOOKUP($A45,'Return Data'!$A$7:$R$328,3,0)</f>
        <v>3094.5868999999998</v>
      </c>
      <c r="D45" s="73">
        <f>VLOOKUP($A45,'Return Data'!$A$7:$R$328,6,0)</f>
        <v>6.9024361912122201</v>
      </c>
      <c r="E45" s="74">
        <f t="shared" si="0"/>
        <v>5</v>
      </c>
      <c r="F45" s="73">
        <f>VLOOKUP($A45,'Return Data'!$A$7:$R$328,7,0)</f>
        <v>8.1344035589364303</v>
      </c>
      <c r="G45" s="74">
        <f t="shared" si="1"/>
        <v>9</v>
      </c>
      <c r="H45" s="73">
        <f>VLOOKUP($A45,'Return Data'!$A$7:$R$328,8,0)</f>
        <v>6.4213990841940198</v>
      </c>
      <c r="I45" s="74">
        <f t="shared" si="2"/>
        <v>16</v>
      </c>
      <c r="J45" s="73">
        <f>VLOOKUP($A45,'Return Data'!$A$7:$R$328,9,0)</f>
        <v>5.5903067702567197</v>
      </c>
      <c r="K45" s="74">
        <f t="shared" si="3"/>
        <v>14</v>
      </c>
      <c r="L45" s="73">
        <f>VLOOKUP($A45,'Return Data'!$A$7:$R$328,10,0)</f>
        <v>5.4213606697333496</v>
      </c>
      <c r="M45" s="74">
        <f t="shared" si="4"/>
        <v>23</v>
      </c>
      <c r="N45" s="73">
        <f>VLOOKUP($A45,'Return Data'!$A$7:$R$328,11,0)</f>
        <v>5.2064710185284602</v>
      </c>
      <c r="O45" s="74">
        <f t="shared" si="12"/>
        <v>25</v>
      </c>
      <c r="P45" s="73">
        <f>VLOOKUP($A45,'Return Data'!$A$7:$R$328,12,0)</f>
        <v>5.3747604442220398</v>
      </c>
      <c r="Q45" s="74">
        <f t="shared" si="13"/>
        <v>22</v>
      </c>
      <c r="R45" s="73">
        <f>VLOOKUP($A45,'Return Data'!$A$7:$R$328,13,0)</f>
        <v>5.7501035757333598</v>
      </c>
      <c r="S45" s="74">
        <f t="shared" si="14"/>
        <v>25</v>
      </c>
      <c r="T45" s="73">
        <f>VLOOKUP($A45,'Return Data'!$A$7:$R$328,14,0)</f>
        <v>6.23932233270832</v>
      </c>
      <c r="U45" s="74">
        <f t="shared" si="15"/>
        <v>25</v>
      </c>
      <c r="V45" s="73">
        <f>VLOOKUP($A45,'Return Data'!$A$7:$R$328,18,0)</f>
        <v>7.1079368591085101</v>
      </c>
      <c r="W45" s="74">
        <f t="shared" si="18"/>
        <v>23</v>
      </c>
      <c r="X45" s="73">
        <f>VLOOKUP($A45,'Return Data'!$A$7:$R$328,15,0)</f>
        <v>7.2633070793174399</v>
      </c>
      <c r="Y45" s="74">
        <f t="shared" si="19"/>
        <v>26</v>
      </c>
      <c r="Z45" s="73">
        <f>VLOOKUP($A45,'Return Data'!$A$7:$R$328,17,0)</f>
        <v>9.9392126366932203</v>
      </c>
      <c r="AA45" s="75">
        <f t="shared" si="11"/>
        <v>26</v>
      </c>
    </row>
    <row r="46" spans="1:27" x14ac:dyDescent="0.25">
      <c r="A46" s="71" t="s">
        <v>157</v>
      </c>
      <c r="B46" s="72">
        <f>VLOOKUP($A46,'Return Data'!$A$7:$R$328,2,0)</f>
        <v>43896</v>
      </c>
      <c r="C46" s="73">
        <f>VLOOKUP($A46,'Return Data'!$A$7:$R$328,3,0)</f>
        <v>41.686100000000003</v>
      </c>
      <c r="D46" s="73">
        <f>VLOOKUP($A46,'Return Data'!$A$7:$R$328,6,0)</f>
        <v>6.6557097784268899</v>
      </c>
      <c r="E46" s="74">
        <f t="shared" si="0"/>
        <v>9</v>
      </c>
      <c r="F46" s="73">
        <f>VLOOKUP($A46,'Return Data'!$A$7:$R$328,7,0)</f>
        <v>7.3594185435290997</v>
      </c>
      <c r="G46" s="74">
        <f t="shared" si="1"/>
        <v>18</v>
      </c>
      <c r="H46" s="73">
        <f>VLOOKUP($A46,'Return Data'!$A$7:$R$328,8,0)</f>
        <v>6.1488922970303097</v>
      </c>
      <c r="I46" s="74">
        <f t="shared" si="2"/>
        <v>22</v>
      </c>
      <c r="J46" s="73">
        <f>VLOOKUP($A46,'Return Data'!$A$7:$R$328,9,0)</f>
        <v>5.5467657474746499</v>
      </c>
      <c r="K46" s="74">
        <f t="shared" si="3"/>
        <v>23</v>
      </c>
      <c r="L46" s="73">
        <f>VLOOKUP($A46,'Return Data'!$A$7:$R$328,10,0)</f>
        <v>5.4643664702096402</v>
      </c>
      <c r="M46" s="74">
        <f t="shared" si="4"/>
        <v>15</v>
      </c>
      <c r="N46" s="73">
        <f>VLOOKUP($A46,'Return Data'!$A$7:$R$328,11,0)</f>
        <v>5.3143825135269402</v>
      </c>
      <c r="O46" s="74">
        <f t="shared" si="12"/>
        <v>15</v>
      </c>
      <c r="P46" s="73">
        <f>VLOOKUP($A46,'Return Data'!$A$7:$R$328,12,0)</f>
        <v>5.4390194557595004</v>
      </c>
      <c r="Q46" s="74">
        <f t="shared" si="13"/>
        <v>18</v>
      </c>
      <c r="R46" s="73">
        <f>VLOOKUP($A46,'Return Data'!$A$7:$R$328,13,0)</f>
        <v>5.8408179680290502</v>
      </c>
      <c r="S46" s="74">
        <f t="shared" si="14"/>
        <v>16</v>
      </c>
      <c r="T46" s="73">
        <f>VLOOKUP($A46,'Return Data'!$A$7:$R$328,14,0)</f>
        <v>6.3399161015418999</v>
      </c>
      <c r="U46" s="74">
        <f t="shared" si="15"/>
        <v>15</v>
      </c>
      <c r="V46" s="73">
        <f>VLOOKUP($A46,'Return Data'!$A$7:$R$328,18,0)</f>
        <v>7.1979873797200202</v>
      </c>
      <c r="W46" s="74">
        <f t="shared" si="18"/>
        <v>15</v>
      </c>
      <c r="X46" s="73">
        <f>VLOOKUP($A46,'Return Data'!$A$7:$R$328,15,0)</f>
        <v>7.3677480418324102</v>
      </c>
      <c r="Y46" s="74">
        <f t="shared" si="19"/>
        <v>15</v>
      </c>
      <c r="Z46" s="73">
        <f>VLOOKUP($A46,'Return Data'!$A$7:$R$328,17,0)</f>
        <v>10.039764714843299</v>
      </c>
      <c r="AA46" s="75">
        <f t="shared" si="11"/>
        <v>14</v>
      </c>
    </row>
    <row r="47" spans="1:27" x14ac:dyDescent="0.25">
      <c r="A47" s="71" t="s">
        <v>158</v>
      </c>
      <c r="B47" s="72">
        <f>VLOOKUP($A47,'Return Data'!$A$7:$R$328,2,0)</f>
        <v>43896</v>
      </c>
      <c r="C47" s="73">
        <f>VLOOKUP($A47,'Return Data'!$A$7:$R$328,3,0)</f>
        <v>3115.585</v>
      </c>
      <c r="D47" s="73">
        <f>VLOOKUP($A47,'Return Data'!$A$7:$R$328,6,0)</f>
        <v>7.4559654866910297</v>
      </c>
      <c r="E47" s="74">
        <f t="shared" si="0"/>
        <v>3</v>
      </c>
      <c r="F47" s="73">
        <f>VLOOKUP($A47,'Return Data'!$A$7:$R$328,7,0)</f>
        <v>8.4725402499103204</v>
      </c>
      <c r="G47" s="74">
        <f t="shared" si="1"/>
        <v>2</v>
      </c>
      <c r="H47" s="73">
        <f>VLOOKUP($A47,'Return Data'!$A$7:$R$328,8,0)</f>
        <v>6.7671579201154097</v>
      </c>
      <c r="I47" s="74">
        <f t="shared" si="2"/>
        <v>6</v>
      </c>
      <c r="J47" s="73">
        <f>VLOOKUP($A47,'Return Data'!$A$7:$R$328,9,0)</f>
        <v>5.8256999851966</v>
      </c>
      <c r="K47" s="74">
        <f t="shared" si="3"/>
        <v>3</v>
      </c>
      <c r="L47" s="73">
        <f>VLOOKUP($A47,'Return Data'!$A$7:$R$328,10,0)</f>
        <v>5.5780257385517897</v>
      </c>
      <c r="M47" s="74">
        <f t="shared" si="4"/>
        <v>5</v>
      </c>
      <c r="N47" s="73">
        <f>VLOOKUP($A47,'Return Data'!$A$7:$R$328,11,0)</f>
        <v>5.3166257874411302</v>
      </c>
      <c r="O47" s="74">
        <f t="shared" si="12"/>
        <v>14</v>
      </c>
      <c r="P47" s="73">
        <f>VLOOKUP($A47,'Return Data'!$A$7:$R$328,12,0)</f>
        <v>5.4505633931884203</v>
      </c>
      <c r="Q47" s="74">
        <f t="shared" si="13"/>
        <v>17</v>
      </c>
      <c r="R47" s="73">
        <f>VLOOKUP($A47,'Return Data'!$A$7:$R$328,13,0)</f>
        <v>5.8540545988075898</v>
      </c>
      <c r="S47" s="74">
        <f t="shared" si="14"/>
        <v>15</v>
      </c>
      <c r="T47" s="73">
        <f>VLOOKUP($A47,'Return Data'!$A$7:$R$328,14,0)</f>
        <v>6.3415303262540297</v>
      </c>
      <c r="U47" s="74">
        <f t="shared" si="15"/>
        <v>14</v>
      </c>
      <c r="V47" s="73">
        <f>VLOOKUP($A47,'Return Data'!$A$7:$R$328,18,0)</f>
        <v>7.19815249677686</v>
      </c>
      <c r="W47" s="74">
        <f t="shared" si="18"/>
        <v>14</v>
      </c>
      <c r="X47" s="73">
        <f>VLOOKUP($A47,'Return Data'!$A$7:$R$328,15,0)</f>
        <v>7.3706436512711804</v>
      </c>
      <c r="Y47" s="74">
        <f t="shared" si="19"/>
        <v>14</v>
      </c>
      <c r="Z47" s="73">
        <f>VLOOKUP($A47,'Return Data'!$A$7:$R$328,17,0)</f>
        <v>10.101879902737499</v>
      </c>
      <c r="AA47" s="75">
        <f t="shared" si="11"/>
        <v>10</v>
      </c>
    </row>
    <row r="48" spans="1:27" x14ac:dyDescent="0.25">
      <c r="A48" s="71" t="s">
        <v>159</v>
      </c>
      <c r="B48" s="72">
        <f>VLOOKUP($A48,'Return Data'!$A$7:$R$328,2,0)</f>
        <v>43896</v>
      </c>
      <c r="C48" s="73">
        <f>VLOOKUP($A48,'Return Data'!$A$7:$R$328,3,0)</f>
        <v>1956.4223</v>
      </c>
      <c r="D48" s="73">
        <f>VLOOKUP($A48,'Return Data'!$A$7:$R$328,6,0)</f>
        <v>4.5602191907004901</v>
      </c>
      <c r="E48" s="74">
        <f t="shared" si="0"/>
        <v>38</v>
      </c>
      <c r="F48" s="73">
        <f>VLOOKUP($A48,'Return Data'!$A$7:$R$328,7,0)</f>
        <v>4.5252627765876401</v>
      </c>
      <c r="G48" s="74">
        <f t="shared" si="1"/>
        <v>44</v>
      </c>
      <c r="H48" s="73">
        <f>VLOOKUP($A48,'Return Data'!$A$7:$R$328,8,0)</f>
        <v>4.4832779943906997</v>
      </c>
      <c r="I48" s="74">
        <f t="shared" si="2"/>
        <v>44</v>
      </c>
      <c r="J48" s="73">
        <f>VLOOKUP($A48,'Return Data'!$A$7:$R$328,9,0)</f>
        <v>4.5511060356995996</v>
      </c>
      <c r="K48" s="74">
        <f t="shared" si="3"/>
        <v>43</v>
      </c>
      <c r="L48" s="73">
        <f>VLOOKUP($A48,'Return Data'!$A$7:$R$328,10,0)</f>
        <v>4.5521223068541596</v>
      </c>
      <c r="M48" s="74">
        <f t="shared" si="4"/>
        <v>43</v>
      </c>
      <c r="N48" s="73">
        <f>VLOOKUP($A48,'Return Data'!$A$7:$R$328,11,0)</f>
        <v>4.3895636411057799</v>
      </c>
      <c r="O48" s="74">
        <f t="shared" si="12"/>
        <v>39</v>
      </c>
      <c r="P48" s="73">
        <f>VLOOKUP($A48,'Return Data'!$A$7:$R$328,12,0)</f>
        <v>4.4802417548974001</v>
      </c>
      <c r="Q48" s="74">
        <f t="shared" si="13"/>
        <v>39</v>
      </c>
      <c r="R48" s="73">
        <f>VLOOKUP($A48,'Return Data'!$A$7:$R$328,13,0)</f>
        <v>4.7152582001321397</v>
      </c>
      <c r="S48" s="74">
        <f t="shared" si="14"/>
        <v>39</v>
      </c>
      <c r="T48" s="73">
        <f>VLOOKUP($A48,'Return Data'!$A$7:$R$328,14,0)</f>
        <v>4.9939336925831403</v>
      </c>
      <c r="U48" s="74">
        <f t="shared" si="15"/>
        <v>38</v>
      </c>
      <c r="V48" s="73">
        <f>VLOOKUP($A48,'Return Data'!$A$7:$R$328,18,0)</f>
        <v>5.5937648766735997</v>
      </c>
      <c r="W48" s="74">
        <f t="shared" si="18"/>
        <v>33</v>
      </c>
      <c r="X48" s="73">
        <f>VLOOKUP($A48,'Return Data'!$A$7:$R$328,15,0)</f>
        <v>6.7085853385920204</v>
      </c>
      <c r="Y48" s="74">
        <f t="shared" si="19"/>
        <v>31</v>
      </c>
      <c r="Z48" s="73">
        <f>VLOOKUP($A48,'Return Data'!$A$7:$R$328,17,0)</f>
        <v>8.0615510577002905</v>
      </c>
      <c r="AA48" s="75">
        <f t="shared" si="11"/>
        <v>34</v>
      </c>
    </row>
    <row r="49" spans="1:27" x14ac:dyDescent="0.25">
      <c r="A49" s="71" t="s">
        <v>160</v>
      </c>
      <c r="B49" s="72">
        <f>VLOOKUP($A49,'Return Data'!$A$7:$R$328,2,0)</f>
        <v>43896</v>
      </c>
      <c r="C49" s="73">
        <f>VLOOKUP($A49,'Return Data'!$A$7:$R$328,3,0)</f>
        <v>1901.0531000000001</v>
      </c>
      <c r="D49" s="73">
        <f>VLOOKUP($A49,'Return Data'!$A$7:$R$328,6,0)</f>
        <v>5.2711294203358099</v>
      </c>
      <c r="E49" s="74">
        <f t="shared" si="0"/>
        <v>31</v>
      </c>
      <c r="F49" s="73">
        <f>VLOOKUP($A49,'Return Data'!$A$7:$R$328,7,0)</f>
        <v>6.7851811072001702</v>
      </c>
      <c r="G49" s="74">
        <f t="shared" si="1"/>
        <v>24</v>
      </c>
      <c r="H49" s="73">
        <f>VLOOKUP($A49,'Return Data'!$A$7:$R$328,8,0)</f>
        <v>6.1663322663277604</v>
      </c>
      <c r="I49" s="74">
        <f t="shared" si="2"/>
        <v>21</v>
      </c>
      <c r="J49" s="73">
        <f>VLOOKUP($A49,'Return Data'!$A$7:$R$328,9,0)</f>
        <v>5.5315410101519804</v>
      </c>
      <c r="K49" s="74">
        <f t="shared" si="3"/>
        <v>24</v>
      </c>
      <c r="L49" s="73">
        <f>VLOOKUP($A49,'Return Data'!$A$7:$R$328,10,0)</f>
        <v>5.3744556416986198</v>
      </c>
      <c r="M49" s="74">
        <f t="shared" si="4"/>
        <v>29</v>
      </c>
      <c r="N49" s="73">
        <f>VLOOKUP($A49,'Return Data'!$A$7:$R$328,11,0)</f>
        <v>5.2767938491202102</v>
      </c>
      <c r="O49" s="74">
        <f t="shared" si="12"/>
        <v>19</v>
      </c>
      <c r="P49" s="73">
        <f>VLOOKUP($A49,'Return Data'!$A$7:$R$328,12,0)</f>
        <v>5.3446603755238398</v>
      </c>
      <c r="Q49" s="74">
        <f t="shared" si="13"/>
        <v>25</v>
      </c>
      <c r="R49" s="73">
        <f>VLOOKUP($A49,'Return Data'!$A$7:$R$328,13,0)</f>
        <v>5.7270844132007301</v>
      </c>
      <c r="S49" s="74">
        <f t="shared" si="14"/>
        <v>26</v>
      </c>
      <c r="T49" s="73">
        <f>VLOOKUP($A49,'Return Data'!$A$7:$R$328,14,0)</f>
        <v>6.1991219049483499</v>
      </c>
      <c r="U49" s="74">
        <f t="shared" si="15"/>
        <v>26</v>
      </c>
      <c r="V49" s="73">
        <f>VLOOKUP($A49,'Return Data'!$A$7:$R$328,18,0)</f>
        <v>5.0912835798007396</v>
      </c>
      <c r="W49" s="74">
        <f t="shared" si="18"/>
        <v>35</v>
      </c>
      <c r="X49" s="73">
        <f>VLOOKUP($A49,'Return Data'!$A$7:$R$328,15,0)</f>
        <v>5.8275497739022999</v>
      </c>
      <c r="Y49" s="74">
        <f t="shared" si="19"/>
        <v>34</v>
      </c>
      <c r="Z49" s="73">
        <f>VLOOKUP($A49,'Return Data'!$A$7:$R$328,17,0)</f>
        <v>9.0776953169858796</v>
      </c>
      <c r="AA49" s="75">
        <f t="shared" si="11"/>
        <v>31</v>
      </c>
    </row>
    <row r="50" spans="1:27" x14ac:dyDescent="0.25">
      <c r="A50" s="71" t="s">
        <v>161</v>
      </c>
      <c r="B50" s="72">
        <f>VLOOKUP($A50,'Return Data'!$A$7:$R$328,2,0)</f>
        <v>43896</v>
      </c>
      <c r="C50" s="73">
        <f>VLOOKUP($A50,'Return Data'!$A$7:$R$328,3,0)</f>
        <v>3237.0680000000002</v>
      </c>
      <c r="D50" s="73">
        <f>VLOOKUP($A50,'Return Data'!$A$7:$R$328,6,0)</f>
        <v>6.2285963883963502</v>
      </c>
      <c r="E50" s="74">
        <f t="shared" si="0"/>
        <v>16</v>
      </c>
      <c r="F50" s="73">
        <f>VLOOKUP($A50,'Return Data'!$A$7:$R$328,7,0)</f>
        <v>7.6429138744007501</v>
      </c>
      <c r="G50" s="74">
        <f t="shared" si="1"/>
        <v>16</v>
      </c>
      <c r="H50" s="73">
        <f>VLOOKUP($A50,'Return Data'!$A$7:$R$328,8,0)</f>
        <v>6.45748983802405</v>
      </c>
      <c r="I50" s="74">
        <f t="shared" si="2"/>
        <v>15</v>
      </c>
      <c r="J50" s="73">
        <f>VLOOKUP($A50,'Return Data'!$A$7:$R$328,9,0)</f>
        <v>5.5656705990577597</v>
      </c>
      <c r="K50" s="74">
        <f t="shared" si="3"/>
        <v>21</v>
      </c>
      <c r="L50" s="73">
        <f>VLOOKUP($A50,'Return Data'!$A$7:$R$328,10,0)</f>
        <v>5.4142277332654301</v>
      </c>
      <c r="M50" s="74">
        <f t="shared" si="4"/>
        <v>25</v>
      </c>
      <c r="N50" s="73">
        <f>VLOOKUP($A50,'Return Data'!$A$7:$R$328,11,0)</f>
        <v>5.2316755696005997</v>
      </c>
      <c r="O50" s="74">
        <f t="shared" si="12"/>
        <v>23</v>
      </c>
      <c r="P50" s="73">
        <f>VLOOKUP($A50,'Return Data'!$A$7:$R$328,12,0)</f>
        <v>5.4114403300395901</v>
      </c>
      <c r="Q50" s="74">
        <f t="shared" si="13"/>
        <v>20</v>
      </c>
      <c r="R50" s="73">
        <f>VLOOKUP($A50,'Return Data'!$A$7:$R$328,13,0)</f>
        <v>5.8193955359204104</v>
      </c>
      <c r="S50" s="74">
        <f t="shared" si="14"/>
        <v>19</v>
      </c>
      <c r="T50" s="73">
        <f>VLOOKUP($A50,'Return Data'!$A$7:$R$328,14,0)</f>
        <v>6.3332319757378199</v>
      </c>
      <c r="U50" s="74">
        <f t="shared" si="15"/>
        <v>16</v>
      </c>
      <c r="V50" s="73">
        <f>VLOOKUP($A50,'Return Data'!$A$7:$R$328,18,0)</f>
        <v>7.2083771450873204</v>
      </c>
      <c r="W50" s="74">
        <f t="shared" si="18"/>
        <v>13</v>
      </c>
      <c r="X50" s="73">
        <f>VLOOKUP($A50,'Return Data'!$A$7:$R$328,15,0)</f>
        <v>7.36532097765331</v>
      </c>
      <c r="Y50" s="74">
        <f t="shared" si="19"/>
        <v>16</v>
      </c>
      <c r="Z50" s="73">
        <f>VLOOKUP($A50,'Return Data'!$A$7:$R$328,17,0)</f>
        <v>9.9981814988636906</v>
      </c>
      <c r="AA50" s="75">
        <f t="shared" si="11"/>
        <v>23</v>
      </c>
    </row>
    <row r="51" spans="1:27" x14ac:dyDescent="0.25">
      <c r="A51" s="71" t="s">
        <v>162</v>
      </c>
      <c r="B51" s="72">
        <f>VLOOKUP($A51,'Return Data'!$A$7:$R$328,2,0)</f>
        <v>43896</v>
      </c>
      <c r="C51" s="73">
        <f>VLOOKUP($A51,'Return Data'!$A$7:$R$328,3,0)</f>
        <v>1074.7514000000001</v>
      </c>
      <c r="D51" s="73">
        <f>VLOOKUP($A51,'Return Data'!$A$7:$R$328,6,0)</f>
        <v>2.8190091008538598</v>
      </c>
      <c r="E51" s="74">
        <f t="shared" si="0"/>
        <v>44</v>
      </c>
      <c r="F51" s="73">
        <f>VLOOKUP($A51,'Return Data'!$A$7:$R$328,7,0)</f>
        <v>6.9932615483749503</v>
      </c>
      <c r="G51" s="74">
        <f t="shared" si="1"/>
        <v>23</v>
      </c>
      <c r="H51" s="73">
        <f>VLOOKUP($A51,'Return Data'!$A$7:$R$328,8,0)</f>
        <v>6.3842918362754597</v>
      </c>
      <c r="I51" s="74">
        <f t="shared" si="2"/>
        <v>17</v>
      </c>
      <c r="J51" s="73">
        <f>VLOOKUP($A51,'Return Data'!$A$7:$R$328,9,0)</f>
        <v>5.5876690965776596</v>
      </c>
      <c r="K51" s="74">
        <f t="shared" si="3"/>
        <v>15</v>
      </c>
      <c r="L51" s="73">
        <f>VLOOKUP($A51,'Return Data'!$A$7:$R$328,10,0)</f>
        <v>5.4390665063279702</v>
      </c>
      <c r="M51" s="74">
        <f t="shared" si="4"/>
        <v>19</v>
      </c>
      <c r="N51" s="73">
        <f>VLOOKUP($A51,'Return Data'!$A$7:$R$328,11,0)</f>
        <v>5.2753146290323603</v>
      </c>
      <c r="O51" s="74">
        <f t="shared" si="12"/>
        <v>20</v>
      </c>
      <c r="P51" s="73">
        <f>VLOOKUP($A51,'Return Data'!$A$7:$R$328,12,0)</f>
        <v>5.52099341172298</v>
      </c>
      <c r="Q51" s="74">
        <f t="shared" si="13"/>
        <v>9</v>
      </c>
      <c r="R51" s="73">
        <f>VLOOKUP($A51,'Return Data'!$A$7:$R$328,13,0)</f>
        <v>5.9555737233361201</v>
      </c>
      <c r="S51" s="74">
        <f t="shared" si="14"/>
        <v>9</v>
      </c>
      <c r="T51" s="73">
        <f>VLOOKUP($A51,'Return Data'!$A$7:$R$328,14,0)</f>
        <v>6.4474728738418303</v>
      </c>
      <c r="U51" s="74">
        <f t="shared" si="15"/>
        <v>6</v>
      </c>
      <c r="V51" s="73"/>
      <c r="W51" s="74"/>
      <c r="X51" s="73"/>
      <c r="Y51" s="74"/>
      <c r="Z51" s="73">
        <f>VLOOKUP($A51,'Return Data'!$A$7:$R$328,17,0)</f>
        <v>6.5557999730331398</v>
      </c>
      <c r="AA51" s="75">
        <f t="shared" si="11"/>
        <v>37</v>
      </c>
    </row>
    <row r="52" spans="1:27" x14ac:dyDescent="0.25">
      <c r="A52" s="77"/>
      <c r="B52" s="78"/>
      <c r="C52" s="78"/>
      <c r="D52" s="79"/>
      <c r="E52" s="78"/>
      <c r="F52" s="79"/>
      <c r="G52" s="78"/>
      <c r="H52" s="79"/>
      <c r="I52" s="78"/>
      <c r="J52" s="79"/>
      <c r="K52" s="78"/>
      <c r="L52" s="79"/>
      <c r="M52" s="78"/>
      <c r="N52" s="79"/>
      <c r="O52" s="78"/>
      <c r="P52" s="79"/>
      <c r="Q52" s="78"/>
      <c r="R52" s="79"/>
      <c r="S52" s="78"/>
      <c r="T52" s="79"/>
      <c r="U52" s="78"/>
      <c r="V52" s="79"/>
      <c r="W52" s="78"/>
      <c r="X52" s="79"/>
      <c r="Y52" s="78"/>
      <c r="Z52" s="79"/>
      <c r="AA52" s="80"/>
    </row>
    <row r="53" spans="1:27" x14ac:dyDescent="0.25">
      <c r="A53" s="81" t="s">
        <v>27</v>
      </c>
      <c r="B53" s="82"/>
      <c r="C53" s="82"/>
      <c r="D53" s="83">
        <f>AVERAGE(D8:D51)</f>
        <v>5.8932122350140794</v>
      </c>
      <c r="E53" s="82"/>
      <c r="F53" s="83">
        <f>AVERAGE(F8:F51)</f>
        <v>6.9502988607719427</v>
      </c>
      <c r="G53" s="82"/>
      <c r="H53" s="83">
        <f>AVERAGE(H8:H51)</f>
        <v>6.0614890238506822</v>
      </c>
      <c r="I53" s="82"/>
      <c r="J53" s="83">
        <f>AVERAGE(J8:J51)</f>
        <v>5.4440075503699799</v>
      </c>
      <c r="K53" s="82"/>
      <c r="L53" s="83">
        <f>AVERAGE(L8:L51)</f>
        <v>5.3611762220026087</v>
      </c>
      <c r="M53" s="82"/>
      <c r="N53" s="83">
        <f>AVERAGE(N8:N51)</f>
        <v>5.1792446838504471</v>
      </c>
      <c r="O53" s="82"/>
      <c r="P53" s="83">
        <f>AVERAGE(P8:P51)</f>
        <v>5.3341692839865082</v>
      </c>
      <c r="Q53" s="82"/>
      <c r="R53" s="83">
        <f>AVERAGE(R8:R51)</f>
        <v>5.7051286194231032</v>
      </c>
      <c r="S53" s="82"/>
      <c r="T53" s="83">
        <f>AVERAGE(T8:T51)</f>
        <v>6.1768106944640371</v>
      </c>
      <c r="U53" s="82"/>
      <c r="V53" s="83">
        <f>AVERAGE(V8:V51)</f>
        <v>6.8613910546234882</v>
      </c>
      <c r="W53" s="82"/>
      <c r="X53" s="83">
        <f>AVERAGE(X8:X51)</f>
        <v>7.1216627198628686</v>
      </c>
      <c r="Y53" s="82"/>
      <c r="Z53" s="83">
        <f>AVERAGE(Z8:Z51)</f>
        <v>9.0511968004175447</v>
      </c>
      <c r="AA53" s="84"/>
    </row>
    <row r="54" spans="1:27" x14ac:dyDescent="0.25">
      <c r="A54" s="81" t="s">
        <v>28</v>
      </c>
      <c r="B54" s="82"/>
      <c r="C54" s="82"/>
      <c r="D54" s="83">
        <f>MIN(D8:D51)</f>
        <v>2.8190091008538598</v>
      </c>
      <c r="E54" s="82"/>
      <c r="F54" s="83">
        <f>MIN(F8:F51)</f>
        <v>4.5252627765876401</v>
      </c>
      <c r="G54" s="82"/>
      <c r="H54" s="83">
        <f>MIN(H8:H51)</f>
        <v>4.4832779943906997</v>
      </c>
      <c r="I54" s="82"/>
      <c r="J54" s="83">
        <f>MIN(J8:J51)</f>
        <v>4.3285713614242196</v>
      </c>
      <c r="K54" s="82"/>
      <c r="L54" s="83">
        <f>MIN(L8:L51)</f>
        <v>4.2547690657442399</v>
      </c>
      <c r="M54" s="82"/>
      <c r="N54" s="83">
        <f>MIN(N8:N51)</f>
        <v>4.0710785262724301</v>
      </c>
      <c r="O54" s="82"/>
      <c r="P54" s="83">
        <f>MIN(P8:P51)</f>
        <v>4.2087398197527</v>
      </c>
      <c r="Q54" s="82"/>
      <c r="R54" s="83">
        <f>MIN(R8:R51)</f>
        <v>4.4910963136247899</v>
      </c>
      <c r="S54" s="82"/>
      <c r="T54" s="83">
        <f>MIN(T8:T51)</f>
        <v>4.7982028857516799</v>
      </c>
      <c r="U54" s="82"/>
      <c r="V54" s="83">
        <f>MIN(V8:V51)</f>
        <v>2.0318619362026098</v>
      </c>
      <c r="W54" s="82"/>
      <c r="X54" s="83">
        <f>MIN(X8:X51)</f>
        <v>3.7205522235844599</v>
      </c>
      <c r="Y54" s="82"/>
      <c r="Z54" s="83">
        <f>MIN(Z8:Z51)</f>
        <v>5.3097058966374497</v>
      </c>
      <c r="AA54" s="84"/>
    </row>
    <row r="55" spans="1:27" ht="15.75" thickBot="1" x14ac:dyDescent="0.3">
      <c r="A55" s="85" t="s">
        <v>29</v>
      </c>
      <c r="B55" s="86"/>
      <c r="C55" s="86"/>
      <c r="D55" s="87">
        <f>MAX(D8:D51)</f>
        <v>12.988836829319499</v>
      </c>
      <c r="E55" s="86"/>
      <c r="F55" s="87">
        <f>MAX(F8:F51)</f>
        <v>9.0374517094727906</v>
      </c>
      <c r="G55" s="86"/>
      <c r="H55" s="87">
        <f>MAX(H8:H51)</f>
        <v>7.3145221654682997</v>
      </c>
      <c r="I55" s="86"/>
      <c r="J55" s="87">
        <f>MAX(J8:J51)</f>
        <v>6.6095409741083104</v>
      </c>
      <c r="K55" s="86"/>
      <c r="L55" s="87">
        <f>MAX(L8:L51)</f>
        <v>6.7421483336941197</v>
      </c>
      <c r="M55" s="86"/>
      <c r="N55" s="87">
        <f>MAX(N8:N51)</f>
        <v>6.3090285581774399</v>
      </c>
      <c r="O55" s="86"/>
      <c r="P55" s="87">
        <f>MAX(P8:P51)</f>
        <v>6.5383457699228504</v>
      </c>
      <c r="Q55" s="86"/>
      <c r="R55" s="87">
        <f>MAX(R8:R51)</f>
        <v>6.8976065482246396</v>
      </c>
      <c r="S55" s="86"/>
      <c r="T55" s="87">
        <f>MAX(T8:T51)</f>
        <v>7.15010042451072</v>
      </c>
      <c r="U55" s="86"/>
      <c r="V55" s="87">
        <f>MAX(V8:V51)</f>
        <v>7.6703344932556901</v>
      </c>
      <c r="W55" s="86"/>
      <c r="X55" s="87">
        <f>MAX(X8:X51)</f>
        <v>7.6666829358974198</v>
      </c>
      <c r="Y55" s="86"/>
      <c r="Z55" s="87">
        <f>MAX(Z8:Z51)</f>
        <v>12.0941263282172</v>
      </c>
      <c r="AA55" s="88"/>
    </row>
    <row r="57" spans="1:27" x14ac:dyDescent="0.25">
      <c r="A57" s="15" t="s">
        <v>342</v>
      </c>
    </row>
  </sheetData>
  <sheetProtection password="F4C3"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52"/>
  <sheetViews>
    <sheetView showRowColHeaders="0" workbookViewId="0">
      <pane xSplit="1" ySplit="6" topLeftCell="B8"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35.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bestFit="1" customWidth="1"/>
    <col min="23" max="23" width="5.28515625" style="3" bestFit="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17" t="s">
        <v>349</v>
      </c>
    </row>
    <row r="3" spans="1:27" ht="15" customHeight="1" thickBot="1" x14ac:dyDescent="0.3">
      <c r="A3" s="118"/>
    </row>
    <row r="4" spans="1:27" ht="15.75" thickBot="1" x14ac:dyDescent="0.3"/>
    <row r="5" spans="1:27" s="4" customFormat="1" x14ac:dyDescent="0.25">
      <c r="A5" s="32" t="s">
        <v>352</v>
      </c>
      <c r="B5" s="115" t="s">
        <v>8</v>
      </c>
      <c r="C5" s="115" t="s">
        <v>9</v>
      </c>
      <c r="D5" s="121" t="s">
        <v>115</v>
      </c>
      <c r="E5" s="121"/>
      <c r="F5" s="121" t="s">
        <v>116</v>
      </c>
      <c r="G5" s="121"/>
      <c r="H5" s="121" t="s">
        <v>117</v>
      </c>
      <c r="I5" s="121"/>
      <c r="J5" s="121" t="s">
        <v>47</v>
      </c>
      <c r="K5" s="121"/>
      <c r="L5" s="121" t="s">
        <v>48</v>
      </c>
      <c r="M5" s="121"/>
      <c r="N5" s="121" t="s">
        <v>1</v>
      </c>
      <c r="O5" s="121"/>
      <c r="P5" s="121" t="s">
        <v>2</v>
      </c>
      <c r="Q5" s="121"/>
      <c r="R5" s="121" t="s">
        <v>3</v>
      </c>
      <c r="S5" s="121"/>
      <c r="T5" s="121" t="s">
        <v>4</v>
      </c>
      <c r="U5" s="121"/>
      <c r="V5" s="121" t="s">
        <v>385</v>
      </c>
      <c r="W5" s="121"/>
      <c r="X5" s="121" t="s">
        <v>5</v>
      </c>
      <c r="Y5" s="121"/>
      <c r="Z5" s="121" t="s">
        <v>46</v>
      </c>
      <c r="AA5" s="124"/>
    </row>
    <row r="6" spans="1:27" s="4" customFormat="1" x14ac:dyDescent="0.25">
      <c r="A6" s="18" t="s">
        <v>7</v>
      </c>
      <c r="B6" s="116"/>
      <c r="C6" s="116"/>
      <c r="D6" s="14" t="s">
        <v>0</v>
      </c>
      <c r="E6" s="14" t="s">
        <v>10</v>
      </c>
      <c r="F6" s="14" t="s">
        <v>0</v>
      </c>
      <c r="G6" s="14" t="s">
        <v>10</v>
      </c>
      <c r="H6" s="14" t="s">
        <v>0</v>
      </c>
      <c r="I6" s="14" t="s">
        <v>10</v>
      </c>
      <c r="J6" s="14" t="s">
        <v>0</v>
      </c>
      <c r="K6" s="14" t="s">
        <v>10</v>
      </c>
      <c r="L6" s="14" t="s">
        <v>0</v>
      </c>
      <c r="M6" s="14" t="s">
        <v>10</v>
      </c>
      <c r="N6" s="14" t="s">
        <v>0</v>
      </c>
      <c r="O6" s="14" t="s">
        <v>10</v>
      </c>
      <c r="P6" s="14" t="s">
        <v>0</v>
      </c>
      <c r="Q6" s="14" t="s">
        <v>10</v>
      </c>
      <c r="R6" s="14" t="s">
        <v>0</v>
      </c>
      <c r="S6" s="14" t="s">
        <v>10</v>
      </c>
      <c r="T6" s="14" t="s">
        <v>0</v>
      </c>
      <c r="U6" s="14" t="s">
        <v>10</v>
      </c>
      <c r="V6" s="61" t="s">
        <v>0</v>
      </c>
      <c r="W6" s="61" t="s">
        <v>10</v>
      </c>
      <c r="X6" s="14" t="s">
        <v>0</v>
      </c>
      <c r="Y6" s="14" t="s">
        <v>10</v>
      </c>
      <c r="Z6" s="14"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71" t="s">
        <v>227</v>
      </c>
      <c r="B8" s="72">
        <f>VLOOKUP($A8,'Return Data'!$A$7:$R$328,2,0)</f>
        <v>43896</v>
      </c>
      <c r="C8" s="73">
        <f>VLOOKUP($A8,'Return Data'!$A$7:$R$328,3,0)</f>
        <v>316.33479999999997</v>
      </c>
      <c r="D8" s="73">
        <f>VLOOKUP($A8,'Return Data'!$A$7:$R$328,6,0)</f>
        <v>5.8624527323550799</v>
      </c>
      <c r="E8" s="74">
        <f t="shared" ref="E8:E46" si="0">RANK(D8,D$8:D$50,0)</f>
        <v>21</v>
      </c>
      <c r="F8" s="73">
        <f>VLOOKUP($A8,'Return Data'!$A$7:$R$328,7,0)</f>
        <v>8.0167802024371593</v>
      </c>
      <c r="G8" s="74">
        <f t="shared" ref="G8:G46" si="1">RANK(F8,F$8:F$50,0)</f>
        <v>10</v>
      </c>
      <c r="H8" s="73">
        <f>VLOOKUP($A8,'Return Data'!$A$7:$R$328,8,0)</f>
        <v>6.6182490490997399</v>
      </c>
      <c r="I8" s="74">
        <f t="shared" ref="I8:I46" si="2">RANK(H8,H$8:H$50,0)</f>
        <v>10</v>
      </c>
      <c r="J8" s="73">
        <f>VLOOKUP($A8,'Return Data'!$A$7:$R$328,9,0)</f>
        <v>5.6147873922026097</v>
      </c>
      <c r="K8" s="74">
        <f t="shared" ref="K8:K46" si="3">RANK(J8,J$8:J$50,0)</f>
        <v>7</v>
      </c>
      <c r="L8" s="73">
        <f>VLOOKUP($A8,'Return Data'!$A$7:$R$328,10,0)</f>
        <v>5.4649806556758298</v>
      </c>
      <c r="M8" s="74">
        <f t="shared" ref="M8:M46" si="4">RANK(L8,L$8:L$50,0)</f>
        <v>7</v>
      </c>
      <c r="N8" s="73">
        <f>VLOOKUP($A8,'Return Data'!$A$7:$R$328,11,0)</f>
        <v>5.2385170992752101</v>
      </c>
      <c r="O8" s="74">
        <f t="shared" ref="O8:O46" si="5">RANK(N8,N$8:N$50,0)</f>
        <v>10</v>
      </c>
      <c r="P8" s="73">
        <f>VLOOKUP($A8,'Return Data'!$A$7:$R$328,12,0)</f>
        <v>5.3778010454448797</v>
      </c>
      <c r="Q8" s="74">
        <f t="shared" ref="Q8:Q46" si="6">RANK(P8,P$8:P$50,0)</f>
        <v>12</v>
      </c>
      <c r="R8" s="73">
        <f>VLOOKUP($A8,'Return Data'!$A$7:$R$328,13,0)</f>
        <v>5.8696595895578803</v>
      </c>
      <c r="S8" s="74">
        <f t="shared" ref="S8:S46" si="7">RANK(R8,R$8:R$50,0)</f>
        <v>6</v>
      </c>
      <c r="T8" s="73">
        <f>VLOOKUP($A8,'Return Data'!$A$7:$R$328,14,0)</f>
        <v>6.3460305077212</v>
      </c>
      <c r="U8" s="74">
        <f t="shared" ref="U8:U24" si="8">RANK(T8,T$8:T$50,0)</f>
        <v>6</v>
      </c>
      <c r="V8" s="73">
        <f>VLOOKUP($A8,'Return Data'!$A$7:$R$328,18,0)</f>
        <v>7.1638929786875698</v>
      </c>
      <c r="W8" s="74">
        <f t="shared" ref="W8:W24" si="9">RANK(V8,V$8:V$50,0)</f>
        <v>6</v>
      </c>
      <c r="X8" s="73">
        <f>VLOOKUP($A8,'Return Data'!$A$7:$R$328,15,0)</f>
        <v>7.3189061610627304</v>
      </c>
      <c r="Y8" s="74">
        <f t="shared" ref="Y8:Y24" si="10">RANK(X8,X$8:X$50,0)</f>
        <v>7</v>
      </c>
      <c r="Z8" s="73">
        <f>VLOOKUP($A8,'Return Data'!$A$7:$R$328,17,0)</f>
        <v>13.5650082814804</v>
      </c>
      <c r="AA8" s="75">
        <f t="shared" ref="AA8:AA46" si="11">RANK(Z8,Z$8:Z$50,0)</f>
        <v>6</v>
      </c>
    </row>
    <row r="9" spans="1:27" x14ac:dyDescent="0.25">
      <c r="A9" s="71" t="s">
        <v>228</v>
      </c>
      <c r="B9" s="72">
        <f>VLOOKUP($A9,'Return Data'!$A$7:$R$328,2,0)</f>
        <v>43896</v>
      </c>
      <c r="C9" s="73">
        <f>VLOOKUP($A9,'Return Data'!$A$7:$R$328,3,0)</f>
        <v>2183.5981999999999</v>
      </c>
      <c r="D9" s="73">
        <f>VLOOKUP($A9,'Return Data'!$A$7:$R$328,6,0)</f>
        <v>6.6255667879373501</v>
      </c>
      <c r="E9" s="74">
        <f t="shared" si="0"/>
        <v>9</v>
      </c>
      <c r="F9" s="73">
        <f>VLOOKUP($A9,'Return Data'!$A$7:$R$328,7,0)</f>
        <v>8.3149684371552901</v>
      </c>
      <c r="G9" s="74">
        <f t="shared" si="1"/>
        <v>5</v>
      </c>
      <c r="H9" s="73">
        <f>VLOOKUP($A9,'Return Data'!$A$7:$R$328,8,0)</f>
        <v>6.6833049241827398</v>
      </c>
      <c r="I9" s="74">
        <f t="shared" si="2"/>
        <v>7</v>
      </c>
      <c r="J9" s="73">
        <f>VLOOKUP($A9,'Return Data'!$A$7:$R$328,9,0)</f>
        <v>5.7391073495562903</v>
      </c>
      <c r="K9" s="74">
        <f t="shared" si="3"/>
        <v>4</v>
      </c>
      <c r="L9" s="73">
        <f>VLOOKUP($A9,'Return Data'!$A$7:$R$328,10,0)</f>
        <v>5.5207526835434404</v>
      </c>
      <c r="M9" s="74">
        <f t="shared" si="4"/>
        <v>5</v>
      </c>
      <c r="N9" s="73">
        <f>VLOOKUP($A9,'Return Data'!$A$7:$R$328,11,0)</f>
        <v>5.2948104352077001</v>
      </c>
      <c r="O9" s="74">
        <f t="shared" si="5"/>
        <v>5</v>
      </c>
      <c r="P9" s="73">
        <f>VLOOKUP($A9,'Return Data'!$A$7:$R$328,12,0)</f>
        <v>5.4209228413775303</v>
      </c>
      <c r="Q9" s="74">
        <f t="shared" si="6"/>
        <v>8</v>
      </c>
      <c r="R9" s="73">
        <f>VLOOKUP($A9,'Return Data'!$A$7:$R$328,13,0)</f>
        <v>5.8128617516500798</v>
      </c>
      <c r="S9" s="74">
        <f t="shared" si="7"/>
        <v>11</v>
      </c>
      <c r="T9" s="73">
        <f>VLOOKUP($A9,'Return Data'!$A$7:$R$328,14,0)</f>
        <v>6.3072526307744798</v>
      </c>
      <c r="U9" s="74">
        <f t="shared" si="8"/>
        <v>10</v>
      </c>
      <c r="V9" s="73">
        <f>VLOOKUP($A9,'Return Data'!$A$7:$R$328,18,0)</f>
        <v>7.1594410995604196</v>
      </c>
      <c r="W9" s="74">
        <f t="shared" si="9"/>
        <v>7</v>
      </c>
      <c r="X9" s="73">
        <f>VLOOKUP($A9,'Return Data'!$A$7:$R$328,15,0)</f>
        <v>7.3309851204900296</v>
      </c>
      <c r="Y9" s="74">
        <f t="shared" si="10"/>
        <v>5</v>
      </c>
      <c r="Z9" s="73">
        <f>VLOOKUP($A9,'Return Data'!$A$7:$R$328,17,0)</f>
        <v>11.3657811891607</v>
      </c>
      <c r="AA9" s="75">
        <f t="shared" si="11"/>
        <v>29</v>
      </c>
    </row>
    <row r="10" spans="1:27" x14ac:dyDescent="0.25">
      <c r="A10" s="71" t="s">
        <v>229</v>
      </c>
      <c r="B10" s="72">
        <f>VLOOKUP($A10,'Return Data'!$A$7:$R$328,2,0)</f>
        <v>43896</v>
      </c>
      <c r="C10" s="73">
        <f>VLOOKUP($A10,'Return Data'!$A$7:$R$328,3,0)</f>
        <v>2260.7651000000001</v>
      </c>
      <c r="D10" s="73">
        <f>VLOOKUP($A10,'Return Data'!$A$7:$R$328,6,0)</f>
        <v>5.6952218099659602</v>
      </c>
      <c r="E10" s="74">
        <f t="shared" si="0"/>
        <v>25</v>
      </c>
      <c r="F10" s="73">
        <f>VLOOKUP($A10,'Return Data'!$A$7:$R$328,7,0)</f>
        <v>6.4258638041900404</v>
      </c>
      <c r="G10" s="74">
        <f t="shared" si="1"/>
        <v>30</v>
      </c>
      <c r="H10" s="73">
        <f>VLOOKUP($A10,'Return Data'!$A$7:$R$328,8,0)</f>
        <v>5.5990870715812999</v>
      </c>
      <c r="I10" s="74">
        <f t="shared" si="2"/>
        <v>31</v>
      </c>
      <c r="J10" s="73">
        <f>VLOOKUP($A10,'Return Data'!$A$7:$R$328,9,0)</f>
        <v>5.2530675893012404</v>
      </c>
      <c r="K10" s="74">
        <f t="shared" si="3"/>
        <v>31</v>
      </c>
      <c r="L10" s="73">
        <f>VLOOKUP($A10,'Return Data'!$A$7:$R$328,10,0)</f>
        <v>5.2511195896632099</v>
      </c>
      <c r="M10" s="74">
        <f t="shared" si="4"/>
        <v>29</v>
      </c>
      <c r="N10" s="73">
        <f>VLOOKUP($A10,'Return Data'!$A$7:$R$328,11,0)</f>
        <v>5.1912782252472596</v>
      </c>
      <c r="O10" s="74">
        <f t="shared" si="5"/>
        <v>18</v>
      </c>
      <c r="P10" s="73">
        <f>VLOOKUP($A10,'Return Data'!$A$7:$R$328,12,0)</f>
        <v>5.4168104325417596</v>
      </c>
      <c r="Q10" s="74">
        <f t="shared" si="6"/>
        <v>10</v>
      </c>
      <c r="R10" s="73">
        <f>VLOOKUP($A10,'Return Data'!$A$7:$R$328,13,0)</f>
        <v>5.7816857213346902</v>
      </c>
      <c r="S10" s="74">
        <f t="shared" si="7"/>
        <v>12</v>
      </c>
      <c r="T10" s="73">
        <f>VLOOKUP($A10,'Return Data'!$A$7:$R$328,14,0)</f>
        <v>6.2597574955970003</v>
      </c>
      <c r="U10" s="74">
        <f t="shared" si="8"/>
        <v>13</v>
      </c>
      <c r="V10" s="73">
        <f>VLOOKUP($A10,'Return Data'!$A$7:$R$328,18,0)</f>
        <v>7.1425452813888102</v>
      </c>
      <c r="W10" s="74">
        <f t="shared" si="9"/>
        <v>11</v>
      </c>
      <c r="X10" s="73">
        <f>VLOOKUP($A10,'Return Data'!$A$7:$R$328,15,0)</f>
        <v>7.3080920428912997</v>
      </c>
      <c r="Y10" s="74">
        <f t="shared" si="10"/>
        <v>9</v>
      </c>
      <c r="Z10" s="73">
        <f>VLOOKUP($A10,'Return Data'!$A$7:$R$328,17,0)</f>
        <v>11.370873770694301</v>
      </c>
      <c r="AA10" s="75">
        <f t="shared" si="11"/>
        <v>28</v>
      </c>
    </row>
    <row r="11" spans="1:27" x14ac:dyDescent="0.25">
      <c r="A11" s="71" t="s">
        <v>230</v>
      </c>
      <c r="B11" s="72">
        <f>VLOOKUP($A11,'Return Data'!$A$7:$R$328,2,0)</f>
        <v>43896</v>
      </c>
      <c r="C11" s="73">
        <f>VLOOKUP($A11,'Return Data'!$A$7:$R$328,3,0)</f>
        <v>3021.2656999999999</v>
      </c>
      <c r="D11" s="73">
        <f>VLOOKUP($A11,'Return Data'!$A$7:$R$328,6,0)</f>
        <v>5.5254911235017596</v>
      </c>
      <c r="E11" s="74">
        <f t="shared" si="0"/>
        <v>29</v>
      </c>
      <c r="F11" s="73">
        <f>VLOOKUP($A11,'Return Data'!$A$7:$R$328,7,0)</f>
        <v>7.4597743191518999</v>
      </c>
      <c r="G11" s="74">
        <f t="shared" si="1"/>
        <v>18</v>
      </c>
      <c r="H11" s="73">
        <f>VLOOKUP($A11,'Return Data'!$A$7:$R$328,8,0)</f>
        <v>6.4596073630282902</v>
      </c>
      <c r="I11" s="74">
        <f t="shared" si="2"/>
        <v>12</v>
      </c>
      <c r="J11" s="73">
        <f>VLOOKUP($A11,'Return Data'!$A$7:$R$328,9,0)</f>
        <v>5.5851245172943402</v>
      </c>
      <c r="K11" s="74">
        <f t="shared" si="3"/>
        <v>10</v>
      </c>
      <c r="L11" s="73">
        <f>VLOOKUP($A11,'Return Data'!$A$7:$R$328,10,0)</f>
        <v>5.5366561261336598</v>
      </c>
      <c r="M11" s="74">
        <f t="shared" si="4"/>
        <v>3</v>
      </c>
      <c r="N11" s="73">
        <f>VLOOKUP($A11,'Return Data'!$A$7:$R$328,11,0)</f>
        <v>5.3013962321561001</v>
      </c>
      <c r="O11" s="74">
        <f t="shared" si="5"/>
        <v>4</v>
      </c>
      <c r="P11" s="73">
        <f>VLOOKUP($A11,'Return Data'!$A$7:$R$328,12,0)</f>
        <v>5.4982831665271599</v>
      </c>
      <c r="Q11" s="74">
        <f t="shared" si="6"/>
        <v>5</v>
      </c>
      <c r="R11" s="73">
        <f>VLOOKUP($A11,'Return Data'!$A$7:$R$328,13,0)</f>
        <v>5.8606296801404696</v>
      </c>
      <c r="S11" s="74">
        <f t="shared" si="7"/>
        <v>7</v>
      </c>
      <c r="T11" s="73">
        <f>VLOOKUP($A11,'Return Data'!$A$7:$R$328,14,0)</f>
        <v>6.3392112011199897</v>
      </c>
      <c r="U11" s="74">
        <f t="shared" si="8"/>
        <v>7</v>
      </c>
      <c r="V11" s="73">
        <f>VLOOKUP($A11,'Return Data'!$A$7:$R$328,18,0)</f>
        <v>7.1439647387596299</v>
      </c>
      <c r="W11" s="74">
        <f t="shared" si="9"/>
        <v>10</v>
      </c>
      <c r="X11" s="73">
        <f>VLOOKUP($A11,'Return Data'!$A$7:$R$328,15,0)</f>
        <v>7.2808593694072599</v>
      </c>
      <c r="Y11" s="74">
        <f t="shared" si="10"/>
        <v>13</v>
      </c>
      <c r="Z11" s="73">
        <f>VLOOKUP($A11,'Return Data'!$A$7:$R$328,17,0)</f>
        <v>13.0254586952684</v>
      </c>
      <c r="AA11" s="75">
        <f t="shared" si="11"/>
        <v>13</v>
      </c>
    </row>
    <row r="12" spans="1:27" x14ac:dyDescent="0.25">
      <c r="A12" s="71" t="s">
        <v>231</v>
      </c>
      <c r="B12" s="72">
        <f>VLOOKUP($A12,'Return Data'!$A$7:$R$328,2,0)</f>
        <v>43896</v>
      </c>
      <c r="C12" s="73">
        <f>VLOOKUP($A12,'Return Data'!$A$7:$R$328,3,0)</f>
        <v>2258.9609</v>
      </c>
      <c r="D12" s="73">
        <f>VLOOKUP($A12,'Return Data'!$A$7:$R$328,6,0)</f>
        <v>4.4536527510069499</v>
      </c>
      <c r="E12" s="74">
        <f t="shared" si="0"/>
        <v>37</v>
      </c>
      <c r="F12" s="73">
        <f>VLOOKUP($A12,'Return Data'!$A$7:$R$328,7,0)</f>
        <v>6.4595745882071904</v>
      </c>
      <c r="G12" s="74">
        <f t="shared" si="1"/>
        <v>29</v>
      </c>
      <c r="H12" s="73">
        <f>VLOOKUP($A12,'Return Data'!$A$7:$R$328,8,0)</f>
        <v>5.77243513034791</v>
      </c>
      <c r="I12" s="74">
        <f t="shared" si="2"/>
        <v>30</v>
      </c>
      <c r="J12" s="73">
        <f>VLOOKUP($A12,'Return Data'!$A$7:$R$328,9,0)</f>
        <v>5.1322438230763696</v>
      </c>
      <c r="K12" s="74">
        <f t="shared" si="3"/>
        <v>34</v>
      </c>
      <c r="L12" s="73">
        <f>VLOOKUP($A12,'Return Data'!$A$7:$R$328,10,0)</f>
        <v>5.0327168577264603</v>
      </c>
      <c r="M12" s="74">
        <f t="shared" si="4"/>
        <v>34</v>
      </c>
      <c r="N12" s="73">
        <f>VLOOKUP($A12,'Return Data'!$A$7:$R$328,11,0)</f>
        <v>4.9378991757247501</v>
      </c>
      <c r="O12" s="74">
        <f t="shared" si="5"/>
        <v>33</v>
      </c>
      <c r="P12" s="73">
        <f>VLOOKUP($A12,'Return Data'!$A$7:$R$328,12,0)</f>
        <v>5.1327380800462103</v>
      </c>
      <c r="Q12" s="74">
        <f t="shared" si="6"/>
        <v>33</v>
      </c>
      <c r="R12" s="73">
        <f>VLOOKUP($A12,'Return Data'!$A$7:$R$328,13,0)</f>
        <v>5.5167202433603801</v>
      </c>
      <c r="S12" s="74">
        <f t="shared" si="7"/>
        <v>31</v>
      </c>
      <c r="T12" s="73">
        <f>VLOOKUP($A12,'Return Data'!$A$7:$R$328,14,0)</f>
        <v>6.0430399218709496</v>
      </c>
      <c r="U12" s="74">
        <f t="shared" si="8"/>
        <v>30</v>
      </c>
      <c r="V12" s="73">
        <f>VLOOKUP($A12,'Return Data'!$A$7:$R$328,18,0)</f>
        <v>6.9997026535181099</v>
      </c>
      <c r="W12" s="74">
        <f t="shared" si="9"/>
        <v>26</v>
      </c>
      <c r="X12" s="73">
        <f>VLOOKUP($A12,'Return Data'!$A$7:$R$328,15,0)</f>
        <v>7.2045035087932101</v>
      </c>
      <c r="Y12" s="74">
        <f t="shared" si="10"/>
        <v>24</v>
      </c>
      <c r="Z12" s="73">
        <f>VLOOKUP($A12,'Return Data'!$A$7:$R$328,17,0)</f>
        <v>10.809708974358999</v>
      </c>
      <c r="AA12" s="75">
        <f t="shared" si="11"/>
        <v>31</v>
      </c>
    </row>
    <row r="13" spans="1:27" x14ac:dyDescent="0.25">
      <c r="A13" s="71" t="s">
        <v>232</v>
      </c>
      <c r="B13" s="72">
        <f>VLOOKUP($A13,'Return Data'!$A$7:$R$328,2,0)</f>
        <v>43896</v>
      </c>
      <c r="C13" s="73">
        <f>VLOOKUP($A13,'Return Data'!$A$7:$R$328,3,0)</f>
        <v>2375.5754999999999</v>
      </c>
      <c r="D13" s="73">
        <f>VLOOKUP($A13,'Return Data'!$A$7:$R$328,6,0)</f>
        <v>5.5490359101929601</v>
      </c>
      <c r="E13" s="74">
        <f t="shared" si="0"/>
        <v>28</v>
      </c>
      <c r="F13" s="73">
        <f>VLOOKUP($A13,'Return Data'!$A$7:$R$328,7,0)</f>
        <v>6.0485019251140804</v>
      </c>
      <c r="G13" s="74">
        <f t="shared" si="1"/>
        <v>33</v>
      </c>
      <c r="H13" s="73">
        <f>VLOOKUP($A13,'Return Data'!$A$7:$R$328,8,0)</f>
        <v>5.5648804326287804</v>
      </c>
      <c r="I13" s="74">
        <f t="shared" si="2"/>
        <v>32</v>
      </c>
      <c r="J13" s="73">
        <f>VLOOKUP($A13,'Return Data'!$A$7:$R$328,9,0)</f>
        <v>5.1956998268295997</v>
      </c>
      <c r="K13" s="74">
        <f t="shared" si="3"/>
        <v>33</v>
      </c>
      <c r="L13" s="73">
        <f>VLOOKUP($A13,'Return Data'!$A$7:$R$328,10,0)</f>
        <v>5.1733310834662403</v>
      </c>
      <c r="M13" s="74">
        <f t="shared" si="4"/>
        <v>32</v>
      </c>
      <c r="N13" s="73">
        <f>VLOOKUP($A13,'Return Data'!$A$7:$R$328,11,0)</f>
        <v>5.05098999273544</v>
      </c>
      <c r="O13" s="74">
        <f t="shared" si="5"/>
        <v>31</v>
      </c>
      <c r="P13" s="73">
        <f>VLOOKUP($A13,'Return Data'!$A$7:$R$328,12,0)</f>
        <v>5.1772370179367302</v>
      </c>
      <c r="Q13" s="74">
        <f t="shared" si="6"/>
        <v>31</v>
      </c>
      <c r="R13" s="73">
        <f>VLOOKUP($A13,'Return Data'!$A$7:$R$328,13,0)</f>
        <v>5.4935752855443303</v>
      </c>
      <c r="S13" s="74">
        <f t="shared" si="7"/>
        <v>32</v>
      </c>
      <c r="T13" s="73">
        <f>VLOOKUP($A13,'Return Data'!$A$7:$R$328,14,0)</f>
        <v>5.9969080477633199</v>
      </c>
      <c r="U13" s="74">
        <f t="shared" si="8"/>
        <v>32</v>
      </c>
      <c r="V13" s="73">
        <f>VLOOKUP($A13,'Return Data'!$A$7:$R$328,18,0)</f>
        <v>6.9428210163669801</v>
      </c>
      <c r="W13" s="74">
        <f t="shared" si="9"/>
        <v>28</v>
      </c>
      <c r="X13" s="73">
        <f>VLOOKUP($A13,'Return Data'!$A$7:$R$328,15,0)</f>
        <v>7.1044845042529401</v>
      </c>
      <c r="Y13" s="74">
        <f t="shared" si="10"/>
        <v>30</v>
      </c>
      <c r="Z13" s="73">
        <f>VLOOKUP($A13,'Return Data'!$A$7:$R$328,17,0)</f>
        <v>11.719886497030499</v>
      </c>
      <c r="AA13" s="75">
        <f t="shared" si="11"/>
        <v>21</v>
      </c>
    </row>
    <row r="14" spans="1:27" x14ac:dyDescent="0.25">
      <c r="A14" s="71" t="s">
        <v>233</v>
      </c>
      <c r="B14" s="72">
        <f>VLOOKUP($A14,'Return Data'!$A$7:$R$328,2,0)</f>
        <v>43896</v>
      </c>
      <c r="C14" s="73">
        <f>VLOOKUP($A14,'Return Data'!$A$7:$R$328,3,0)</f>
        <v>2807.4821999999999</v>
      </c>
      <c r="D14" s="73">
        <f>VLOOKUP($A14,'Return Data'!$A$7:$R$328,6,0)</f>
        <v>6.4275125660453503</v>
      </c>
      <c r="E14" s="74">
        <f t="shared" si="0"/>
        <v>13</v>
      </c>
      <c r="F14" s="73">
        <f>VLOOKUP($A14,'Return Data'!$A$7:$R$328,7,0)</f>
        <v>7.1868469240619799</v>
      </c>
      <c r="G14" s="74">
        <f t="shared" si="1"/>
        <v>20</v>
      </c>
      <c r="H14" s="73">
        <f>VLOOKUP($A14,'Return Data'!$A$7:$R$328,8,0)</f>
        <v>6.0913772896907696</v>
      </c>
      <c r="I14" s="74">
        <f t="shared" si="2"/>
        <v>22</v>
      </c>
      <c r="J14" s="73">
        <f>VLOOKUP($A14,'Return Data'!$A$7:$R$328,9,0)</f>
        <v>5.4699105794491096</v>
      </c>
      <c r="K14" s="74">
        <f t="shared" si="3"/>
        <v>20</v>
      </c>
      <c r="L14" s="73">
        <f>VLOOKUP($A14,'Return Data'!$A$7:$R$328,10,0)</f>
        <v>5.3317295154190099</v>
      </c>
      <c r="M14" s="74">
        <f t="shared" si="4"/>
        <v>22</v>
      </c>
      <c r="N14" s="73">
        <f>VLOOKUP($A14,'Return Data'!$A$7:$R$328,11,0)</f>
        <v>5.1443088322581696</v>
      </c>
      <c r="O14" s="74">
        <f t="shared" si="5"/>
        <v>22</v>
      </c>
      <c r="P14" s="73">
        <f>VLOOKUP($A14,'Return Data'!$A$7:$R$328,12,0)</f>
        <v>5.2456796580710803</v>
      </c>
      <c r="Q14" s="74">
        <f t="shared" si="6"/>
        <v>26</v>
      </c>
      <c r="R14" s="73">
        <f>VLOOKUP($A14,'Return Data'!$A$7:$R$328,13,0)</f>
        <v>5.6679626794120299</v>
      </c>
      <c r="S14" s="74">
        <f t="shared" si="7"/>
        <v>24</v>
      </c>
      <c r="T14" s="73">
        <f>VLOOKUP($A14,'Return Data'!$A$7:$R$328,14,0)</f>
        <v>6.1394224530733901</v>
      </c>
      <c r="U14" s="74">
        <f t="shared" si="8"/>
        <v>25</v>
      </c>
      <c r="V14" s="73">
        <f>VLOOKUP($A14,'Return Data'!$A$7:$R$328,18,0)</f>
        <v>7.0468190050308603</v>
      </c>
      <c r="W14" s="74">
        <f t="shared" si="9"/>
        <v>20</v>
      </c>
      <c r="X14" s="73">
        <f>VLOOKUP($A14,'Return Data'!$A$7:$R$328,15,0)</f>
        <v>7.2161895312093502</v>
      </c>
      <c r="Y14" s="74">
        <f t="shared" si="10"/>
        <v>22</v>
      </c>
      <c r="Z14" s="73">
        <f>VLOOKUP($A14,'Return Data'!$A$7:$R$328,17,0)</f>
        <v>12.6433691644308</v>
      </c>
      <c r="AA14" s="75">
        <f t="shared" si="11"/>
        <v>15</v>
      </c>
    </row>
    <row r="15" spans="1:27" x14ac:dyDescent="0.25">
      <c r="A15" s="71" t="s">
        <v>234</v>
      </c>
      <c r="B15" s="72">
        <f>VLOOKUP($A15,'Return Data'!$A$7:$R$328,2,0)</f>
        <v>43896</v>
      </c>
      <c r="C15" s="73">
        <f>VLOOKUP($A15,'Return Data'!$A$7:$R$328,3,0)</f>
        <v>2523.1770999999999</v>
      </c>
      <c r="D15" s="73">
        <f>VLOOKUP($A15,'Return Data'!$A$7:$R$328,6,0)</f>
        <v>6.4080670884770798</v>
      </c>
      <c r="E15" s="74">
        <f t="shared" si="0"/>
        <v>15</v>
      </c>
      <c r="F15" s="73">
        <f>VLOOKUP($A15,'Return Data'!$A$7:$R$328,7,0)</f>
        <v>7.7547985747548402</v>
      </c>
      <c r="G15" s="74">
        <f t="shared" si="1"/>
        <v>14</v>
      </c>
      <c r="H15" s="73">
        <f>VLOOKUP($A15,'Return Data'!$A$7:$R$328,8,0)</f>
        <v>6.3008864400319498</v>
      </c>
      <c r="I15" s="74">
        <f t="shared" si="2"/>
        <v>18</v>
      </c>
      <c r="J15" s="73">
        <f>VLOOKUP($A15,'Return Data'!$A$7:$R$328,9,0)</f>
        <v>5.4587426200837399</v>
      </c>
      <c r="K15" s="74">
        <f t="shared" si="3"/>
        <v>21</v>
      </c>
      <c r="L15" s="73">
        <f>VLOOKUP($A15,'Return Data'!$A$7:$R$328,10,0)</f>
        <v>5.2535006392567203</v>
      </c>
      <c r="M15" s="74">
        <f t="shared" si="4"/>
        <v>27</v>
      </c>
      <c r="N15" s="73">
        <f>VLOOKUP($A15,'Return Data'!$A$7:$R$328,11,0)</f>
        <v>5.0593985002283404</v>
      </c>
      <c r="O15" s="74">
        <f t="shared" si="5"/>
        <v>30</v>
      </c>
      <c r="P15" s="73">
        <f>VLOOKUP($A15,'Return Data'!$A$7:$R$328,12,0)</f>
        <v>5.3072462599388999</v>
      </c>
      <c r="Q15" s="74">
        <f t="shared" si="6"/>
        <v>21</v>
      </c>
      <c r="R15" s="73">
        <f>VLOOKUP($A15,'Return Data'!$A$7:$R$328,13,0)</f>
        <v>5.7387683304092398</v>
      </c>
      <c r="S15" s="74">
        <f t="shared" si="7"/>
        <v>16</v>
      </c>
      <c r="T15" s="73">
        <f>VLOOKUP($A15,'Return Data'!$A$7:$R$328,14,0)</f>
        <v>6.2330269089603201</v>
      </c>
      <c r="U15" s="74">
        <f t="shared" si="8"/>
        <v>16</v>
      </c>
      <c r="V15" s="73">
        <f>VLOOKUP($A15,'Return Data'!$A$7:$R$328,18,0)</f>
        <v>7.09828227894638</v>
      </c>
      <c r="W15" s="74">
        <f t="shared" si="9"/>
        <v>15</v>
      </c>
      <c r="X15" s="73">
        <f>VLOOKUP($A15,'Return Data'!$A$7:$R$328,15,0)</f>
        <v>7.2565900641141399</v>
      </c>
      <c r="Y15" s="74">
        <f t="shared" si="10"/>
        <v>17</v>
      </c>
      <c r="Z15" s="73">
        <f>VLOOKUP($A15,'Return Data'!$A$7:$R$328,17,0)</f>
        <v>11.5766675300377</v>
      </c>
      <c r="AA15" s="75">
        <f t="shared" si="11"/>
        <v>22</v>
      </c>
    </row>
    <row r="16" spans="1:27" x14ac:dyDescent="0.25">
      <c r="A16" s="71" t="s">
        <v>235</v>
      </c>
      <c r="B16" s="72">
        <f>VLOOKUP($A16,'Return Data'!$A$7:$R$328,2,0)</f>
        <v>43896</v>
      </c>
      <c r="C16" s="73">
        <f>VLOOKUP($A16,'Return Data'!$A$7:$R$328,3,0)</f>
        <v>2156.7568999999999</v>
      </c>
      <c r="D16" s="73">
        <f>VLOOKUP($A16,'Return Data'!$A$7:$R$328,6,0)</f>
        <v>4.6918132361753999</v>
      </c>
      <c r="E16" s="74">
        <f t="shared" si="0"/>
        <v>36</v>
      </c>
      <c r="F16" s="73">
        <f>VLOOKUP($A16,'Return Data'!$A$7:$R$328,7,0)</f>
        <v>4.8697276705948997</v>
      </c>
      <c r="G16" s="74">
        <f t="shared" si="1"/>
        <v>40</v>
      </c>
      <c r="H16" s="73">
        <f>VLOOKUP($A16,'Return Data'!$A$7:$R$328,8,0)</f>
        <v>4.9090644050099996</v>
      </c>
      <c r="I16" s="74">
        <f t="shared" si="2"/>
        <v>38</v>
      </c>
      <c r="J16" s="73">
        <f>VLOOKUP($A16,'Return Data'!$A$7:$R$328,9,0)</f>
        <v>4.8502373130235004</v>
      </c>
      <c r="K16" s="74">
        <f t="shared" si="3"/>
        <v>38</v>
      </c>
      <c r="L16" s="73">
        <f>VLOOKUP($A16,'Return Data'!$A$7:$R$328,10,0)</f>
        <v>4.8773475158312403</v>
      </c>
      <c r="M16" s="74">
        <f t="shared" si="4"/>
        <v>37</v>
      </c>
      <c r="N16" s="73">
        <f>VLOOKUP($A16,'Return Data'!$A$7:$R$328,11,0)</f>
        <v>4.8001800170596001</v>
      </c>
      <c r="O16" s="74">
        <f t="shared" si="5"/>
        <v>35</v>
      </c>
      <c r="P16" s="73">
        <f>VLOOKUP($A16,'Return Data'!$A$7:$R$328,12,0)</f>
        <v>4.8508017908164502</v>
      </c>
      <c r="Q16" s="74">
        <f t="shared" si="6"/>
        <v>36</v>
      </c>
      <c r="R16" s="73">
        <f>VLOOKUP($A16,'Return Data'!$A$7:$R$328,13,0)</f>
        <v>5.2227765476733303</v>
      </c>
      <c r="S16" s="74">
        <f t="shared" si="7"/>
        <v>36</v>
      </c>
      <c r="T16" s="73">
        <f>VLOOKUP($A16,'Return Data'!$A$7:$R$328,14,0)</f>
        <v>5.7748885141169799</v>
      </c>
      <c r="U16" s="74">
        <f t="shared" si="8"/>
        <v>34</v>
      </c>
      <c r="V16" s="73">
        <f>VLOOKUP($A16,'Return Data'!$A$7:$R$328,18,0)</f>
        <v>6.8671384856717204</v>
      </c>
      <c r="W16" s="74">
        <f t="shared" si="9"/>
        <v>30</v>
      </c>
      <c r="X16" s="73">
        <f>VLOOKUP($A16,'Return Data'!$A$7:$R$328,15,0)</f>
        <v>7.1361040902007904</v>
      </c>
      <c r="Y16" s="74">
        <f t="shared" si="10"/>
        <v>27</v>
      </c>
      <c r="Z16" s="73">
        <f>VLOOKUP($A16,'Return Data'!$A$7:$R$328,17,0)</f>
        <v>11.5108033942203</v>
      </c>
      <c r="AA16" s="75">
        <f t="shared" si="11"/>
        <v>24</v>
      </c>
    </row>
    <row r="17" spans="1:27" x14ac:dyDescent="0.25">
      <c r="A17" s="71" t="s">
        <v>236</v>
      </c>
      <c r="B17" s="72">
        <f>VLOOKUP($A17,'Return Data'!$A$7:$R$328,2,0)</f>
        <v>43896</v>
      </c>
      <c r="C17" s="73">
        <f>VLOOKUP($A17,'Return Data'!$A$7:$R$328,3,0)</f>
        <v>3866.1900999999998</v>
      </c>
      <c r="D17" s="73">
        <f>VLOOKUP($A17,'Return Data'!$A$7:$R$328,6,0)</f>
        <v>6.4624403477093804</v>
      </c>
      <c r="E17" s="74">
        <f t="shared" si="0"/>
        <v>11</v>
      </c>
      <c r="F17" s="73">
        <f>VLOOKUP($A17,'Return Data'!$A$7:$R$328,7,0)</f>
        <v>7.9890281385075497</v>
      </c>
      <c r="G17" s="74">
        <f t="shared" si="1"/>
        <v>11</v>
      </c>
      <c r="H17" s="73">
        <f>VLOOKUP($A17,'Return Data'!$A$7:$R$328,8,0)</f>
        <v>6.4222623551028999</v>
      </c>
      <c r="I17" s="74">
        <f t="shared" si="2"/>
        <v>13</v>
      </c>
      <c r="J17" s="73">
        <f>VLOOKUP($A17,'Return Data'!$A$7:$R$328,9,0)</f>
        <v>5.53074318491546</v>
      </c>
      <c r="K17" s="74">
        <f t="shared" si="3"/>
        <v>13</v>
      </c>
      <c r="L17" s="73">
        <f>VLOOKUP($A17,'Return Data'!$A$7:$R$328,10,0)</f>
        <v>5.3638893214005696</v>
      </c>
      <c r="M17" s="74">
        <f t="shared" si="4"/>
        <v>15</v>
      </c>
      <c r="N17" s="73">
        <f>VLOOKUP($A17,'Return Data'!$A$7:$R$328,11,0)</f>
        <v>5.0999721891126004</v>
      </c>
      <c r="O17" s="74">
        <f t="shared" si="5"/>
        <v>27</v>
      </c>
      <c r="P17" s="73">
        <f>VLOOKUP($A17,'Return Data'!$A$7:$R$328,12,0)</f>
        <v>5.2391543264597598</v>
      </c>
      <c r="Q17" s="74">
        <f t="shared" si="6"/>
        <v>28</v>
      </c>
      <c r="R17" s="73">
        <f>VLOOKUP($A17,'Return Data'!$A$7:$R$328,13,0)</f>
        <v>5.6588877073981703</v>
      </c>
      <c r="S17" s="74">
        <f t="shared" si="7"/>
        <v>26</v>
      </c>
      <c r="T17" s="73">
        <f>VLOOKUP($A17,'Return Data'!$A$7:$R$328,14,0)</f>
        <v>6.1650527334527396</v>
      </c>
      <c r="U17" s="74">
        <f t="shared" si="8"/>
        <v>23</v>
      </c>
      <c r="V17" s="73">
        <f>VLOOKUP($A17,'Return Data'!$A$7:$R$328,18,0)</f>
        <v>6.9728987352888998</v>
      </c>
      <c r="W17" s="74">
        <f t="shared" si="9"/>
        <v>27</v>
      </c>
      <c r="X17" s="73">
        <f>VLOOKUP($A17,'Return Data'!$A$7:$R$328,15,0)</f>
        <v>7.1226967013479703</v>
      </c>
      <c r="Y17" s="74">
        <f t="shared" si="10"/>
        <v>28</v>
      </c>
      <c r="Z17" s="73">
        <f>VLOOKUP($A17,'Return Data'!$A$7:$R$328,17,0)</f>
        <v>14.7762625211864</v>
      </c>
      <c r="AA17" s="75">
        <f t="shared" si="11"/>
        <v>3</v>
      </c>
    </row>
    <row r="18" spans="1:27" x14ac:dyDescent="0.25">
      <c r="A18" s="71" t="s">
        <v>237</v>
      </c>
      <c r="B18" s="72">
        <f>VLOOKUP($A18,'Return Data'!$A$7:$R$328,2,0)</f>
        <v>43896</v>
      </c>
      <c r="C18" s="73">
        <f>VLOOKUP($A18,'Return Data'!$A$7:$R$328,3,0)</f>
        <v>1963.2853</v>
      </c>
      <c r="D18" s="73">
        <f>VLOOKUP($A18,'Return Data'!$A$7:$R$328,6,0)</f>
        <v>5.1486534647509101</v>
      </c>
      <c r="E18" s="74">
        <f t="shared" si="0"/>
        <v>31</v>
      </c>
      <c r="F18" s="73">
        <f>VLOOKUP($A18,'Return Data'!$A$7:$R$328,7,0)</f>
        <v>7.5899769288545098</v>
      </c>
      <c r="G18" s="74">
        <f t="shared" si="1"/>
        <v>15</v>
      </c>
      <c r="H18" s="73">
        <f>VLOOKUP($A18,'Return Data'!$A$7:$R$328,8,0)</f>
        <v>6.2184905746943002</v>
      </c>
      <c r="I18" s="74">
        <f t="shared" si="2"/>
        <v>20</v>
      </c>
      <c r="J18" s="73">
        <f>VLOOKUP($A18,'Return Data'!$A$7:$R$328,9,0)</f>
        <v>5.4976902547445601</v>
      </c>
      <c r="K18" s="74">
        <f t="shared" si="3"/>
        <v>16</v>
      </c>
      <c r="L18" s="73">
        <f>VLOOKUP($A18,'Return Data'!$A$7:$R$328,10,0)</f>
        <v>5.3246017384889601</v>
      </c>
      <c r="M18" s="74">
        <f t="shared" si="4"/>
        <v>24</v>
      </c>
      <c r="N18" s="73">
        <f>VLOOKUP($A18,'Return Data'!$A$7:$R$328,11,0)</f>
        <v>5.2238517448165904</v>
      </c>
      <c r="O18" s="74">
        <f t="shared" si="5"/>
        <v>12</v>
      </c>
      <c r="P18" s="73">
        <f>VLOOKUP($A18,'Return Data'!$A$7:$R$328,12,0)</f>
        <v>5.4186389569782998</v>
      </c>
      <c r="Q18" s="74">
        <f t="shared" si="6"/>
        <v>9</v>
      </c>
      <c r="R18" s="73">
        <f>VLOOKUP($A18,'Return Data'!$A$7:$R$328,13,0)</f>
        <v>5.8222532630218904</v>
      </c>
      <c r="S18" s="74">
        <f t="shared" si="7"/>
        <v>10</v>
      </c>
      <c r="T18" s="73">
        <f>VLOOKUP($A18,'Return Data'!$A$7:$R$328,14,0)</f>
        <v>6.3131582179754799</v>
      </c>
      <c r="U18" s="74">
        <f t="shared" si="8"/>
        <v>9</v>
      </c>
      <c r="V18" s="73">
        <f>VLOOKUP($A18,'Return Data'!$A$7:$R$328,18,0)</f>
        <v>7.1537196706505402</v>
      </c>
      <c r="W18" s="74">
        <f t="shared" si="9"/>
        <v>9</v>
      </c>
      <c r="X18" s="73">
        <f>VLOOKUP($A18,'Return Data'!$A$7:$R$328,15,0)</f>
        <v>7.3187753692797397</v>
      </c>
      <c r="Y18" s="74">
        <f t="shared" si="10"/>
        <v>8</v>
      </c>
      <c r="Z18" s="73">
        <f>VLOOKUP($A18,'Return Data'!$A$7:$R$328,17,0)</f>
        <v>6.1073325429911396</v>
      </c>
      <c r="AA18" s="75">
        <f t="shared" si="11"/>
        <v>38</v>
      </c>
    </row>
    <row r="19" spans="1:27" x14ac:dyDescent="0.25">
      <c r="A19" s="71" t="s">
        <v>238</v>
      </c>
      <c r="B19" s="72">
        <f>VLOOKUP($A19,'Return Data'!$A$7:$R$328,2,0)</f>
        <v>43896</v>
      </c>
      <c r="C19" s="73">
        <f>VLOOKUP($A19,'Return Data'!$A$7:$R$328,3,0)</f>
        <v>291.10660000000001</v>
      </c>
      <c r="D19" s="73">
        <f>VLOOKUP($A19,'Return Data'!$A$7:$R$328,6,0)</f>
        <v>6.8096008861614497</v>
      </c>
      <c r="E19" s="74">
        <f t="shared" si="0"/>
        <v>7</v>
      </c>
      <c r="F19" s="73">
        <f>VLOOKUP($A19,'Return Data'!$A$7:$R$328,7,0)</f>
        <v>7.9796284698186302</v>
      </c>
      <c r="G19" s="74">
        <f t="shared" si="1"/>
        <v>12</v>
      </c>
      <c r="H19" s="73">
        <f>VLOOKUP($A19,'Return Data'!$A$7:$R$328,8,0)</f>
        <v>6.4131899728919803</v>
      </c>
      <c r="I19" s="74">
        <f t="shared" si="2"/>
        <v>14</v>
      </c>
      <c r="J19" s="73">
        <f>VLOOKUP($A19,'Return Data'!$A$7:$R$328,9,0)</f>
        <v>5.5474657344439304</v>
      </c>
      <c r="K19" s="74">
        <f t="shared" si="3"/>
        <v>11</v>
      </c>
      <c r="L19" s="73">
        <f>VLOOKUP($A19,'Return Data'!$A$7:$R$328,10,0)</f>
        <v>5.34448457354849</v>
      </c>
      <c r="M19" s="74">
        <f t="shared" si="4"/>
        <v>19</v>
      </c>
      <c r="N19" s="73">
        <f>VLOOKUP($A19,'Return Data'!$A$7:$R$328,11,0)</f>
        <v>5.1729755978191196</v>
      </c>
      <c r="O19" s="74">
        <f t="shared" si="5"/>
        <v>20</v>
      </c>
      <c r="P19" s="73">
        <f>VLOOKUP($A19,'Return Data'!$A$7:$R$328,12,0)</f>
        <v>5.3268489108982697</v>
      </c>
      <c r="Q19" s="74">
        <f t="shared" si="6"/>
        <v>18</v>
      </c>
      <c r="R19" s="73">
        <f>VLOOKUP($A19,'Return Data'!$A$7:$R$328,13,0)</f>
        <v>5.7421324833646796</v>
      </c>
      <c r="S19" s="74">
        <f t="shared" si="7"/>
        <v>14</v>
      </c>
      <c r="T19" s="73">
        <f>VLOOKUP($A19,'Return Data'!$A$7:$R$328,14,0)</f>
        <v>6.2486979584241498</v>
      </c>
      <c r="U19" s="74">
        <f t="shared" si="8"/>
        <v>15</v>
      </c>
      <c r="V19" s="73">
        <f>VLOOKUP($A19,'Return Data'!$A$7:$R$328,18,0)</f>
        <v>7.0966313140614803</v>
      </c>
      <c r="W19" s="74">
        <f t="shared" si="9"/>
        <v>16</v>
      </c>
      <c r="X19" s="73">
        <f>VLOOKUP($A19,'Return Data'!$A$7:$R$328,15,0)</f>
        <v>7.2531771404924301</v>
      </c>
      <c r="Y19" s="74">
        <f t="shared" si="10"/>
        <v>18</v>
      </c>
      <c r="Z19" s="73">
        <f>VLOOKUP($A19,'Return Data'!$A$7:$R$328,17,0)</f>
        <v>13.3551424468696</v>
      </c>
      <c r="AA19" s="75">
        <f t="shared" si="11"/>
        <v>9</v>
      </c>
    </row>
    <row r="20" spans="1:27" x14ac:dyDescent="0.25">
      <c r="A20" s="71" t="s">
        <v>239</v>
      </c>
      <c r="B20" s="72">
        <f>VLOOKUP($A20,'Return Data'!$A$7:$R$328,2,0)</f>
        <v>43896</v>
      </c>
      <c r="C20" s="73">
        <f>VLOOKUP($A20,'Return Data'!$A$7:$R$328,3,0)</f>
        <v>2104.4857999999999</v>
      </c>
      <c r="D20" s="73">
        <f>VLOOKUP($A20,'Return Data'!$A$7:$R$328,6,0)</f>
        <v>5.9846280248869697</v>
      </c>
      <c r="E20" s="74">
        <f t="shared" si="0"/>
        <v>20</v>
      </c>
      <c r="F20" s="73">
        <f>VLOOKUP($A20,'Return Data'!$A$7:$R$328,7,0)</f>
        <v>6.5346440069423704</v>
      </c>
      <c r="G20" s="74">
        <f t="shared" si="1"/>
        <v>27</v>
      </c>
      <c r="H20" s="73">
        <f>VLOOKUP($A20,'Return Data'!$A$7:$R$328,8,0)</f>
        <v>5.9602240797743198</v>
      </c>
      <c r="I20" s="74">
        <f t="shared" si="2"/>
        <v>26</v>
      </c>
      <c r="J20" s="73">
        <f>VLOOKUP($A20,'Return Data'!$A$7:$R$328,9,0)</f>
        <v>5.53899739413911</v>
      </c>
      <c r="K20" s="74">
        <f t="shared" si="3"/>
        <v>12</v>
      </c>
      <c r="L20" s="73">
        <f>VLOOKUP($A20,'Return Data'!$A$7:$R$328,10,0)</f>
        <v>5.5072379574768302</v>
      </c>
      <c r="M20" s="74">
        <f t="shared" si="4"/>
        <v>6</v>
      </c>
      <c r="N20" s="73">
        <f>VLOOKUP($A20,'Return Data'!$A$7:$R$328,11,0)</f>
        <v>5.3037986129658998</v>
      </c>
      <c r="O20" s="74">
        <f t="shared" si="5"/>
        <v>3</v>
      </c>
      <c r="P20" s="73">
        <f>VLOOKUP($A20,'Return Data'!$A$7:$R$328,12,0)</f>
        <v>5.5200662895549302</v>
      </c>
      <c r="Q20" s="74">
        <f t="shared" si="6"/>
        <v>3</v>
      </c>
      <c r="R20" s="73">
        <f>VLOOKUP($A20,'Return Data'!$A$7:$R$328,13,0)</f>
        <v>5.8771145150243003</v>
      </c>
      <c r="S20" s="74">
        <f t="shared" si="7"/>
        <v>4</v>
      </c>
      <c r="T20" s="73">
        <f>VLOOKUP($A20,'Return Data'!$A$7:$R$328,14,0)</f>
        <v>6.2984604581131096</v>
      </c>
      <c r="U20" s="74">
        <f t="shared" si="8"/>
        <v>11</v>
      </c>
      <c r="V20" s="73">
        <f>VLOOKUP($A20,'Return Data'!$A$7:$R$328,18,0)</f>
        <v>7.1549254159763001</v>
      </c>
      <c r="W20" s="74">
        <f t="shared" si="9"/>
        <v>8</v>
      </c>
      <c r="X20" s="73">
        <f>VLOOKUP($A20,'Return Data'!$A$7:$R$328,15,0)</f>
        <v>7.29919889984241</v>
      </c>
      <c r="Y20" s="74">
        <f t="shared" si="10"/>
        <v>10</v>
      </c>
      <c r="Z20" s="73">
        <f>VLOOKUP($A20,'Return Data'!$A$7:$R$328,17,0)</f>
        <v>11.4267946995465</v>
      </c>
      <c r="AA20" s="75">
        <f t="shared" si="11"/>
        <v>25</v>
      </c>
    </row>
    <row r="21" spans="1:27" x14ac:dyDescent="0.25">
      <c r="A21" s="71" t="s">
        <v>240</v>
      </c>
      <c r="B21" s="72">
        <f>VLOOKUP($A21,'Return Data'!$A$7:$R$328,2,0)</f>
        <v>43896</v>
      </c>
      <c r="C21" s="73">
        <f>VLOOKUP($A21,'Return Data'!$A$7:$R$328,3,0)</f>
        <v>2381.4256</v>
      </c>
      <c r="D21" s="73">
        <f>VLOOKUP($A21,'Return Data'!$A$7:$R$328,6,0)</f>
        <v>6.3111979312672197</v>
      </c>
      <c r="E21" s="74">
        <f t="shared" si="0"/>
        <v>16</v>
      </c>
      <c r="F21" s="73">
        <f>VLOOKUP($A21,'Return Data'!$A$7:$R$328,7,0)</f>
        <v>8.2883282340359496</v>
      </c>
      <c r="G21" s="74">
        <f t="shared" si="1"/>
        <v>6</v>
      </c>
      <c r="H21" s="73">
        <f>VLOOKUP($A21,'Return Data'!$A$7:$R$328,8,0)</f>
        <v>6.6733461183773803</v>
      </c>
      <c r="I21" s="74">
        <f t="shared" si="2"/>
        <v>8</v>
      </c>
      <c r="J21" s="73">
        <f>VLOOKUP($A21,'Return Data'!$A$7:$R$328,9,0)</f>
        <v>5.6833350896047996</v>
      </c>
      <c r="K21" s="74">
        <f t="shared" si="3"/>
        <v>6</v>
      </c>
      <c r="L21" s="73">
        <f>VLOOKUP($A21,'Return Data'!$A$7:$R$328,10,0)</f>
        <v>5.4033874098447496</v>
      </c>
      <c r="M21" s="74">
        <f t="shared" si="4"/>
        <v>12</v>
      </c>
      <c r="N21" s="73">
        <f>VLOOKUP($A21,'Return Data'!$A$7:$R$328,11,0)</f>
        <v>5.1140939654901203</v>
      </c>
      <c r="O21" s="74">
        <f t="shared" si="5"/>
        <v>25</v>
      </c>
      <c r="P21" s="73">
        <f>VLOOKUP($A21,'Return Data'!$A$7:$R$328,12,0)</f>
        <v>5.1731853581663696</v>
      </c>
      <c r="Q21" s="74">
        <f t="shared" si="6"/>
        <v>32</v>
      </c>
      <c r="R21" s="73">
        <f>VLOOKUP($A21,'Return Data'!$A$7:$R$328,13,0)</f>
        <v>5.5432869437406804</v>
      </c>
      <c r="S21" s="74">
        <f t="shared" si="7"/>
        <v>30</v>
      </c>
      <c r="T21" s="73">
        <f>VLOOKUP($A21,'Return Data'!$A$7:$R$328,14,0)</f>
        <v>6.0284116541462103</v>
      </c>
      <c r="U21" s="74">
        <f t="shared" si="8"/>
        <v>31</v>
      </c>
      <c r="V21" s="73">
        <f>VLOOKUP($A21,'Return Data'!$A$7:$R$328,18,0)</f>
        <v>6.91403442826575</v>
      </c>
      <c r="W21" s="74">
        <f t="shared" si="9"/>
        <v>29</v>
      </c>
      <c r="X21" s="73">
        <f>VLOOKUP($A21,'Return Data'!$A$7:$R$328,15,0)</f>
        <v>7.1170761604184802</v>
      </c>
      <c r="Y21" s="74">
        <f t="shared" si="10"/>
        <v>29</v>
      </c>
      <c r="Z21" s="73">
        <f>VLOOKUP($A21,'Return Data'!$A$7:$R$328,17,0)</f>
        <v>8.6661055534329403</v>
      </c>
      <c r="AA21" s="75">
        <f t="shared" si="11"/>
        <v>34</v>
      </c>
    </row>
    <row r="22" spans="1:27" x14ac:dyDescent="0.25">
      <c r="A22" s="71" t="s">
        <v>241</v>
      </c>
      <c r="B22" s="72">
        <f>VLOOKUP($A22,'Return Data'!$A$7:$R$328,2,0)</f>
        <v>43896</v>
      </c>
      <c r="C22" s="73">
        <f>VLOOKUP($A22,'Return Data'!$A$7:$R$328,3,0)</f>
        <v>1534.2762</v>
      </c>
      <c r="D22" s="73">
        <f>VLOOKUP($A22,'Return Data'!$A$7:$R$328,6,0)</f>
        <v>4.8394704605930796</v>
      </c>
      <c r="E22" s="74">
        <f t="shared" si="0"/>
        <v>33</v>
      </c>
      <c r="F22" s="73">
        <f>VLOOKUP($A22,'Return Data'!$A$7:$R$328,7,0)</f>
        <v>5.4796531831239701</v>
      </c>
      <c r="G22" s="74">
        <f t="shared" si="1"/>
        <v>37</v>
      </c>
      <c r="H22" s="73">
        <f>VLOOKUP($A22,'Return Data'!$A$7:$R$328,8,0)</f>
        <v>5.10312628178401</v>
      </c>
      <c r="I22" s="74">
        <f t="shared" si="2"/>
        <v>37</v>
      </c>
      <c r="J22" s="73">
        <f>VLOOKUP($A22,'Return Data'!$A$7:$R$328,9,0)</f>
        <v>4.9069094584588901</v>
      </c>
      <c r="K22" s="74">
        <f t="shared" si="3"/>
        <v>37</v>
      </c>
      <c r="L22" s="73">
        <f>VLOOKUP($A22,'Return Data'!$A$7:$R$328,10,0)</f>
        <v>4.8703174599067802</v>
      </c>
      <c r="M22" s="74">
        <f t="shared" si="4"/>
        <v>38</v>
      </c>
      <c r="N22" s="73">
        <f>VLOOKUP($A22,'Return Data'!$A$7:$R$328,11,0)</f>
        <v>4.7208121062651696</v>
      </c>
      <c r="O22" s="74">
        <f t="shared" si="5"/>
        <v>37</v>
      </c>
      <c r="P22" s="73">
        <f>VLOOKUP($A22,'Return Data'!$A$7:$R$328,12,0)</f>
        <v>4.8398079658075801</v>
      </c>
      <c r="Q22" s="74">
        <f t="shared" si="6"/>
        <v>37</v>
      </c>
      <c r="R22" s="73">
        <f>VLOOKUP($A22,'Return Data'!$A$7:$R$328,13,0)</f>
        <v>5.2165412885182398</v>
      </c>
      <c r="S22" s="74">
        <f t="shared" si="7"/>
        <v>37</v>
      </c>
      <c r="T22" s="73">
        <f>VLOOKUP($A22,'Return Data'!$A$7:$R$328,14,0)</f>
        <v>5.6160988870589703</v>
      </c>
      <c r="U22" s="74">
        <f t="shared" si="8"/>
        <v>36</v>
      </c>
      <c r="V22" s="73">
        <f>VLOOKUP($A22,'Return Data'!$A$7:$R$328,18,0)</f>
        <v>6.4373635468169503</v>
      </c>
      <c r="W22" s="74">
        <f t="shared" si="9"/>
        <v>32</v>
      </c>
      <c r="X22" s="73">
        <f>VLOOKUP($A22,'Return Data'!$A$7:$R$328,15,0)</f>
        <v>6.62582876192785</v>
      </c>
      <c r="Y22" s="74">
        <f t="shared" si="10"/>
        <v>32</v>
      </c>
      <c r="Z22" s="73">
        <f>VLOOKUP($A22,'Return Data'!$A$7:$R$328,17,0)</f>
        <v>8.4547279990469697</v>
      </c>
      <c r="AA22" s="75">
        <f t="shared" si="11"/>
        <v>35</v>
      </c>
    </row>
    <row r="23" spans="1:27" x14ac:dyDescent="0.25">
      <c r="A23" s="71" t="s">
        <v>242</v>
      </c>
      <c r="B23" s="72">
        <f>VLOOKUP($A23,'Return Data'!$A$7:$R$328,2,0)</f>
        <v>43896</v>
      </c>
      <c r="C23" s="73">
        <f>VLOOKUP($A23,'Return Data'!$A$7:$R$328,3,0)</f>
        <v>1917.3670999999999</v>
      </c>
      <c r="D23" s="73">
        <f>VLOOKUP($A23,'Return Data'!$A$7:$R$328,6,0)</f>
        <v>5.7232756401478504</v>
      </c>
      <c r="E23" s="74">
        <f t="shared" si="0"/>
        <v>23</v>
      </c>
      <c r="F23" s="73">
        <f>VLOOKUP($A23,'Return Data'!$A$7:$R$328,7,0)</f>
        <v>5.9562693229403196</v>
      </c>
      <c r="G23" s="74">
        <f t="shared" si="1"/>
        <v>34</v>
      </c>
      <c r="H23" s="73">
        <f>VLOOKUP($A23,'Return Data'!$A$7:$R$328,8,0)</f>
        <v>5.5133610498323904</v>
      </c>
      <c r="I23" s="74">
        <f t="shared" si="2"/>
        <v>33</v>
      </c>
      <c r="J23" s="73">
        <f>VLOOKUP($A23,'Return Data'!$A$7:$R$328,9,0)</f>
        <v>5.2540407717114199</v>
      </c>
      <c r="K23" s="74">
        <f t="shared" si="3"/>
        <v>30</v>
      </c>
      <c r="L23" s="73">
        <f>VLOOKUP($A23,'Return Data'!$A$7:$R$328,10,0)</f>
        <v>5.2473770577763599</v>
      </c>
      <c r="M23" s="74">
        <f t="shared" si="4"/>
        <v>30</v>
      </c>
      <c r="N23" s="73">
        <f>VLOOKUP($A23,'Return Data'!$A$7:$R$328,11,0)</f>
        <v>5.2194172505005101</v>
      </c>
      <c r="O23" s="74">
        <f t="shared" si="5"/>
        <v>13</v>
      </c>
      <c r="P23" s="73">
        <f>VLOOKUP($A23,'Return Data'!$A$7:$R$328,12,0)</f>
        <v>5.3633504967988701</v>
      </c>
      <c r="Q23" s="74">
        <f t="shared" si="6"/>
        <v>15</v>
      </c>
      <c r="R23" s="73">
        <f>VLOOKUP($A23,'Return Data'!$A$7:$R$328,13,0)</f>
        <v>5.7199375746377603</v>
      </c>
      <c r="S23" s="74">
        <f t="shared" si="7"/>
        <v>19</v>
      </c>
      <c r="T23" s="73">
        <f>VLOOKUP($A23,'Return Data'!$A$7:$R$328,14,0)</f>
        <v>6.20767530251449</v>
      </c>
      <c r="U23" s="74">
        <f t="shared" si="8"/>
        <v>20</v>
      </c>
      <c r="V23" s="73">
        <f>VLOOKUP($A23,'Return Data'!$A$7:$R$328,18,0)</f>
        <v>7.0292377877304801</v>
      </c>
      <c r="W23" s="74">
        <f t="shared" si="9"/>
        <v>21</v>
      </c>
      <c r="X23" s="73">
        <f>VLOOKUP($A23,'Return Data'!$A$7:$R$328,15,0)</f>
        <v>7.2364657946164197</v>
      </c>
      <c r="Y23" s="74">
        <f t="shared" si="10"/>
        <v>20</v>
      </c>
      <c r="Z23" s="73">
        <f>VLOOKUP($A23,'Return Data'!$A$7:$R$328,17,0)</f>
        <v>10.960359787233999</v>
      </c>
      <c r="AA23" s="75">
        <f t="shared" si="11"/>
        <v>30</v>
      </c>
    </row>
    <row r="24" spans="1:27" x14ac:dyDescent="0.25">
      <c r="A24" s="71" t="s">
        <v>243</v>
      </c>
      <c r="B24" s="72">
        <f>VLOOKUP($A24,'Return Data'!$A$7:$R$328,2,0)</f>
        <v>43896</v>
      </c>
      <c r="C24" s="73">
        <f>VLOOKUP($A24,'Return Data'!$A$7:$R$328,3,0)</f>
        <v>2704.3049000000001</v>
      </c>
      <c r="D24" s="73">
        <f>VLOOKUP($A24,'Return Data'!$A$7:$R$328,6,0)</f>
        <v>5.7033730461084602</v>
      </c>
      <c r="E24" s="74">
        <f t="shared" si="0"/>
        <v>24</v>
      </c>
      <c r="F24" s="73">
        <f>VLOOKUP($A24,'Return Data'!$A$7:$R$328,7,0)</f>
        <v>8.1981987015729807</v>
      </c>
      <c r="G24" s="74">
        <f t="shared" si="1"/>
        <v>7</v>
      </c>
      <c r="H24" s="73">
        <f>VLOOKUP($A24,'Return Data'!$A$7:$R$328,8,0)</f>
        <v>6.8086669683326599</v>
      </c>
      <c r="I24" s="74">
        <f t="shared" si="2"/>
        <v>5</v>
      </c>
      <c r="J24" s="73">
        <f>VLOOKUP($A24,'Return Data'!$A$7:$R$328,9,0)</f>
        <v>5.4843527981604803</v>
      </c>
      <c r="K24" s="74">
        <f t="shared" si="3"/>
        <v>18</v>
      </c>
      <c r="L24" s="73">
        <f>VLOOKUP($A24,'Return Data'!$A$7:$R$328,10,0)</f>
        <v>5.3477973710940896</v>
      </c>
      <c r="M24" s="74">
        <f t="shared" si="4"/>
        <v>18</v>
      </c>
      <c r="N24" s="73">
        <f>VLOOKUP($A24,'Return Data'!$A$7:$R$328,11,0)</f>
        <v>5.1097053703401896</v>
      </c>
      <c r="O24" s="74">
        <f t="shared" si="5"/>
        <v>26</v>
      </c>
      <c r="P24" s="73">
        <f>VLOOKUP($A24,'Return Data'!$A$7:$R$328,12,0)</f>
        <v>5.2362055033375796</v>
      </c>
      <c r="Q24" s="74">
        <f t="shared" si="6"/>
        <v>29</v>
      </c>
      <c r="R24" s="73">
        <f>VLOOKUP($A24,'Return Data'!$A$7:$R$328,13,0)</f>
        <v>5.6130563694309101</v>
      </c>
      <c r="S24" s="74">
        <f t="shared" si="7"/>
        <v>28</v>
      </c>
      <c r="T24" s="73">
        <f>VLOOKUP($A24,'Return Data'!$A$7:$R$328,14,0)</f>
        <v>6.0927072133553404</v>
      </c>
      <c r="U24" s="74">
        <f t="shared" si="8"/>
        <v>27</v>
      </c>
      <c r="V24" s="73">
        <f>VLOOKUP($A24,'Return Data'!$A$7:$R$328,18,0)</f>
        <v>7.0263435112244803</v>
      </c>
      <c r="W24" s="74">
        <f t="shared" si="9"/>
        <v>22</v>
      </c>
      <c r="X24" s="73">
        <f>VLOOKUP($A24,'Return Data'!$A$7:$R$328,15,0)</f>
        <v>7.2284072747627004</v>
      </c>
      <c r="Y24" s="74">
        <f t="shared" si="10"/>
        <v>21</v>
      </c>
      <c r="Z24" s="73">
        <f>VLOOKUP($A24,'Return Data'!$A$7:$R$328,17,0)</f>
        <v>12.805090335529</v>
      </c>
      <c r="AA24" s="75">
        <f t="shared" si="11"/>
        <v>14</v>
      </c>
    </row>
    <row r="25" spans="1:27" x14ac:dyDescent="0.25">
      <c r="A25" s="71" t="s">
        <v>244</v>
      </c>
      <c r="B25" s="72">
        <f>VLOOKUP($A25,'Return Data'!$A$7:$R$328,2,0)</f>
        <v>43896</v>
      </c>
      <c r="C25" s="73">
        <f>VLOOKUP($A25,'Return Data'!$A$7:$R$328,3,0)</f>
        <v>1045.5672999999999</v>
      </c>
      <c r="D25" s="73">
        <f>VLOOKUP($A25,'Return Data'!$A$7:$R$328,6,0)</f>
        <v>3.8020164169089199</v>
      </c>
      <c r="E25" s="74">
        <f t="shared" si="0"/>
        <v>40</v>
      </c>
      <c r="F25" s="73">
        <f>VLOOKUP($A25,'Return Data'!$A$7:$R$328,7,0)</f>
        <v>5.8955415899684898</v>
      </c>
      <c r="G25" s="74">
        <f t="shared" si="1"/>
        <v>35</v>
      </c>
      <c r="H25" s="73">
        <f>VLOOKUP($A25,'Return Data'!$A$7:$R$328,8,0)</f>
        <v>5.3331036492813499</v>
      </c>
      <c r="I25" s="74">
        <f t="shared" si="2"/>
        <v>35</v>
      </c>
      <c r="J25" s="73">
        <f>VLOOKUP($A25,'Return Data'!$A$7:$R$328,9,0)</f>
        <v>5.0248826402906399</v>
      </c>
      <c r="K25" s="74">
        <f t="shared" si="3"/>
        <v>36</v>
      </c>
      <c r="L25" s="73">
        <f>VLOOKUP($A25,'Return Data'!$A$7:$R$328,10,0)</f>
        <v>4.9382578502515004</v>
      </c>
      <c r="M25" s="74">
        <f t="shared" si="4"/>
        <v>36</v>
      </c>
      <c r="N25" s="73">
        <f>VLOOKUP($A25,'Return Data'!$A$7:$R$328,11,0)</f>
        <v>4.6297037394003899</v>
      </c>
      <c r="O25" s="74">
        <f t="shared" si="5"/>
        <v>38</v>
      </c>
      <c r="P25" s="73">
        <f>VLOOKUP($A25,'Return Data'!$A$7:$R$328,12,0)</f>
        <v>4.7626393437110401</v>
      </c>
      <c r="Q25" s="74">
        <f t="shared" si="6"/>
        <v>38</v>
      </c>
      <c r="R25" s="73">
        <f>VLOOKUP($A25,'Return Data'!$A$7:$R$328,13,0)</f>
        <v>4.9971125807132104</v>
      </c>
      <c r="S25" s="74">
        <f t="shared" si="7"/>
        <v>38</v>
      </c>
      <c r="T25" s="73"/>
      <c r="U25" s="74"/>
      <c r="V25" s="73"/>
      <c r="W25" s="74"/>
      <c r="X25" s="73"/>
      <c r="Y25" s="74"/>
      <c r="Z25" s="73">
        <f>VLOOKUP($A25,'Return Data'!$A$7:$R$328,17,0)</f>
        <v>5.2365721721057596</v>
      </c>
      <c r="AA25" s="75">
        <f t="shared" si="11"/>
        <v>41</v>
      </c>
    </row>
    <row r="26" spans="1:27" x14ac:dyDescent="0.25">
      <c r="A26" s="71" t="s">
        <v>245</v>
      </c>
      <c r="B26" s="72">
        <f>VLOOKUP($A26,'Return Data'!$A$7:$R$328,2,0)</f>
        <v>43896</v>
      </c>
      <c r="C26" s="73">
        <f>VLOOKUP($A26,'Return Data'!$A$7:$R$328,3,0)</f>
        <v>53.818600000000004</v>
      </c>
      <c r="D26" s="73">
        <f>VLOOKUP($A26,'Return Data'!$A$7:$R$328,6,0)</f>
        <v>5.5621218203196801</v>
      </c>
      <c r="E26" s="74">
        <f t="shared" si="0"/>
        <v>27</v>
      </c>
      <c r="F26" s="73">
        <f>VLOOKUP($A26,'Return Data'!$A$7:$R$328,7,0)</f>
        <v>5.8127249754764696</v>
      </c>
      <c r="G26" s="74">
        <f t="shared" si="1"/>
        <v>36</v>
      </c>
      <c r="H26" s="73">
        <f>VLOOKUP($A26,'Return Data'!$A$7:$R$328,8,0)</f>
        <v>5.44099378881943</v>
      </c>
      <c r="I26" s="74">
        <f t="shared" si="2"/>
        <v>34</v>
      </c>
      <c r="J26" s="73">
        <f>VLOOKUP($A26,'Return Data'!$A$7:$R$328,9,0)</f>
        <v>5.2715642205496804</v>
      </c>
      <c r="K26" s="74">
        <f t="shared" si="3"/>
        <v>29</v>
      </c>
      <c r="L26" s="73">
        <f>VLOOKUP($A26,'Return Data'!$A$7:$R$328,10,0)</f>
        <v>5.24628813903061</v>
      </c>
      <c r="M26" s="74">
        <f t="shared" si="4"/>
        <v>31</v>
      </c>
      <c r="N26" s="73">
        <f>VLOOKUP($A26,'Return Data'!$A$7:$R$328,11,0)</f>
        <v>5.0716031042148098</v>
      </c>
      <c r="O26" s="74">
        <f t="shared" si="5"/>
        <v>28</v>
      </c>
      <c r="P26" s="73">
        <f>VLOOKUP($A26,'Return Data'!$A$7:$R$328,12,0)</f>
        <v>5.2534252235652596</v>
      </c>
      <c r="Q26" s="74">
        <f t="shared" si="6"/>
        <v>25</v>
      </c>
      <c r="R26" s="73">
        <f>VLOOKUP($A26,'Return Data'!$A$7:$R$328,13,0)</f>
        <v>5.6826336364091103</v>
      </c>
      <c r="S26" s="74">
        <f t="shared" si="7"/>
        <v>22</v>
      </c>
      <c r="T26" s="73">
        <f>VLOOKUP($A26,'Return Data'!$A$7:$R$328,14,0)</f>
        <v>6.2210011093785598</v>
      </c>
      <c r="U26" s="74">
        <f t="shared" ref="U26:U46" si="12">RANK(T26,T$8:T$50,0)</f>
        <v>18</v>
      </c>
      <c r="V26" s="73">
        <f>VLOOKUP($A26,'Return Data'!$A$7:$R$328,18,0)</f>
        <v>7.0945466546926799</v>
      </c>
      <c r="W26" s="74">
        <f t="shared" ref="W26:W31" si="13">RANK(V26,V$8:V$50,0)</f>
        <v>17</v>
      </c>
      <c r="X26" s="73">
        <f>VLOOKUP($A26,'Return Data'!$A$7:$R$328,15,0)</f>
        <v>7.2888296323250703</v>
      </c>
      <c r="Y26" s="74">
        <f t="shared" ref="Y26:Y31" si="14">RANK(X26,X$8:X$50,0)</f>
        <v>12</v>
      </c>
      <c r="Z26" s="73">
        <f>VLOOKUP($A26,'Return Data'!$A$7:$R$328,17,0)</f>
        <v>19.742981113442799</v>
      </c>
      <c r="AA26" s="75">
        <f t="shared" si="11"/>
        <v>1</v>
      </c>
    </row>
    <row r="27" spans="1:27" x14ac:dyDescent="0.25">
      <c r="A27" s="71" t="s">
        <v>246</v>
      </c>
      <c r="B27" s="72">
        <f>VLOOKUP($A27,'Return Data'!$A$7:$R$328,2,0)</f>
        <v>43896</v>
      </c>
      <c r="C27" s="73">
        <f>VLOOKUP($A27,'Return Data'!$A$7:$R$328,3,0)</f>
        <v>3984.0050999999999</v>
      </c>
      <c r="D27" s="73">
        <f>VLOOKUP($A27,'Return Data'!$A$7:$R$328,6,0)</f>
        <v>6.4408495042134204</v>
      </c>
      <c r="E27" s="74">
        <f t="shared" si="0"/>
        <v>12</v>
      </c>
      <c r="F27" s="73">
        <f>VLOOKUP($A27,'Return Data'!$A$7:$R$328,7,0)</f>
        <v>8.3727736841177407</v>
      </c>
      <c r="G27" s="74">
        <f t="shared" si="1"/>
        <v>3</v>
      </c>
      <c r="H27" s="73">
        <f>VLOOKUP($A27,'Return Data'!$A$7:$R$328,8,0)</f>
        <v>6.7421153338992701</v>
      </c>
      <c r="I27" s="74">
        <f t="shared" si="2"/>
        <v>6</v>
      </c>
      <c r="J27" s="73">
        <f>VLOOKUP($A27,'Return Data'!$A$7:$R$328,9,0)</f>
        <v>5.6077820531088802</v>
      </c>
      <c r="K27" s="74">
        <f t="shared" si="3"/>
        <v>8</v>
      </c>
      <c r="L27" s="73">
        <f>VLOOKUP($A27,'Return Data'!$A$7:$R$328,10,0)</f>
        <v>5.4183548072545298</v>
      </c>
      <c r="M27" s="74">
        <f t="shared" si="4"/>
        <v>10</v>
      </c>
      <c r="N27" s="73">
        <f>VLOOKUP($A27,'Return Data'!$A$7:$R$328,11,0)</f>
        <v>5.1727781912224504</v>
      </c>
      <c r="O27" s="74">
        <f t="shared" si="5"/>
        <v>21</v>
      </c>
      <c r="P27" s="73">
        <f>VLOOKUP($A27,'Return Data'!$A$7:$R$328,12,0)</f>
        <v>5.2924764371745701</v>
      </c>
      <c r="Q27" s="74">
        <f t="shared" si="6"/>
        <v>23</v>
      </c>
      <c r="R27" s="73">
        <f>VLOOKUP($A27,'Return Data'!$A$7:$R$328,13,0)</f>
        <v>5.6607668788114403</v>
      </c>
      <c r="S27" s="74">
        <f t="shared" si="7"/>
        <v>25</v>
      </c>
      <c r="T27" s="73">
        <f>VLOOKUP($A27,'Return Data'!$A$7:$R$328,14,0)</f>
        <v>6.1245374639423398</v>
      </c>
      <c r="U27" s="74">
        <f t="shared" si="12"/>
        <v>26</v>
      </c>
      <c r="V27" s="73">
        <f>VLOOKUP($A27,'Return Data'!$A$7:$R$328,18,0)</f>
        <v>7.0166713643069496</v>
      </c>
      <c r="W27" s="74">
        <f t="shared" si="13"/>
        <v>24</v>
      </c>
      <c r="X27" s="73">
        <f>VLOOKUP($A27,'Return Data'!$A$7:$R$328,15,0)</f>
        <v>7.2045899491152099</v>
      </c>
      <c r="Y27" s="74">
        <f t="shared" si="14"/>
        <v>23</v>
      </c>
      <c r="Z27" s="73">
        <f>VLOOKUP($A27,'Return Data'!$A$7:$R$328,17,0)</f>
        <v>13.4125108896671</v>
      </c>
      <c r="AA27" s="75">
        <f t="shared" si="11"/>
        <v>8</v>
      </c>
    </row>
    <row r="28" spans="1:27" x14ac:dyDescent="0.25">
      <c r="A28" s="71" t="s">
        <v>247</v>
      </c>
      <c r="B28" s="72">
        <f>VLOOKUP($A28,'Return Data'!$A$7:$R$328,2,0)</f>
        <v>43896</v>
      </c>
      <c r="C28" s="73">
        <f>VLOOKUP($A28,'Return Data'!$A$7:$R$328,3,0)</f>
        <v>2697.7474999999999</v>
      </c>
      <c r="D28" s="73">
        <f>VLOOKUP($A28,'Return Data'!$A$7:$R$328,6,0)</f>
        <v>7.6432345498876897</v>
      </c>
      <c r="E28" s="74">
        <f t="shared" si="0"/>
        <v>4</v>
      </c>
      <c r="F28" s="73">
        <f>VLOOKUP($A28,'Return Data'!$A$7:$R$328,7,0)</f>
        <v>8.9881712835535605</v>
      </c>
      <c r="G28" s="74">
        <f t="shared" si="1"/>
        <v>1</v>
      </c>
      <c r="H28" s="73">
        <f>VLOOKUP($A28,'Return Data'!$A$7:$R$328,8,0)</f>
        <v>6.9880264807625796</v>
      </c>
      <c r="I28" s="74">
        <f t="shared" si="2"/>
        <v>1</v>
      </c>
      <c r="J28" s="73">
        <f>VLOOKUP($A28,'Return Data'!$A$7:$R$328,9,0)</f>
        <v>5.7980172950063604</v>
      </c>
      <c r="K28" s="74">
        <f t="shared" si="3"/>
        <v>3</v>
      </c>
      <c r="L28" s="73">
        <f>VLOOKUP($A28,'Return Data'!$A$7:$R$328,10,0)</f>
        <v>5.53073496854278</v>
      </c>
      <c r="M28" s="74">
        <f t="shared" si="4"/>
        <v>4</v>
      </c>
      <c r="N28" s="73">
        <f>VLOOKUP($A28,'Return Data'!$A$7:$R$328,11,0)</f>
        <v>5.2414985341777101</v>
      </c>
      <c r="O28" s="74">
        <f t="shared" si="5"/>
        <v>8</v>
      </c>
      <c r="P28" s="73">
        <f>VLOOKUP($A28,'Return Data'!$A$7:$R$328,12,0)</f>
        <v>5.3689117056523603</v>
      </c>
      <c r="Q28" s="74">
        <f t="shared" si="6"/>
        <v>13</v>
      </c>
      <c r="R28" s="73">
        <f>VLOOKUP($A28,'Return Data'!$A$7:$R$328,13,0)</f>
        <v>5.7099346451944104</v>
      </c>
      <c r="S28" s="74">
        <f t="shared" si="7"/>
        <v>21</v>
      </c>
      <c r="T28" s="73">
        <f>VLOOKUP($A28,'Return Data'!$A$7:$R$328,14,0)</f>
        <v>6.1944760888124897</v>
      </c>
      <c r="U28" s="74">
        <f t="shared" si="12"/>
        <v>21</v>
      </c>
      <c r="V28" s="73">
        <f>VLOOKUP($A28,'Return Data'!$A$7:$R$328,18,0)</f>
        <v>7.0752383289002996</v>
      </c>
      <c r="W28" s="74">
        <f t="shared" si="13"/>
        <v>18</v>
      </c>
      <c r="X28" s="73">
        <f>VLOOKUP($A28,'Return Data'!$A$7:$R$328,15,0)</f>
        <v>7.2684171985911599</v>
      </c>
      <c r="Y28" s="74">
        <f t="shared" si="14"/>
        <v>15</v>
      </c>
      <c r="Z28" s="73">
        <f>VLOOKUP($A28,'Return Data'!$A$7:$R$328,17,0)</f>
        <v>12.6387484703243</v>
      </c>
      <c r="AA28" s="75">
        <f t="shared" si="11"/>
        <v>16</v>
      </c>
    </row>
    <row r="29" spans="1:27" x14ac:dyDescent="0.25">
      <c r="A29" s="71" t="s">
        <v>248</v>
      </c>
      <c r="B29" s="72">
        <f>VLOOKUP($A29,'Return Data'!$A$7:$R$328,2,0)</f>
        <v>43896</v>
      </c>
      <c r="C29" s="73">
        <f>VLOOKUP($A29,'Return Data'!$A$7:$R$328,3,0)</f>
        <v>3556.8926000000001</v>
      </c>
      <c r="D29" s="73">
        <f>VLOOKUP($A29,'Return Data'!$A$7:$R$328,6,0)</f>
        <v>6.4229432954829901</v>
      </c>
      <c r="E29" s="74">
        <f t="shared" si="0"/>
        <v>14</v>
      </c>
      <c r="F29" s="73">
        <f>VLOOKUP($A29,'Return Data'!$A$7:$R$328,7,0)</f>
        <v>6.8936535213131798</v>
      </c>
      <c r="G29" s="74">
        <f t="shared" si="1"/>
        <v>25</v>
      </c>
      <c r="H29" s="73">
        <f>VLOOKUP($A29,'Return Data'!$A$7:$R$328,8,0)</f>
        <v>5.9333536378919796</v>
      </c>
      <c r="I29" s="74">
        <f t="shared" si="2"/>
        <v>27</v>
      </c>
      <c r="J29" s="73">
        <f>VLOOKUP($A29,'Return Data'!$A$7:$R$328,9,0)</f>
        <v>5.3514047465759704</v>
      </c>
      <c r="K29" s="74">
        <f t="shared" si="3"/>
        <v>26</v>
      </c>
      <c r="L29" s="73">
        <f>VLOOKUP($A29,'Return Data'!$A$7:$R$328,10,0)</f>
        <v>5.3391032104450504</v>
      </c>
      <c r="M29" s="74">
        <f t="shared" si="4"/>
        <v>21</v>
      </c>
      <c r="N29" s="73">
        <f>VLOOKUP($A29,'Return Data'!$A$7:$R$328,11,0)</f>
        <v>5.2083722628158302</v>
      </c>
      <c r="O29" s="74">
        <f t="shared" si="5"/>
        <v>15</v>
      </c>
      <c r="P29" s="73">
        <f>VLOOKUP($A29,'Return Data'!$A$7:$R$328,12,0)</f>
        <v>5.3577549567408003</v>
      </c>
      <c r="Q29" s="74">
        <f t="shared" si="6"/>
        <v>16</v>
      </c>
      <c r="R29" s="73">
        <f>VLOOKUP($A29,'Return Data'!$A$7:$R$328,13,0)</f>
        <v>5.7185356045952203</v>
      </c>
      <c r="S29" s="74">
        <f t="shared" si="7"/>
        <v>20</v>
      </c>
      <c r="T29" s="73">
        <f>VLOOKUP($A29,'Return Data'!$A$7:$R$328,14,0)</f>
        <v>6.1767087691249296</v>
      </c>
      <c r="U29" s="74">
        <f t="shared" si="12"/>
        <v>22</v>
      </c>
      <c r="V29" s="73">
        <f>VLOOKUP($A29,'Return Data'!$A$7:$R$328,18,0)</f>
        <v>7.0200788484631298</v>
      </c>
      <c r="W29" s="74">
        <f t="shared" si="13"/>
        <v>23</v>
      </c>
      <c r="X29" s="73">
        <f>VLOOKUP($A29,'Return Data'!$A$7:$R$328,15,0)</f>
        <v>7.1966906358378004</v>
      </c>
      <c r="Y29" s="74">
        <f t="shared" si="14"/>
        <v>25</v>
      </c>
      <c r="Z29" s="73">
        <f>VLOOKUP($A29,'Return Data'!$A$7:$R$328,17,0)</f>
        <v>14.2092843940317</v>
      </c>
      <c r="AA29" s="75">
        <f t="shared" si="11"/>
        <v>5</v>
      </c>
    </row>
    <row r="30" spans="1:27" x14ac:dyDescent="0.25">
      <c r="A30" s="71" t="s">
        <v>249</v>
      </c>
      <c r="B30" s="72">
        <f>VLOOKUP($A30,'Return Data'!$A$7:$R$328,2,0)</f>
        <v>43896</v>
      </c>
      <c r="C30" s="73">
        <f>VLOOKUP($A30,'Return Data'!$A$7:$R$328,3,0)</f>
        <v>1276.8233</v>
      </c>
      <c r="D30" s="73">
        <f>VLOOKUP($A30,'Return Data'!$A$7:$R$328,6,0)</f>
        <v>5.57237329201965</v>
      </c>
      <c r="E30" s="74">
        <f t="shared" si="0"/>
        <v>26</v>
      </c>
      <c r="F30" s="73">
        <f>VLOOKUP($A30,'Return Data'!$A$7:$R$328,7,0)</f>
        <v>6.4907066935450501</v>
      </c>
      <c r="G30" s="74">
        <f t="shared" si="1"/>
        <v>28</v>
      </c>
      <c r="H30" s="73">
        <f>VLOOKUP($A30,'Return Data'!$A$7:$R$328,8,0)</f>
        <v>5.8946731961049004</v>
      </c>
      <c r="I30" s="74">
        <f t="shared" si="2"/>
        <v>28</v>
      </c>
      <c r="J30" s="73">
        <f>VLOOKUP($A30,'Return Data'!$A$7:$R$328,9,0)</f>
        <v>5.3763551167441603</v>
      </c>
      <c r="K30" s="74">
        <f t="shared" si="3"/>
        <v>24</v>
      </c>
      <c r="L30" s="73">
        <f>VLOOKUP($A30,'Return Data'!$A$7:$R$328,10,0)</f>
        <v>5.3434375499158202</v>
      </c>
      <c r="M30" s="74">
        <f t="shared" si="4"/>
        <v>20</v>
      </c>
      <c r="N30" s="73">
        <f>VLOOKUP($A30,'Return Data'!$A$7:$R$328,11,0)</f>
        <v>5.2735152272634798</v>
      </c>
      <c r="O30" s="74">
        <f t="shared" si="5"/>
        <v>6</v>
      </c>
      <c r="P30" s="73">
        <f>VLOOKUP($A30,'Return Data'!$A$7:$R$328,12,0)</f>
        <v>5.5046987616988501</v>
      </c>
      <c r="Q30" s="74">
        <f t="shared" si="6"/>
        <v>4</v>
      </c>
      <c r="R30" s="73">
        <f>VLOOKUP($A30,'Return Data'!$A$7:$R$328,13,0)</f>
        <v>5.8952001130251901</v>
      </c>
      <c r="S30" s="74">
        <f t="shared" si="7"/>
        <v>3</v>
      </c>
      <c r="T30" s="73">
        <f>VLOOKUP($A30,'Return Data'!$A$7:$R$328,14,0)</f>
        <v>6.36454021909974</v>
      </c>
      <c r="U30" s="74">
        <f t="shared" si="12"/>
        <v>3</v>
      </c>
      <c r="V30" s="73">
        <f>VLOOKUP($A30,'Return Data'!$A$7:$R$328,18,0)</f>
        <v>7.1764623624480297</v>
      </c>
      <c r="W30" s="74">
        <f t="shared" si="13"/>
        <v>5</v>
      </c>
      <c r="X30" s="73">
        <f>VLOOKUP($A30,'Return Data'!$A$7:$R$328,15,0)</f>
        <v>7.321610751133</v>
      </c>
      <c r="Y30" s="74">
        <f t="shared" si="14"/>
        <v>6</v>
      </c>
      <c r="Z30" s="73">
        <f>VLOOKUP($A30,'Return Data'!$A$7:$R$328,17,0)</f>
        <v>7.5291744580925002</v>
      </c>
      <c r="AA30" s="75">
        <f t="shared" si="11"/>
        <v>36</v>
      </c>
    </row>
    <row r="31" spans="1:27" x14ac:dyDescent="0.25">
      <c r="A31" s="71" t="s">
        <v>250</v>
      </c>
      <c r="B31" s="72">
        <f>VLOOKUP($A31,'Return Data'!$A$7:$R$328,2,0)</f>
        <v>43896</v>
      </c>
      <c r="C31" s="73">
        <f>VLOOKUP($A31,'Return Data'!$A$7:$R$328,3,0)</f>
        <v>2060.8296</v>
      </c>
      <c r="D31" s="73">
        <f>VLOOKUP($A31,'Return Data'!$A$7:$R$328,6,0)</f>
        <v>5.8297243800721201</v>
      </c>
      <c r="E31" s="74">
        <f t="shared" si="0"/>
        <v>22</v>
      </c>
      <c r="F31" s="73">
        <f>VLOOKUP($A31,'Return Data'!$A$7:$R$328,7,0)</f>
        <v>7.1264815169442803</v>
      </c>
      <c r="G31" s="74">
        <f t="shared" si="1"/>
        <v>21</v>
      </c>
      <c r="H31" s="73">
        <f>VLOOKUP($A31,'Return Data'!$A$7:$R$328,8,0)</f>
        <v>6.2699979869503997</v>
      </c>
      <c r="I31" s="74">
        <f t="shared" si="2"/>
        <v>19</v>
      </c>
      <c r="J31" s="73">
        <f>VLOOKUP($A31,'Return Data'!$A$7:$R$328,9,0)</f>
        <v>5.4758811681184598</v>
      </c>
      <c r="K31" s="74">
        <f t="shared" si="3"/>
        <v>19</v>
      </c>
      <c r="L31" s="73">
        <f>VLOOKUP($A31,'Return Data'!$A$7:$R$328,10,0)</f>
        <v>5.4006572701654498</v>
      </c>
      <c r="M31" s="74">
        <f t="shared" si="4"/>
        <v>13</v>
      </c>
      <c r="N31" s="73">
        <f>VLOOKUP($A31,'Return Data'!$A$7:$R$328,11,0)</f>
        <v>5.2307886774779702</v>
      </c>
      <c r="O31" s="74">
        <f t="shared" si="5"/>
        <v>11</v>
      </c>
      <c r="P31" s="73">
        <f>VLOOKUP($A31,'Return Data'!$A$7:$R$328,12,0)</f>
        <v>5.3539510788940499</v>
      </c>
      <c r="Q31" s="74">
        <f t="shared" si="6"/>
        <v>17</v>
      </c>
      <c r="R31" s="73">
        <f>VLOOKUP($A31,'Return Data'!$A$7:$R$328,13,0)</f>
        <v>5.7231453323481603</v>
      </c>
      <c r="S31" s="74">
        <f t="shared" si="7"/>
        <v>18</v>
      </c>
      <c r="T31" s="73">
        <f>VLOOKUP($A31,'Return Data'!$A$7:$R$328,14,0)</f>
        <v>6.2251628143090896</v>
      </c>
      <c r="U31" s="74">
        <f t="shared" si="12"/>
        <v>17</v>
      </c>
      <c r="V31" s="73">
        <f>VLOOKUP($A31,'Return Data'!$A$7:$R$328,18,0)</f>
        <v>7.0665867551220298</v>
      </c>
      <c r="W31" s="74">
        <f t="shared" si="13"/>
        <v>19</v>
      </c>
      <c r="X31" s="73">
        <f>VLOOKUP($A31,'Return Data'!$A$7:$R$328,15,0)</f>
        <v>7.24324808595106</v>
      </c>
      <c r="Y31" s="74">
        <f t="shared" si="14"/>
        <v>19</v>
      </c>
      <c r="Z31" s="73">
        <f>VLOOKUP($A31,'Return Data'!$A$7:$R$328,17,0)</f>
        <v>9.5112454925079799</v>
      </c>
      <c r="AA31" s="75">
        <f t="shared" si="11"/>
        <v>33</v>
      </c>
    </row>
    <row r="32" spans="1:27" x14ac:dyDescent="0.25">
      <c r="A32" s="71" t="s">
        <v>251</v>
      </c>
      <c r="B32" s="72">
        <f>VLOOKUP($A32,'Return Data'!$A$7:$R$328,2,0)</f>
        <v>43896</v>
      </c>
      <c r="C32" s="73">
        <f>VLOOKUP($A32,'Return Data'!$A$7:$R$328,3,0)</f>
        <v>10.6546</v>
      </c>
      <c r="D32" s="73">
        <f>VLOOKUP($A32,'Return Data'!$A$7:$R$328,6,0)</f>
        <v>4.1113635083637199</v>
      </c>
      <c r="E32" s="74">
        <f t="shared" si="0"/>
        <v>39</v>
      </c>
      <c r="F32" s="73">
        <f>VLOOKUP($A32,'Return Data'!$A$7:$R$328,7,0)</f>
        <v>4.6836611739686802</v>
      </c>
      <c r="G32" s="74">
        <f t="shared" si="1"/>
        <v>41</v>
      </c>
      <c r="H32" s="73">
        <f>VLOOKUP($A32,'Return Data'!$A$7:$R$328,8,0)</f>
        <v>4.5063058759115</v>
      </c>
      <c r="I32" s="74">
        <f t="shared" si="2"/>
        <v>41</v>
      </c>
      <c r="J32" s="73">
        <f>VLOOKUP($A32,'Return Data'!$A$7:$R$328,9,0)</f>
        <v>4.5074863578091504</v>
      </c>
      <c r="K32" s="74">
        <f t="shared" si="3"/>
        <v>39</v>
      </c>
      <c r="L32" s="73">
        <f>VLOOKUP($A32,'Return Data'!$A$7:$R$328,10,0)</f>
        <v>4.5644725041894798</v>
      </c>
      <c r="M32" s="74">
        <f t="shared" si="4"/>
        <v>39</v>
      </c>
      <c r="N32" s="73">
        <f>VLOOKUP($A32,'Return Data'!$A$7:$R$328,11,0)</f>
        <v>4.5034784506894603</v>
      </c>
      <c r="O32" s="74">
        <f t="shared" si="5"/>
        <v>39</v>
      </c>
      <c r="P32" s="73">
        <f>VLOOKUP($A32,'Return Data'!$A$7:$R$328,12,0)</f>
        <v>4.6590137128614204</v>
      </c>
      <c r="Q32" s="74">
        <f t="shared" si="6"/>
        <v>39</v>
      </c>
      <c r="R32" s="73">
        <f>VLOOKUP($A32,'Return Data'!$A$7:$R$328,13,0)</f>
        <v>4.9254106483226998</v>
      </c>
      <c r="S32" s="74">
        <f t="shared" si="7"/>
        <v>39</v>
      </c>
      <c r="T32" s="73">
        <f>VLOOKUP($A32,'Return Data'!$A$7:$R$328,14,0)</f>
        <v>5.2049259925239104</v>
      </c>
      <c r="U32" s="74">
        <f t="shared" si="12"/>
        <v>38</v>
      </c>
      <c r="V32" s="73"/>
      <c r="W32" s="74"/>
      <c r="X32" s="73"/>
      <c r="Y32" s="74"/>
      <c r="Z32" s="73">
        <f>VLOOKUP($A32,'Return Data'!$A$7:$R$328,17,0)</f>
        <v>5.3934311512415398</v>
      </c>
      <c r="AA32" s="75">
        <f t="shared" si="11"/>
        <v>40</v>
      </c>
    </row>
    <row r="33" spans="1:27" x14ac:dyDescent="0.25">
      <c r="A33" s="71" t="s">
        <v>252</v>
      </c>
      <c r="B33" s="72">
        <f>VLOOKUP($A33,'Return Data'!$A$7:$R$328,2,0)</f>
        <v>43896</v>
      </c>
      <c r="C33" s="73">
        <f>VLOOKUP($A33,'Return Data'!$A$7:$R$328,3,0)</f>
        <v>4802.2053999999998</v>
      </c>
      <c r="D33" s="73">
        <f>VLOOKUP($A33,'Return Data'!$A$7:$R$328,6,0)</f>
        <v>6.2168903006258898</v>
      </c>
      <c r="E33" s="74">
        <f t="shared" si="0"/>
        <v>17</v>
      </c>
      <c r="F33" s="73">
        <f>VLOOKUP($A33,'Return Data'!$A$7:$R$328,7,0)</f>
        <v>8.1209103564636393</v>
      </c>
      <c r="G33" s="74">
        <f t="shared" si="1"/>
        <v>8</v>
      </c>
      <c r="H33" s="73">
        <f>VLOOKUP($A33,'Return Data'!$A$7:$R$328,8,0)</f>
        <v>6.6171733148644103</v>
      </c>
      <c r="I33" s="74">
        <f t="shared" si="2"/>
        <v>11</v>
      </c>
      <c r="J33" s="73">
        <f>VLOOKUP($A33,'Return Data'!$A$7:$R$328,9,0)</f>
        <v>5.6044351170066999</v>
      </c>
      <c r="K33" s="74">
        <f t="shared" si="3"/>
        <v>9</v>
      </c>
      <c r="L33" s="73">
        <f>VLOOKUP($A33,'Return Data'!$A$7:$R$328,10,0)</f>
        <v>5.4391732981940004</v>
      </c>
      <c r="M33" s="74">
        <f t="shared" si="4"/>
        <v>9</v>
      </c>
      <c r="N33" s="73">
        <f>VLOOKUP($A33,'Return Data'!$A$7:$R$328,11,0)</f>
        <v>5.2093563956973803</v>
      </c>
      <c r="O33" s="74">
        <f t="shared" si="5"/>
        <v>14</v>
      </c>
      <c r="P33" s="73">
        <f>VLOOKUP($A33,'Return Data'!$A$7:$R$328,12,0)</f>
        <v>5.39898918668103</v>
      </c>
      <c r="Q33" s="74">
        <f t="shared" si="6"/>
        <v>11</v>
      </c>
      <c r="R33" s="73">
        <f>VLOOKUP($A33,'Return Data'!$A$7:$R$328,13,0)</f>
        <v>5.8442244611221597</v>
      </c>
      <c r="S33" s="74">
        <f t="shared" si="7"/>
        <v>8</v>
      </c>
      <c r="T33" s="73">
        <f>VLOOKUP($A33,'Return Data'!$A$7:$R$328,14,0)</f>
        <v>6.3503883842772604</v>
      </c>
      <c r="U33" s="74">
        <f t="shared" si="12"/>
        <v>5</v>
      </c>
      <c r="V33" s="73">
        <f>VLOOKUP($A33,'Return Data'!$A$7:$R$328,18,0)</f>
        <v>7.1850778593048004</v>
      </c>
      <c r="W33" s="74">
        <f>RANK(V33,V$8:V$50,0)</f>
        <v>4</v>
      </c>
      <c r="X33" s="73">
        <f>VLOOKUP($A33,'Return Data'!$A$7:$R$328,15,0)</f>
        <v>7.3340727484239503</v>
      </c>
      <c r="Y33" s="74">
        <f>RANK(X33,X$8:X$50,0)</f>
        <v>4</v>
      </c>
      <c r="Z33" s="73">
        <f>VLOOKUP($A33,'Return Data'!$A$7:$R$328,17,0)</f>
        <v>13.281230892007001</v>
      </c>
      <c r="AA33" s="75">
        <f t="shared" si="11"/>
        <v>10</v>
      </c>
    </row>
    <row r="34" spans="1:27" x14ac:dyDescent="0.25">
      <c r="A34" s="71" t="s">
        <v>253</v>
      </c>
      <c r="B34" s="72">
        <f>VLOOKUP($A34,'Return Data'!$A$7:$R$328,2,0)</f>
        <v>43896</v>
      </c>
      <c r="C34" s="73">
        <f>VLOOKUP($A34,'Return Data'!$A$7:$R$328,3,0)</f>
        <v>1110.9183</v>
      </c>
      <c r="D34" s="73">
        <f>VLOOKUP($A34,'Return Data'!$A$7:$R$328,6,0)</f>
        <v>5.14264174371593</v>
      </c>
      <c r="E34" s="74">
        <f t="shared" si="0"/>
        <v>32</v>
      </c>
      <c r="F34" s="73">
        <f>VLOOKUP($A34,'Return Data'!$A$7:$R$328,7,0)</f>
        <v>6.2720995322261803</v>
      </c>
      <c r="G34" s="74">
        <f t="shared" si="1"/>
        <v>32</v>
      </c>
      <c r="H34" s="73">
        <f>VLOOKUP($A34,'Return Data'!$A$7:$R$328,8,0)</f>
        <v>5.3054868069730103</v>
      </c>
      <c r="I34" s="74">
        <f t="shared" si="2"/>
        <v>36</v>
      </c>
      <c r="J34" s="73">
        <f>VLOOKUP($A34,'Return Data'!$A$7:$R$328,9,0)</f>
        <v>5.0566841163753899</v>
      </c>
      <c r="K34" s="74">
        <f t="shared" si="3"/>
        <v>35</v>
      </c>
      <c r="L34" s="73">
        <f>VLOOKUP($A34,'Return Data'!$A$7:$R$328,10,0)</f>
        <v>4.9680547325005202</v>
      </c>
      <c r="M34" s="74">
        <f t="shared" si="4"/>
        <v>35</v>
      </c>
      <c r="N34" s="73">
        <f>VLOOKUP($A34,'Return Data'!$A$7:$R$328,11,0)</f>
        <v>4.7960878413124499</v>
      </c>
      <c r="O34" s="74">
        <f t="shared" si="5"/>
        <v>36</v>
      </c>
      <c r="P34" s="73">
        <f>VLOOKUP($A34,'Return Data'!$A$7:$R$328,12,0)</f>
        <v>4.9235582369957802</v>
      </c>
      <c r="Q34" s="74">
        <f t="shared" si="6"/>
        <v>35</v>
      </c>
      <c r="R34" s="73">
        <f>VLOOKUP($A34,'Return Data'!$A$7:$R$328,13,0)</f>
        <v>5.3161695645161302</v>
      </c>
      <c r="S34" s="74">
        <f t="shared" si="7"/>
        <v>34</v>
      </c>
      <c r="T34" s="73">
        <f>VLOOKUP($A34,'Return Data'!$A$7:$R$328,14,0)</f>
        <v>5.5600058308626696</v>
      </c>
      <c r="U34" s="74">
        <f t="shared" si="12"/>
        <v>37</v>
      </c>
      <c r="V34" s="73"/>
      <c r="W34" s="74"/>
      <c r="X34" s="73"/>
      <c r="Y34" s="74"/>
      <c r="Z34" s="73">
        <f>VLOOKUP($A34,'Return Data'!$A$7:$R$328,17,0)</f>
        <v>6.0879969172932302</v>
      </c>
      <c r="AA34" s="75">
        <f t="shared" si="11"/>
        <v>39</v>
      </c>
    </row>
    <row r="35" spans="1:27" x14ac:dyDescent="0.25">
      <c r="A35" s="71" t="s">
        <v>254</v>
      </c>
      <c r="B35" s="72">
        <f>VLOOKUP($A35,'Return Data'!$A$7:$R$328,2,0)</f>
        <v>43896</v>
      </c>
      <c r="C35" s="73">
        <f>VLOOKUP($A35,'Return Data'!$A$7:$R$328,3,0)</f>
        <v>256.02069999999998</v>
      </c>
      <c r="D35" s="73">
        <f>VLOOKUP($A35,'Return Data'!$A$7:$R$328,6,0)</f>
        <v>4.3345392383976602</v>
      </c>
      <c r="E35" s="74">
        <f t="shared" si="0"/>
        <v>38</v>
      </c>
      <c r="F35" s="73">
        <f>VLOOKUP($A35,'Return Data'!$A$7:$R$328,7,0)</f>
        <v>7.9556626307600098</v>
      </c>
      <c r="G35" s="74">
        <f t="shared" si="1"/>
        <v>13</v>
      </c>
      <c r="H35" s="73">
        <f>VLOOKUP($A35,'Return Data'!$A$7:$R$328,8,0)</f>
        <v>6.8236012829782098</v>
      </c>
      <c r="I35" s="74">
        <f t="shared" si="2"/>
        <v>4</v>
      </c>
      <c r="J35" s="73">
        <f>VLOOKUP($A35,'Return Data'!$A$7:$R$328,9,0)</f>
        <v>5.3725709401058399</v>
      </c>
      <c r="K35" s="74">
        <f t="shared" si="3"/>
        <v>25</v>
      </c>
      <c r="L35" s="73">
        <f>VLOOKUP($A35,'Return Data'!$A$7:$R$328,10,0)</f>
        <v>5.3730200498315099</v>
      </c>
      <c r="M35" s="74">
        <f t="shared" si="4"/>
        <v>14</v>
      </c>
      <c r="N35" s="73">
        <f>VLOOKUP($A35,'Return Data'!$A$7:$R$328,11,0)</f>
        <v>5.2392753962002203</v>
      </c>
      <c r="O35" s="74">
        <f t="shared" si="5"/>
        <v>9</v>
      </c>
      <c r="P35" s="73">
        <f>VLOOKUP($A35,'Return Data'!$A$7:$R$328,12,0)</f>
        <v>5.4305122712626197</v>
      </c>
      <c r="Q35" s="74">
        <f t="shared" si="6"/>
        <v>7</v>
      </c>
      <c r="R35" s="73">
        <f>VLOOKUP($A35,'Return Data'!$A$7:$R$328,13,0)</f>
        <v>5.8416693916578</v>
      </c>
      <c r="S35" s="74">
        <f t="shared" si="7"/>
        <v>9</v>
      </c>
      <c r="T35" s="73">
        <f>VLOOKUP($A35,'Return Data'!$A$7:$R$328,14,0)</f>
        <v>6.3339215730391603</v>
      </c>
      <c r="U35" s="74">
        <f t="shared" si="12"/>
        <v>8</v>
      </c>
      <c r="V35" s="73">
        <f>VLOOKUP($A35,'Return Data'!$A$7:$R$328,18,0)</f>
        <v>7.1926821294047398</v>
      </c>
      <c r="W35" s="74">
        <f t="shared" ref="W35:W45" si="15">RANK(V35,V$8:V$50,0)</f>
        <v>3</v>
      </c>
      <c r="X35" s="73">
        <f>VLOOKUP($A35,'Return Data'!$A$7:$R$328,15,0)</f>
        <v>7.3491585905499299</v>
      </c>
      <c r="Y35" s="74">
        <f t="shared" ref="Y35:Y45" si="16">RANK(X35,X$8:X$50,0)</f>
        <v>3</v>
      </c>
      <c r="Z35" s="73">
        <f>VLOOKUP($A35,'Return Data'!$A$7:$R$328,17,0)</f>
        <v>12.4693574556602</v>
      </c>
      <c r="AA35" s="75">
        <f t="shared" si="11"/>
        <v>18</v>
      </c>
    </row>
    <row r="36" spans="1:27" x14ac:dyDescent="0.25">
      <c r="A36" s="71" t="s">
        <v>255</v>
      </c>
      <c r="B36" s="72">
        <f>VLOOKUP($A36,'Return Data'!$A$7:$R$328,2,0)</f>
        <v>43896</v>
      </c>
      <c r="C36" s="73">
        <f>VLOOKUP($A36,'Return Data'!$A$7:$R$328,3,0)</f>
        <v>1743.7977000000001</v>
      </c>
      <c r="D36" s="73">
        <f>VLOOKUP($A36,'Return Data'!$A$7:$R$328,6,0)</f>
        <v>4.8378708332670302</v>
      </c>
      <c r="E36" s="74">
        <f t="shared" si="0"/>
        <v>34</v>
      </c>
      <c r="F36" s="73">
        <f>VLOOKUP($A36,'Return Data'!$A$7:$R$328,7,0)</f>
        <v>6.3161654970308101</v>
      </c>
      <c r="G36" s="74">
        <f t="shared" si="1"/>
        <v>31</v>
      </c>
      <c r="H36" s="73">
        <f>VLOOKUP($A36,'Return Data'!$A$7:$R$328,8,0)</f>
        <v>5.8673664027359802</v>
      </c>
      <c r="I36" s="74">
        <f t="shared" si="2"/>
        <v>29</v>
      </c>
      <c r="J36" s="73">
        <f>VLOOKUP($A36,'Return Data'!$A$7:$R$328,9,0)</f>
        <v>5.3446849404504899</v>
      </c>
      <c r="K36" s="74">
        <f t="shared" si="3"/>
        <v>28</v>
      </c>
      <c r="L36" s="73">
        <f>VLOOKUP($A36,'Return Data'!$A$7:$R$328,10,0)</f>
        <v>5.3270269529774099</v>
      </c>
      <c r="M36" s="74">
        <f t="shared" si="4"/>
        <v>23</v>
      </c>
      <c r="N36" s="73">
        <f>VLOOKUP($A36,'Return Data'!$A$7:$R$328,11,0)</f>
        <v>5.0447071420129799</v>
      </c>
      <c r="O36" s="74">
        <f t="shared" si="5"/>
        <v>32</v>
      </c>
      <c r="P36" s="73">
        <f>VLOOKUP($A36,'Return Data'!$A$7:$R$328,12,0)</f>
        <v>5.2809410673108399</v>
      </c>
      <c r="Q36" s="74">
        <f t="shared" si="6"/>
        <v>24</v>
      </c>
      <c r="R36" s="73">
        <f>VLOOKUP($A36,'Return Data'!$A$7:$R$328,13,0)</f>
        <v>5.4639941336051798</v>
      </c>
      <c r="S36" s="74">
        <f t="shared" si="7"/>
        <v>33</v>
      </c>
      <c r="T36" s="73">
        <f>VLOOKUP($A36,'Return Data'!$A$7:$R$328,14,0)</f>
        <v>5.8723434045610698</v>
      </c>
      <c r="U36" s="74">
        <f t="shared" si="12"/>
        <v>33</v>
      </c>
      <c r="V36" s="73">
        <f>VLOOKUP($A36,'Return Data'!$A$7:$R$328,18,0)</f>
        <v>1.9811043180099399</v>
      </c>
      <c r="W36" s="74">
        <f t="shared" si="15"/>
        <v>37</v>
      </c>
      <c r="X36" s="73">
        <f>VLOOKUP($A36,'Return Data'!$A$7:$R$328,15,0)</f>
        <v>3.65858081421558</v>
      </c>
      <c r="Y36" s="74">
        <f t="shared" si="16"/>
        <v>37</v>
      </c>
      <c r="Z36" s="73">
        <f>VLOOKUP($A36,'Return Data'!$A$7:$R$328,17,0)</f>
        <v>11.529519265925501</v>
      </c>
      <c r="AA36" s="75">
        <f t="shared" si="11"/>
        <v>23</v>
      </c>
    </row>
    <row r="37" spans="1:27" x14ac:dyDescent="0.25">
      <c r="A37" s="71" t="s">
        <v>256</v>
      </c>
      <c r="B37" s="72">
        <f>VLOOKUP($A37,'Return Data'!$A$7:$R$328,2,0)</f>
        <v>43896</v>
      </c>
      <c r="C37" s="73">
        <f>VLOOKUP($A37,'Return Data'!$A$7:$R$328,3,0)</f>
        <v>30.931100000000001</v>
      </c>
      <c r="D37" s="73">
        <f>VLOOKUP($A37,'Return Data'!$A$7:$R$328,6,0)</f>
        <v>6.4913857774844299</v>
      </c>
      <c r="E37" s="74">
        <f t="shared" si="0"/>
        <v>10</v>
      </c>
      <c r="F37" s="73">
        <f>VLOOKUP($A37,'Return Data'!$A$7:$R$328,7,0)</f>
        <v>7.4781935444911598</v>
      </c>
      <c r="G37" s="74">
        <f t="shared" si="1"/>
        <v>17</v>
      </c>
      <c r="H37" s="73">
        <f>VLOOKUP($A37,'Return Data'!$A$7:$R$328,8,0)</f>
        <v>6.9546541564898501</v>
      </c>
      <c r="I37" s="74">
        <f t="shared" si="2"/>
        <v>3</v>
      </c>
      <c r="J37" s="73">
        <f>VLOOKUP($A37,'Return Data'!$A$7:$R$328,9,0)</f>
        <v>6.26243178387766</v>
      </c>
      <c r="K37" s="74">
        <f t="shared" si="3"/>
        <v>1</v>
      </c>
      <c r="L37" s="73">
        <f>VLOOKUP($A37,'Return Data'!$A$7:$R$328,10,0)</f>
        <v>6.3923214380956201</v>
      </c>
      <c r="M37" s="74">
        <f t="shared" si="4"/>
        <v>1</v>
      </c>
      <c r="N37" s="73">
        <f>VLOOKUP($A37,'Return Data'!$A$7:$R$328,11,0)</f>
        <v>5.9535722605341501</v>
      </c>
      <c r="O37" s="74">
        <f t="shared" si="5"/>
        <v>1</v>
      </c>
      <c r="P37" s="73">
        <f>VLOOKUP($A37,'Return Data'!$A$7:$R$328,12,0)</f>
        <v>6.17821726774062</v>
      </c>
      <c r="Q37" s="74">
        <f t="shared" si="6"/>
        <v>1</v>
      </c>
      <c r="R37" s="73">
        <f>VLOOKUP($A37,'Return Data'!$A$7:$R$328,13,0)</f>
        <v>6.5381434146641002</v>
      </c>
      <c r="S37" s="74">
        <f t="shared" si="7"/>
        <v>1</v>
      </c>
      <c r="T37" s="73">
        <f>VLOOKUP($A37,'Return Data'!$A$7:$R$328,14,0)</f>
        <v>6.8079208881241602</v>
      </c>
      <c r="U37" s="74">
        <f t="shared" si="12"/>
        <v>1</v>
      </c>
      <c r="V37" s="73">
        <f>VLOOKUP($A37,'Return Data'!$A$7:$R$328,18,0)</f>
        <v>7.3426155749655999</v>
      </c>
      <c r="W37" s="74">
        <f t="shared" si="15"/>
        <v>1</v>
      </c>
      <c r="X37" s="73">
        <f>VLOOKUP($A37,'Return Data'!$A$7:$R$328,15,0)</f>
        <v>7.4124957592660001</v>
      </c>
      <c r="Y37" s="74">
        <f t="shared" si="16"/>
        <v>1</v>
      </c>
      <c r="Z37" s="73">
        <f>VLOOKUP($A37,'Return Data'!$A$7:$R$328,17,0)</f>
        <v>14.491372344461301</v>
      </c>
      <c r="AA37" s="75">
        <f t="shared" si="11"/>
        <v>4</v>
      </c>
    </row>
    <row r="38" spans="1:27" x14ac:dyDescent="0.25">
      <c r="A38" s="71" t="s">
        <v>257</v>
      </c>
      <c r="B38" s="72">
        <f>VLOOKUP($A38,'Return Data'!$A$7:$R$328,2,0)</f>
        <v>43896</v>
      </c>
      <c r="C38" s="73">
        <f>VLOOKUP($A38,'Return Data'!$A$7:$R$328,3,0)</f>
        <v>26.793700000000001</v>
      </c>
      <c r="D38" s="73">
        <f>VLOOKUP($A38,'Return Data'!$A$7:$R$328,6,0)</f>
        <v>4.7685347627156602</v>
      </c>
      <c r="E38" s="74">
        <f t="shared" si="0"/>
        <v>35</v>
      </c>
      <c r="F38" s="73">
        <f>VLOOKUP($A38,'Return Data'!$A$7:$R$328,7,0)</f>
        <v>6.9969589804670704</v>
      </c>
      <c r="G38" s="74">
        <f t="shared" si="1"/>
        <v>23</v>
      </c>
      <c r="H38" s="73">
        <f>VLOOKUP($A38,'Return Data'!$A$7:$R$328,8,0)</f>
        <v>5.9813388420041802</v>
      </c>
      <c r="I38" s="74">
        <f t="shared" si="2"/>
        <v>25</v>
      </c>
      <c r="J38" s="73">
        <f>VLOOKUP($A38,'Return Data'!$A$7:$R$328,9,0)</f>
        <v>5.1966580262717397</v>
      </c>
      <c r="K38" s="74">
        <f t="shared" si="3"/>
        <v>32</v>
      </c>
      <c r="L38" s="73">
        <f>VLOOKUP($A38,'Return Data'!$A$7:$R$328,10,0)</f>
        <v>5.0748361958809802</v>
      </c>
      <c r="M38" s="74">
        <f t="shared" si="4"/>
        <v>33</v>
      </c>
      <c r="N38" s="73">
        <f>VLOOKUP($A38,'Return Data'!$A$7:$R$328,11,0)</f>
        <v>4.84980351148912</v>
      </c>
      <c r="O38" s="74">
        <f t="shared" si="5"/>
        <v>34</v>
      </c>
      <c r="P38" s="73">
        <f>VLOOKUP($A38,'Return Data'!$A$7:$R$328,12,0)</f>
        <v>4.96102347182208</v>
      </c>
      <c r="Q38" s="74">
        <f t="shared" si="6"/>
        <v>34</v>
      </c>
      <c r="R38" s="73">
        <f>VLOOKUP($A38,'Return Data'!$A$7:$R$328,13,0)</f>
        <v>5.29069053731331</v>
      </c>
      <c r="S38" s="74">
        <f t="shared" si="7"/>
        <v>35</v>
      </c>
      <c r="T38" s="73">
        <f>VLOOKUP($A38,'Return Data'!$A$7:$R$328,14,0)</f>
        <v>5.7360884182872498</v>
      </c>
      <c r="U38" s="74">
        <f t="shared" si="12"/>
        <v>35</v>
      </c>
      <c r="V38" s="73">
        <f>VLOOKUP($A38,'Return Data'!$A$7:$R$328,18,0)</f>
        <v>6.3674961936356302</v>
      </c>
      <c r="W38" s="74">
        <f t="shared" si="15"/>
        <v>33</v>
      </c>
      <c r="X38" s="73">
        <f>VLOOKUP($A38,'Return Data'!$A$7:$R$328,15,0)</f>
        <v>6.4949679767762101</v>
      </c>
      <c r="Y38" s="74">
        <f t="shared" si="16"/>
        <v>33</v>
      </c>
      <c r="Z38" s="73">
        <f>VLOOKUP($A38,'Return Data'!$A$7:$R$328,17,0)</f>
        <v>11.9561385987921</v>
      </c>
      <c r="AA38" s="75">
        <f t="shared" si="11"/>
        <v>20</v>
      </c>
    </row>
    <row r="39" spans="1:27" x14ac:dyDescent="0.25">
      <c r="A39" s="71" t="s">
        <v>258</v>
      </c>
      <c r="B39" s="72">
        <f>VLOOKUP($A39,'Return Data'!$A$7:$R$328,2,0)</f>
        <v>43896</v>
      </c>
      <c r="C39" s="73">
        <f>VLOOKUP($A39,'Return Data'!$A$7:$R$328,3,0)</f>
        <v>3261.8312999999998</v>
      </c>
      <c r="D39" s="73">
        <f>VLOOKUP($A39,'Return Data'!$A$7:$R$328,6,0)</f>
        <v>12.9682591887152</v>
      </c>
      <c r="E39" s="74">
        <f t="shared" si="0"/>
        <v>1</v>
      </c>
      <c r="F39" s="73">
        <f>VLOOKUP($A39,'Return Data'!$A$7:$R$328,7,0)</f>
        <v>5.2634565861355096</v>
      </c>
      <c r="G39" s="74">
        <f t="shared" si="1"/>
        <v>39</v>
      </c>
      <c r="H39" s="73">
        <f>VLOOKUP($A39,'Return Data'!$A$7:$R$328,8,0)</f>
        <v>4.6516865251052497</v>
      </c>
      <c r="I39" s="74">
        <f t="shared" si="2"/>
        <v>40</v>
      </c>
      <c r="J39" s="73">
        <f>VLOOKUP($A39,'Return Data'!$A$7:$R$328,9,0)</f>
        <v>4.30759494287833</v>
      </c>
      <c r="K39" s="74">
        <f t="shared" si="3"/>
        <v>41</v>
      </c>
      <c r="L39" s="73">
        <f>VLOOKUP($A39,'Return Data'!$A$7:$R$328,10,0)</f>
        <v>4.2336458184816799</v>
      </c>
      <c r="M39" s="74">
        <f t="shared" si="4"/>
        <v>41</v>
      </c>
      <c r="N39" s="73">
        <f>VLOOKUP($A39,'Return Data'!$A$7:$R$328,11,0)</f>
        <v>4.0497584765532899</v>
      </c>
      <c r="O39" s="74">
        <f t="shared" si="5"/>
        <v>41</v>
      </c>
      <c r="P39" s="73">
        <f>VLOOKUP($A39,'Return Data'!$A$7:$R$328,12,0)</f>
        <v>4.1694266461321003</v>
      </c>
      <c r="Q39" s="74">
        <f t="shared" si="6"/>
        <v>41</v>
      </c>
      <c r="R39" s="73">
        <f>VLOOKUP($A39,'Return Data'!$A$7:$R$328,13,0)</f>
        <v>4.4416554723553903</v>
      </c>
      <c r="S39" s="74">
        <f t="shared" si="7"/>
        <v>41</v>
      </c>
      <c r="T39" s="73">
        <f>VLOOKUP($A39,'Return Data'!$A$7:$R$328,14,0)</f>
        <v>4.7436846363844802</v>
      </c>
      <c r="U39" s="74">
        <f t="shared" si="12"/>
        <v>40</v>
      </c>
      <c r="V39" s="73">
        <f>VLOOKUP($A39,'Return Data'!$A$7:$R$328,18,0)</f>
        <v>5.2866058289791598</v>
      </c>
      <c r="W39" s="74">
        <f t="shared" si="15"/>
        <v>35</v>
      </c>
      <c r="X39" s="73">
        <f>VLOOKUP($A39,'Return Data'!$A$7:$R$328,15,0)</f>
        <v>5.5494791270897297</v>
      </c>
      <c r="Y39" s="74">
        <f t="shared" si="16"/>
        <v>36</v>
      </c>
      <c r="Z39" s="73">
        <f>VLOOKUP($A39,'Return Data'!$A$7:$R$328,17,0)</f>
        <v>12.5180958984079</v>
      </c>
      <c r="AA39" s="75">
        <f t="shared" si="11"/>
        <v>17</v>
      </c>
    </row>
    <row r="40" spans="1:27" x14ac:dyDescent="0.25">
      <c r="A40" s="71" t="s">
        <v>259</v>
      </c>
      <c r="B40" s="72">
        <f>VLOOKUP($A40,'Return Data'!$A$7:$R$328,2,0)</f>
        <v>43896</v>
      </c>
      <c r="C40" s="73">
        <f>VLOOKUP($A40,'Return Data'!$A$7:$R$328,3,0)</f>
        <v>3338.2543999999998</v>
      </c>
      <c r="D40" s="73">
        <f>VLOOKUP($A40,'Return Data'!$A$7:$R$328,6,0)</f>
        <v>12.967787778298</v>
      </c>
      <c r="E40" s="74">
        <f t="shared" si="0"/>
        <v>3</v>
      </c>
      <c r="F40" s="73">
        <f>VLOOKUP($A40,'Return Data'!$A$7:$R$328,7,0)</f>
        <v>5.2705795248461103</v>
      </c>
      <c r="G40" s="74">
        <f t="shared" si="1"/>
        <v>38</v>
      </c>
      <c r="H40" s="73">
        <f>VLOOKUP($A40,'Return Data'!$A$7:$R$328,8,0)</f>
        <v>4.6610491640626304</v>
      </c>
      <c r="I40" s="74">
        <f t="shared" si="2"/>
        <v>39</v>
      </c>
      <c r="J40" s="73">
        <f>VLOOKUP($A40,'Return Data'!$A$7:$R$328,9,0)</f>
        <v>4.3177343190244803</v>
      </c>
      <c r="K40" s="74">
        <f t="shared" si="3"/>
        <v>40</v>
      </c>
      <c r="L40" s="73">
        <f>VLOOKUP($A40,'Return Data'!$A$7:$R$328,10,0)</f>
        <v>4.2435511610295196</v>
      </c>
      <c r="M40" s="74">
        <f t="shared" si="4"/>
        <v>40</v>
      </c>
      <c r="N40" s="73">
        <f>VLOOKUP($A40,'Return Data'!$A$7:$R$328,11,0)</f>
        <v>4.0591975726897402</v>
      </c>
      <c r="O40" s="74">
        <f t="shared" si="5"/>
        <v>40</v>
      </c>
      <c r="P40" s="73">
        <f>VLOOKUP($A40,'Return Data'!$A$7:$R$328,12,0)</f>
        <v>4.1962681709105603</v>
      </c>
      <c r="Q40" s="74">
        <f t="shared" si="6"/>
        <v>40</v>
      </c>
      <c r="R40" s="73">
        <f>VLOOKUP($A40,'Return Data'!$A$7:$R$328,13,0)</f>
        <v>4.47625747182268</v>
      </c>
      <c r="S40" s="74">
        <f t="shared" si="7"/>
        <v>40</v>
      </c>
      <c r="T40" s="73">
        <f>VLOOKUP($A40,'Return Data'!$A$7:$R$328,14,0)</f>
        <v>4.7823691168659304</v>
      </c>
      <c r="U40" s="74">
        <f t="shared" si="12"/>
        <v>39</v>
      </c>
      <c r="V40" s="73">
        <f>VLOOKUP($A40,'Return Data'!$A$7:$R$328,18,0)</f>
        <v>5.4242952305432697</v>
      </c>
      <c r="W40" s="74">
        <f t="shared" si="15"/>
        <v>34</v>
      </c>
      <c r="X40" s="73">
        <f>VLOOKUP($A40,'Return Data'!$A$7:$R$328,15,0)</f>
        <v>5.7655437969776298</v>
      </c>
      <c r="Y40" s="74">
        <f t="shared" si="16"/>
        <v>34</v>
      </c>
      <c r="Z40" s="73">
        <f>VLOOKUP($A40,'Return Data'!$A$7:$R$328,17,0)</f>
        <v>11.959500285676601</v>
      </c>
      <c r="AA40" s="75">
        <f t="shared" si="11"/>
        <v>19</v>
      </c>
    </row>
    <row r="41" spans="1:27" x14ac:dyDescent="0.25">
      <c r="A41" s="71" t="s">
        <v>260</v>
      </c>
      <c r="B41" s="72">
        <f>VLOOKUP($A41,'Return Data'!$A$7:$R$328,2,0)</f>
        <v>43896</v>
      </c>
      <c r="C41" s="73">
        <f>VLOOKUP($A41,'Return Data'!$A$7:$R$328,3,0)</f>
        <v>3079.4405999999999</v>
      </c>
      <c r="D41" s="73">
        <f>VLOOKUP($A41,'Return Data'!$A$7:$R$328,6,0)</f>
        <v>6.8225626384189599</v>
      </c>
      <c r="E41" s="74">
        <f t="shared" si="0"/>
        <v>6</v>
      </c>
      <c r="F41" s="73">
        <f>VLOOKUP($A41,'Return Data'!$A$7:$R$328,7,0)</f>
        <v>8.0545666536450096</v>
      </c>
      <c r="G41" s="74">
        <f t="shared" si="1"/>
        <v>9</v>
      </c>
      <c r="H41" s="73">
        <f>VLOOKUP($A41,'Return Data'!$A$7:$R$328,8,0)</f>
        <v>6.34727291186082</v>
      </c>
      <c r="I41" s="74">
        <f t="shared" si="2"/>
        <v>15</v>
      </c>
      <c r="J41" s="73">
        <f>VLOOKUP($A41,'Return Data'!$A$7:$R$328,9,0)</f>
        <v>5.5181278855078704</v>
      </c>
      <c r="K41" s="74">
        <f t="shared" si="3"/>
        <v>14</v>
      </c>
      <c r="L41" s="73">
        <f>VLOOKUP($A41,'Return Data'!$A$7:$R$328,10,0)</f>
        <v>5.3501125556691402</v>
      </c>
      <c r="M41" s="74">
        <f t="shared" si="4"/>
        <v>17</v>
      </c>
      <c r="N41" s="73">
        <f>VLOOKUP($A41,'Return Data'!$A$7:$R$328,11,0)</f>
        <v>5.1353912371727803</v>
      </c>
      <c r="O41" s="74">
        <f t="shared" si="5"/>
        <v>23</v>
      </c>
      <c r="P41" s="73">
        <f>VLOOKUP($A41,'Return Data'!$A$7:$R$328,12,0)</f>
        <v>5.3029181288334604</v>
      </c>
      <c r="Q41" s="74">
        <f t="shared" si="6"/>
        <v>22</v>
      </c>
      <c r="R41" s="73">
        <f>VLOOKUP($A41,'Return Data'!$A$7:$R$328,13,0)</f>
        <v>5.6769963684188198</v>
      </c>
      <c r="S41" s="74">
        <f t="shared" si="7"/>
        <v>23</v>
      </c>
      <c r="T41" s="73">
        <f>VLOOKUP($A41,'Return Data'!$A$7:$R$328,14,0)</f>
        <v>6.1596448639437398</v>
      </c>
      <c r="U41" s="74">
        <f t="shared" si="12"/>
        <v>24</v>
      </c>
      <c r="V41" s="73">
        <f>VLOOKUP($A41,'Return Data'!$A$7:$R$328,18,0)</f>
        <v>7.0087794797317304</v>
      </c>
      <c r="W41" s="74">
        <f t="shared" si="15"/>
        <v>25</v>
      </c>
      <c r="X41" s="73">
        <f>VLOOKUP($A41,'Return Data'!$A$7:$R$328,15,0)</f>
        <v>7.1682412674209299</v>
      </c>
      <c r="Y41" s="74">
        <f t="shared" si="16"/>
        <v>26</v>
      </c>
      <c r="Z41" s="73">
        <f>VLOOKUP($A41,'Return Data'!$A$7:$R$328,17,0)</f>
        <v>11.4010078596684</v>
      </c>
      <c r="AA41" s="75">
        <f t="shared" si="11"/>
        <v>26</v>
      </c>
    </row>
    <row r="42" spans="1:27" x14ac:dyDescent="0.25">
      <c r="A42" s="71" t="s">
        <v>261</v>
      </c>
      <c r="B42" s="72">
        <f>VLOOKUP($A42,'Return Data'!$A$7:$R$328,2,0)</f>
        <v>43896</v>
      </c>
      <c r="C42" s="73">
        <f>VLOOKUP($A42,'Return Data'!$A$7:$R$328,3,0)</f>
        <v>41.461199999999998</v>
      </c>
      <c r="D42" s="73">
        <f>VLOOKUP($A42,'Return Data'!$A$7:$R$328,6,0)</f>
        <v>6.6918192871014996</v>
      </c>
      <c r="E42" s="74">
        <f t="shared" si="0"/>
        <v>8</v>
      </c>
      <c r="F42" s="73">
        <f>VLOOKUP($A42,'Return Data'!$A$7:$R$328,7,0)</f>
        <v>7.3112222857731899</v>
      </c>
      <c r="G42" s="74">
        <f t="shared" si="1"/>
        <v>19</v>
      </c>
      <c r="H42" s="73">
        <f>VLOOKUP($A42,'Return Data'!$A$7:$R$328,8,0)</f>
        <v>6.09404407746913</v>
      </c>
      <c r="I42" s="74">
        <f t="shared" si="2"/>
        <v>21</v>
      </c>
      <c r="J42" s="73">
        <f>VLOOKUP($A42,'Return Data'!$A$7:$R$328,9,0)</f>
        <v>5.4885095472082099</v>
      </c>
      <c r="K42" s="74">
        <f t="shared" si="3"/>
        <v>17</v>
      </c>
      <c r="L42" s="73">
        <f>VLOOKUP($A42,'Return Data'!$A$7:$R$328,10,0)</f>
        <v>5.4084001556257304</v>
      </c>
      <c r="M42" s="74">
        <f t="shared" si="4"/>
        <v>11</v>
      </c>
      <c r="N42" s="73">
        <f>VLOOKUP($A42,'Return Data'!$A$7:$R$328,11,0)</f>
        <v>5.2472609368258798</v>
      </c>
      <c r="O42" s="74">
        <f t="shared" si="5"/>
        <v>7</v>
      </c>
      <c r="P42" s="73">
        <f>VLOOKUP($A42,'Return Data'!$A$7:$R$328,12,0)</f>
        <v>5.36422884811115</v>
      </c>
      <c r="Q42" s="74">
        <f t="shared" si="6"/>
        <v>14</v>
      </c>
      <c r="R42" s="73">
        <f>VLOOKUP($A42,'Return Data'!$A$7:$R$328,13,0)</f>
        <v>5.7622570795275498</v>
      </c>
      <c r="S42" s="74">
        <f t="shared" si="7"/>
        <v>13</v>
      </c>
      <c r="T42" s="73">
        <f>VLOOKUP($A42,'Return Data'!$A$7:$R$328,14,0)</f>
        <v>6.2609150946408896</v>
      </c>
      <c r="U42" s="74">
        <f t="shared" si="12"/>
        <v>12</v>
      </c>
      <c r="V42" s="73">
        <f>VLOOKUP($A42,'Return Data'!$A$7:$R$328,18,0)</f>
        <v>7.1117801501844502</v>
      </c>
      <c r="W42" s="74">
        <f t="shared" si="15"/>
        <v>13</v>
      </c>
      <c r="X42" s="73">
        <f>VLOOKUP($A42,'Return Data'!$A$7:$R$328,15,0)</f>
        <v>7.26765720325188</v>
      </c>
      <c r="Y42" s="74">
        <f t="shared" si="16"/>
        <v>16</v>
      </c>
      <c r="Z42" s="73">
        <f>VLOOKUP($A42,'Return Data'!$A$7:$R$328,17,0)</f>
        <v>13.071705604323</v>
      </c>
      <c r="AA42" s="75">
        <f t="shared" si="11"/>
        <v>12</v>
      </c>
    </row>
    <row r="43" spans="1:27" x14ac:dyDescent="0.25">
      <c r="A43" s="71" t="s">
        <v>262</v>
      </c>
      <c r="B43" s="72">
        <f>VLOOKUP($A43,'Return Data'!$A$7:$R$328,2,0)</f>
        <v>43896</v>
      </c>
      <c r="C43" s="73">
        <f>VLOOKUP($A43,'Return Data'!$A$7:$R$328,3,0)</f>
        <v>3097.5093000000002</v>
      </c>
      <c r="D43" s="73">
        <f>VLOOKUP($A43,'Return Data'!$A$7:$R$328,6,0)</f>
        <v>7.3273728113401004</v>
      </c>
      <c r="E43" s="74">
        <f t="shared" si="0"/>
        <v>5</v>
      </c>
      <c r="F43" s="73">
        <f>VLOOKUP($A43,'Return Data'!$A$7:$R$328,7,0)</f>
        <v>8.3454101789322408</v>
      </c>
      <c r="G43" s="74">
        <f t="shared" si="1"/>
        <v>4</v>
      </c>
      <c r="H43" s="73">
        <f>VLOOKUP($A43,'Return Data'!$A$7:$R$328,8,0)</f>
        <v>6.6406275524582998</v>
      </c>
      <c r="I43" s="74">
        <f t="shared" si="2"/>
        <v>9</v>
      </c>
      <c r="J43" s="73">
        <f>VLOOKUP($A43,'Return Data'!$A$7:$R$328,9,0)</f>
        <v>5.6993107680061001</v>
      </c>
      <c r="K43" s="74">
        <f t="shared" si="3"/>
        <v>5</v>
      </c>
      <c r="L43" s="73">
        <f>VLOOKUP($A43,'Return Data'!$A$7:$R$328,10,0)</f>
        <v>5.4515527872316998</v>
      </c>
      <c r="M43" s="74">
        <f t="shared" si="4"/>
        <v>8</v>
      </c>
      <c r="N43" s="73">
        <f>VLOOKUP($A43,'Return Data'!$A$7:$R$328,11,0)</f>
        <v>5.1915832408206901</v>
      </c>
      <c r="O43" s="74">
        <f t="shared" si="5"/>
        <v>17</v>
      </c>
      <c r="P43" s="73">
        <f>VLOOKUP($A43,'Return Data'!$A$7:$R$328,12,0)</f>
        <v>5.3191842518311701</v>
      </c>
      <c r="Q43" s="74">
        <f t="shared" si="6"/>
        <v>20</v>
      </c>
      <c r="R43" s="73">
        <f>VLOOKUP($A43,'Return Data'!$A$7:$R$328,13,0)</f>
        <v>5.7254015974551802</v>
      </c>
      <c r="S43" s="74">
        <f t="shared" si="7"/>
        <v>17</v>
      </c>
      <c r="T43" s="73">
        <f>VLOOKUP($A43,'Return Data'!$A$7:$R$328,14,0)</f>
        <v>6.2170488589442297</v>
      </c>
      <c r="U43" s="74">
        <f t="shared" si="12"/>
        <v>19</v>
      </c>
      <c r="V43" s="73">
        <f>VLOOKUP($A43,'Return Data'!$A$7:$R$328,18,0)</f>
        <v>7.1029796736467397</v>
      </c>
      <c r="W43" s="74">
        <f t="shared" si="15"/>
        <v>14</v>
      </c>
      <c r="X43" s="73">
        <f>VLOOKUP($A43,'Return Data'!$A$7:$R$328,15,0)</f>
        <v>7.2777629814425504</v>
      </c>
      <c r="Y43" s="74">
        <f t="shared" si="16"/>
        <v>14</v>
      </c>
      <c r="Z43" s="73">
        <f>VLOOKUP($A43,'Return Data'!$A$7:$R$328,17,0)</f>
        <v>13.5144023742277</v>
      </c>
      <c r="AA43" s="75">
        <f t="shared" si="11"/>
        <v>7</v>
      </c>
    </row>
    <row r="44" spans="1:27" x14ac:dyDescent="0.25">
      <c r="A44" s="71" t="s">
        <v>263</v>
      </c>
      <c r="B44" s="72">
        <f>VLOOKUP($A44,'Return Data'!$A$7:$R$328,2,0)</f>
        <v>43896</v>
      </c>
      <c r="C44" s="73">
        <f>VLOOKUP($A44,'Return Data'!$A$7:$R$328,3,0)</f>
        <v>1887.7248999999999</v>
      </c>
      <c r="D44" s="73">
        <f>VLOOKUP($A44,'Return Data'!$A$7:$R$328,6,0)</f>
        <v>5.1690962488338803</v>
      </c>
      <c r="E44" s="74">
        <f t="shared" si="0"/>
        <v>30</v>
      </c>
      <c r="F44" s="73">
        <f>VLOOKUP($A44,'Return Data'!$A$7:$R$328,7,0)</f>
        <v>6.6853565593584197</v>
      </c>
      <c r="G44" s="74">
        <f t="shared" si="1"/>
        <v>26</v>
      </c>
      <c r="H44" s="73">
        <f>VLOOKUP($A44,'Return Data'!$A$7:$R$328,8,0)</f>
        <v>6.0665018809701801</v>
      </c>
      <c r="I44" s="74">
        <f t="shared" si="2"/>
        <v>23</v>
      </c>
      <c r="J44" s="73">
        <f>VLOOKUP($A44,'Return Data'!$A$7:$R$328,9,0)</f>
        <v>5.4314311340292303</v>
      </c>
      <c r="K44" s="74">
        <f t="shared" si="3"/>
        <v>22</v>
      </c>
      <c r="L44" s="73">
        <f>VLOOKUP($A44,'Return Data'!$A$7:$R$328,10,0)</f>
        <v>5.27424964534789</v>
      </c>
      <c r="M44" s="74">
        <f t="shared" si="4"/>
        <v>25</v>
      </c>
      <c r="N44" s="73">
        <f>VLOOKUP($A44,'Return Data'!$A$7:$R$328,11,0)</f>
        <v>5.1757419785996603</v>
      </c>
      <c r="O44" s="74">
        <f t="shared" si="5"/>
        <v>19</v>
      </c>
      <c r="P44" s="73">
        <f>VLOOKUP($A44,'Return Data'!$A$7:$R$328,12,0)</f>
        <v>5.2423060557870302</v>
      </c>
      <c r="Q44" s="74">
        <f t="shared" si="6"/>
        <v>27</v>
      </c>
      <c r="R44" s="73">
        <f>VLOOKUP($A44,'Return Data'!$A$7:$R$328,13,0)</f>
        <v>5.6231136920535896</v>
      </c>
      <c r="S44" s="74">
        <f t="shared" si="7"/>
        <v>27</v>
      </c>
      <c r="T44" s="73">
        <f>VLOOKUP($A44,'Return Data'!$A$7:$R$328,14,0)</f>
        <v>6.0896115755327802</v>
      </c>
      <c r="U44" s="74">
        <f t="shared" si="12"/>
        <v>28</v>
      </c>
      <c r="V44" s="73">
        <f>VLOOKUP($A44,'Return Data'!$A$7:$R$328,18,0)</f>
        <v>4.9842110802303097</v>
      </c>
      <c r="W44" s="74">
        <f t="shared" si="15"/>
        <v>36</v>
      </c>
      <c r="X44" s="73">
        <f>VLOOKUP($A44,'Return Data'!$A$7:$R$328,15,0)</f>
        <v>5.7014833427154104</v>
      </c>
      <c r="Y44" s="74">
        <f t="shared" si="16"/>
        <v>35</v>
      </c>
      <c r="Z44" s="73">
        <f>VLOOKUP($A44,'Return Data'!$A$7:$R$328,17,0)</f>
        <v>10.1630243895289</v>
      </c>
      <c r="AA44" s="75">
        <f t="shared" si="11"/>
        <v>32</v>
      </c>
    </row>
    <row r="45" spans="1:27" x14ac:dyDescent="0.25">
      <c r="A45" s="71" t="s">
        <v>264</v>
      </c>
      <c r="B45" s="72">
        <f>VLOOKUP($A45,'Return Data'!$A$7:$R$328,2,0)</f>
        <v>43896</v>
      </c>
      <c r="C45" s="73">
        <f>VLOOKUP($A45,'Return Data'!$A$7:$R$328,3,0)</f>
        <v>3223.4158000000002</v>
      </c>
      <c r="D45" s="73">
        <f>VLOOKUP($A45,'Return Data'!$A$7:$R$328,6,0)</f>
        <v>6.08847085813413</v>
      </c>
      <c r="E45" s="74">
        <f t="shared" si="0"/>
        <v>18</v>
      </c>
      <c r="F45" s="73">
        <f>VLOOKUP($A45,'Return Data'!$A$7:$R$328,7,0)</f>
        <v>7.5029741457629902</v>
      </c>
      <c r="G45" s="74">
        <f t="shared" si="1"/>
        <v>16</v>
      </c>
      <c r="H45" s="73">
        <f>VLOOKUP($A45,'Return Data'!$A$7:$R$328,8,0)</f>
        <v>6.3173619609394098</v>
      </c>
      <c r="I45" s="74">
        <f t="shared" si="2"/>
        <v>16</v>
      </c>
      <c r="J45" s="73">
        <f>VLOOKUP($A45,'Return Data'!$A$7:$R$328,9,0)</f>
        <v>5.4253846350313397</v>
      </c>
      <c r="K45" s="74">
        <f t="shared" si="3"/>
        <v>23</v>
      </c>
      <c r="L45" s="73">
        <f>VLOOKUP($A45,'Return Data'!$A$7:$R$328,10,0)</f>
        <v>5.2736373381289701</v>
      </c>
      <c r="M45" s="74">
        <f t="shared" si="4"/>
        <v>26</v>
      </c>
      <c r="N45" s="73">
        <f>VLOOKUP($A45,'Return Data'!$A$7:$R$328,11,0)</f>
        <v>5.1193404853488298</v>
      </c>
      <c r="O45" s="74">
        <f t="shared" si="5"/>
        <v>24</v>
      </c>
      <c r="P45" s="73">
        <f>VLOOKUP($A45,'Return Data'!$A$7:$R$328,12,0)</f>
        <v>5.3237052849162403</v>
      </c>
      <c r="Q45" s="74">
        <f t="shared" si="6"/>
        <v>19</v>
      </c>
      <c r="R45" s="73">
        <f>VLOOKUP($A45,'Return Data'!$A$7:$R$328,13,0)</f>
        <v>5.7391533478317198</v>
      </c>
      <c r="S45" s="74">
        <f t="shared" si="7"/>
        <v>15</v>
      </c>
      <c r="T45" s="73">
        <f>VLOOKUP($A45,'Return Data'!$A$7:$R$328,14,0)</f>
        <v>6.2560604819538801</v>
      </c>
      <c r="U45" s="74">
        <f t="shared" si="12"/>
        <v>14</v>
      </c>
      <c r="V45" s="73">
        <f>VLOOKUP($A45,'Return Data'!$A$7:$R$328,18,0)</f>
        <v>7.1312452276762803</v>
      </c>
      <c r="W45" s="74">
        <f t="shared" si="15"/>
        <v>12</v>
      </c>
      <c r="X45" s="73">
        <f>VLOOKUP($A45,'Return Data'!$A$7:$R$328,15,0)</f>
        <v>7.2935722635185902</v>
      </c>
      <c r="Y45" s="74">
        <f t="shared" si="16"/>
        <v>11</v>
      </c>
      <c r="Z45" s="73">
        <f>VLOOKUP($A45,'Return Data'!$A$7:$R$328,17,0)</f>
        <v>13.248516768476501</v>
      </c>
      <c r="AA45" s="75">
        <f t="shared" si="11"/>
        <v>11</v>
      </c>
    </row>
    <row r="46" spans="1:27" x14ac:dyDescent="0.25">
      <c r="A46" s="71" t="s">
        <v>265</v>
      </c>
      <c r="B46" s="72">
        <f>VLOOKUP($A46,'Return Data'!$A$7:$R$328,2,0)</f>
        <v>43896</v>
      </c>
      <c r="C46" s="73">
        <f>VLOOKUP($A46,'Return Data'!$A$7:$R$328,3,0)</f>
        <v>1073.79</v>
      </c>
      <c r="D46" s="73">
        <f>VLOOKUP($A46,'Return Data'!$A$7:$R$328,6,0)</f>
        <v>2.7433403063535899</v>
      </c>
      <c r="E46" s="74">
        <f t="shared" si="0"/>
        <v>41</v>
      </c>
      <c r="F46" s="73">
        <f>VLOOKUP($A46,'Return Data'!$A$7:$R$328,7,0)</f>
        <v>6.9144498672674901</v>
      </c>
      <c r="G46" s="74">
        <f t="shared" si="1"/>
        <v>24</v>
      </c>
      <c r="H46" s="73">
        <f>VLOOKUP($A46,'Return Data'!$A$7:$R$328,8,0)</f>
        <v>6.3048285194592903</v>
      </c>
      <c r="I46" s="74">
        <f t="shared" si="2"/>
        <v>17</v>
      </c>
      <c r="J46" s="73">
        <f>VLOOKUP($A46,'Return Data'!$A$7:$R$328,9,0)</f>
        <v>5.5077712388714399</v>
      </c>
      <c r="K46" s="74">
        <f t="shared" si="3"/>
        <v>15</v>
      </c>
      <c r="L46" s="73">
        <f>VLOOKUP($A46,'Return Data'!$A$7:$R$328,10,0)</f>
        <v>5.3589563475090998</v>
      </c>
      <c r="M46" s="74">
        <f t="shared" si="4"/>
        <v>16</v>
      </c>
      <c r="N46" s="73">
        <f>VLOOKUP($A46,'Return Data'!$A$7:$R$328,11,0)</f>
        <v>5.19449698318095</v>
      </c>
      <c r="O46" s="74">
        <f t="shared" si="5"/>
        <v>16</v>
      </c>
      <c r="P46" s="73">
        <f>VLOOKUP($A46,'Return Data'!$A$7:$R$328,12,0)</f>
        <v>5.4421382057187797</v>
      </c>
      <c r="Q46" s="74">
        <f t="shared" si="6"/>
        <v>6</v>
      </c>
      <c r="R46" s="73">
        <f>VLOOKUP($A46,'Return Data'!$A$7:$R$328,13,0)</f>
        <v>5.8743474568146103</v>
      </c>
      <c r="S46" s="74">
        <f t="shared" si="7"/>
        <v>5</v>
      </c>
      <c r="T46" s="73">
        <f>VLOOKUP($A46,'Return Data'!$A$7:$R$328,14,0)</f>
        <v>6.3641619909027698</v>
      </c>
      <c r="U46" s="74">
        <f t="shared" si="12"/>
        <v>4</v>
      </c>
      <c r="V46" s="73"/>
      <c r="W46" s="74"/>
      <c r="X46" s="73"/>
      <c r="Y46" s="74"/>
      <c r="Z46" s="73">
        <f>VLOOKUP($A46,'Return Data'!$A$7:$R$328,17,0)</f>
        <v>6.4714860590387699</v>
      </c>
      <c r="AA46" s="75">
        <f t="shared" si="11"/>
        <v>37</v>
      </c>
    </row>
    <row r="47" spans="1:27" x14ac:dyDescent="0.25">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80"/>
    </row>
    <row r="48" spans="1:27" x14ac:dyDescent="0.25">
      <c r="A48" s="81" t="s">
        <v>27</v>
      </c>
      <c r="B48" s="82"/>
      <c r="C48" s="82"/>
      <c r="D48" s="83">
        <f>AVERAGE(D8:D46)</f>
        <v>6.0558115986654713</v>
      </c>
      <c r="E48" s="73"/>
      <c r="F48" s="83">
        <f>AVERAGE(F8:F46)</f>
        <v>7.0078021593207911</v>
      </c>
      <c r="G48" s="73"/>
      <c r="H48" s="83">
        <f>AVERAGE(H8:H46)</f>
        <v>6.0218749449841917</v>
      </c>
      <c r="I48" s="73"/>
      <c r="J48" s="83">
        <f>AVERAGE(J8:J46)</f>
        <v>5.3510040689703482</v>
      </c>
      <c r="K48" s="73"/>
      <c r="L48" s="83">
        <f>AVERAGE(L8:L46)</f>
        <v>5.2513095469885025</v>
      </c>
      <c r="M48" s="73"/>
      <c r="N48" s="83">
        <f>AVERAGE(N8:N46)</f>
        <v>5.066172230587255</v>
      </c>
      <c r="O48" s="73"/>
      <c r="P48" s="83">
        <f>AVERAGE(P8:P46)</f>
        <v>5.2213093952577987</v>
      </c>
      <c r="Q48" s="73"/>
      <c r="R48" s="83">
        <f>AVERAGE(R8:R46)</f>
        <v>5.591914446225557</v>
      </c>
      <c r="S48" s="73"/>
      <c r="T48" s="83">
        <f>AVERAGE(T8:T46)</f>
        <v>6.0646136231986709</v>
      </c>
      <c r="U48" s="73"/>
      <c r="V48" s="83">
        <f>AVERAGE(V8:V46)</f>
        <v>6.7405205430911748</v>
      </c>
      <c r="W48" s="73"/>
      <c r="X48" s="83">
        <f>AVERAGE(X8:X46)</f>
        <v>6.975849789134613</v>
      </c>
      <c r="Y48" s="73"/>
      <c r="Z48" s="83">
        <f>AVERAGE(Z8:Z46)</f>
        <v>11.384017339421012</v>
      </c>
      <c r="AA48" s="84"/>
    </row>
    <row r="49" spans="1:27" x14ac:dyDescent="0.25">
      <c r="A49" s="81" t="s">
        <v>28</v>
      </c>
      <c r="B49" s="82"/>
      <c r="C49" s="82"/>
      <c r="D49" s="83">
        <f>MIN(D8:D46)</f>
        <v>2.7433403063535899</v>
      </c>
      <c r="E49" s="73"/>
      <c r="F49" s="83">
        <f>MIN(F8:F46)</f>
        <v>4.6836611739686802</v>
      </c>
      <c r="G49" s="73"/>
      <c r="H49" s="83">
        <f>MIN(H8:H46)</f>
        <v>4.5063058759115</v>
      </c>
      <c r="I49" s="73"/>
      <c r="J49" s="83">
        <f>MIN(J8:J46)</f>
        <v>4.30759494287833</v>
      </c>
      <c r="K49" s="73"/>
      <c r="L49" s="83">
        <f>MIN(L8:L46)</f>
        <v>4.2336458184816799</v>
      </c>
      <c r="M49" s="73"/>
      <c r="N49" s="83">
        <f>MIN(N8:N46)</f>
        <v>4.0497584765532899</v>
      </c>
      <c r="O49" s="73"/>
      <c r="P49" s="83">
        <f>MIN(P8:P46)</f>
        <v>4.1694266461321003</v>
      </c>
      <c r="Q49" s="73"/>
      <c r="R49" s="83">
        <f>MIN(R8:R46)</f>
        <v>4.4416554723553903</v>
      </c>
      <c r="S49" s="73"/>
      <c r="T49" s="83">
        <f>MIN(T8:T46)</f>
        <v>4.7436846363844802</v>
      </c>
      <c r="U49" s="73"/>
      <c r="V49" s="83">
        <f>MIN(V8:V46)</f>
        <v>1.9811043180099399</v>
      </c>
      <c r="W49" s="73"/>
      <c r="X49" s="83">
        <f>MIN(X8:X46)</f>
        <v>3.65858081421558</v>
      </c>
      <c r="Y49" s="73"/>
      <c r="Z49" s="83">
        <f>MIN(Z8:Z46)</f>
        <v>5.2365721721057596</v>
      </c>
      <c r="AA49" s="84"/>
    </row>
    <row r="50" spans="1:27" ht="15.75" thickBot="1" x14ac:dyDescent="0.3">
      <c r="A50" s="85" t="s">
        <v>29</v>
      </c>
      <c r="B50" s="86"/>
      <c r="C50" s="86"/>
      <c r="D50" s="87">
        <f>MAX(D8:D46)</f>
        <v>12.9682591887152</v>
      </c>
      <c r="E50" s="104"/>
      <c r="F50" s="87">
        <f>MAX(F8:F46)</f>
        <v>8.9881712835535605</v>
      </c>
      <c r="G50" s="104"/>
      <c r="H50" s="87">
        <f>MAX(H8:H46)</f>
        <v>6.9880264807625796</v>
      </c>
      <c r="I50" s="104"/>
      <c r="J50" s="87">
        <f>MAX(J8:J46)</f>
        <v>6.26243178387766</v>
      </c>
      <c r="K50" s="104"/>
      <c r="L50" s="87">
        <f>MAX(L8:L46)</f>
        <v>6.3923214380956201</v>
      </c>
      <c r="M50" s="104"/>
      <c r="N50" s="87">
        <f>MAX(N8:N46)</f>
        <v>5.9535722605341501</v>
      </c>
      <c r="O50" s="104"/>
      <c r="P50" s="87">
        <f>MAX(P8:P46)</f>
        <v>6.17821726774062</v>
      </c>
      <c r="Q50" s="104"/>
      <c r="R50" s="87">
        <f>MAX(R8:R46)</f>
        <v>6.5381434146641002</v>
      </c>
      <c r="S50" s="104"/>
      <c r="T50" s="87">
        <f>MAX(T8:T46)</f>
        <v>6.8079208881241602</v>
      </c>
      <c r="U50" s="104"/>
      <c r="V50" s="87">
        <f>MAX(V8:V46)</f>
        <v>7.3426155749655999</v>
      </c>
      <c r="W50" s="104"/>
      <c r="X50" s="87">
        <f>MAX(X8:X46)</f>
        <v>7.4124957592660001</v>
      </c>
      <c r="Y50" s="104"/>
      <c r="Z50" s="87">
        <f>MAX(Z8:Z46)</f>
        <v>19.742981113442799</v>
      </c>
      <c r="AA50" s="88"/>
    </row>
    <row r="52" spans="1:27" x14ac:dyDescent="0.25">
      <c r="A52" s="15" t="s">
        <v>342</v>
      </c>
    </row>
  </sheetData>
  <sheetProtection password="F4C3"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8"/>
  <sheetViews>
    <sheetView workbookViewId="0">
      <pane xSplit="1" ySplit="5" topLeftCell="I6" activePane="bottomRight" state="frozen"/>
      <selection pane="topRight" activeCell="B1" sqref="B1"/>
      <selection pane="bottomLeft" activeCell="A6" sqref="A6"/>
      <selection pane="bottomRight" activeCell="R21" sqref="R21"/>
    </sheetView>
  </sheetViews>
  <sheetFormatPr defaultRowHeight="15" x14ac:dyDescent="0.25"/>
  <cols>
    <col min="1" max="1" width="40.42578125" customWidth="1"/>
    <col min="2" max="2" width="11.85546875" bestFit="1" customWidth="1"/>
    <col min="3" max="3" width="14.28515625" bestFit="1" customWidth="1"/>
    <col min="4" max="4" width="18.5703125" bestFit="1" customWidth="1"/>
    <col min="5" max="5" width="10.5703125" bestFit="1" customWidth="1"/>
    <col min="6" max="6" width="10.28515625" bestFit="1" customWidth="1"/>
    <col min="7" max="10" width="9.28515625" bestFit="1" customWidth="1"/>
    <col min="14" max="14" width="8.28515625" bestFit="1" customWidth="1"/>
    <col min="15" max="16" width="7.5703125" bestFit="1" customWidth="1"/>
    <col min="17" max="17" width="16.42578125" bestFit="1" customWidth="1"/>
    <col min="18" max="18" width="8.28515625" bestFit="1" customWidth="1"/>
  </cols>
  <sheetData>
    <row r="1" spans="1:18" s="64" customFormat="1" x14ac:dyDescent="0.25"/>
    <row r="2" spans="1:18" s="64" customFormat="1" x14ac:dyDescent="0.25"/>
    <row r="3" spans="1:18" s="64" customFormat="1" x14ac:dyDescent="0.25"/>
    <row r="4" spans="1:18" x14ac:dyDescent="0.25">
      <c r="A4" s="125"/>
      <c r="B4" s="125"/>
      <c r="C4" s="125"/>
      <c r="D4" s="125"/>
      <c r="E4" s="125"/>
      <c r="F4" s="125" t="s">
        <v>0</v>
      </c>
      <c r="G4" s="125"/>
      <c r="H4" s="125"/>
      <c r="I4" s="125"/>
      <c r="J4" s="125"/>
      <c r="K4" s="125"/>
      <c r="L4" s="125"/>
      <c r="M4" s="125"/>
      <c r="N4" s="125"/>
      <c r="O4" s="125"/>
      <c r="P4" s="125"/>
      <c r="Q4" s="125"/>
      <c r="R4" s="125"/>
    </row>
    <row r="5" spans="1:18" x14ac:dyDescent="0.25">
      <c r="A5" s="65" t="s">
        <v>7</v>
      </c>
      <c r="B5" s="65" t="s">
        <v>8</v>
      </c>
      <c r="C5" s="65" t="s">
        <v>9</v>
      </c>
      <c r="D5" s="65" t="s">
        <v>383</v>
      </c>
      <c r="E5" s="65" t="s">
        <v>384</v>
      </c>
      <c r="F5" s="65" t="s">
        <v>115</v>
      </c>
      <c r="G5" s="65" t="s">
        <v>116</v>
      </c>
      <c r="H5" s="65" t="s">
        <v>117</v>
      </c>
      <c r="I5" s="65" t="s">
        <v>47</v>
      </c>
      <c r="J5" s="65" t="s">
        <v>48</v>
      </c>
      <c r="K5" s="65" t="s">
        <v>1</v>
      </c>
      <c r="L5" s="65" t="s">
        <v>2</v>
      </c>
      <c r="M5" s="65" t="s">
        <v>3</v>
      </c>
      <c r="N5" s="65" t="s">
        <v>4</v>
      </c>
      <c r="O5" s="65" t="s">
        <v>5</v>
      </c>
      <c r="P5" s="65" t="s">
        <v>6</v>
      </c>
      <c r="Q5" s="65" t="s">
        <v>46</v>
      </c>
      <c r="R5" s="65" t="s">
        <v>385</v>
      </c>
    </row>
    <row r="6" spans="1:18" x14ac:dyDescent="0.25">
      <c r="A6" s="66" t="s">
        <v>386</v>
      </c>
      <c r="B6" s="66"/>
      <c r="C6" s="66"/>
      <c r="D6" s="66"/>
      <c r="E6" s="66"/>
      <c r="F6" s="66"/>
      <c r="G6" s="66"/>
      <c r="H6" s="66"/>
      <c r="I6" s="66"/>
      <c r="J6" s="66"/>
      <c r="K6" s="66"/>
      <c r="L6" s="66"/>
      <c r="M6" s="66"/>
      <c r="N6" s="66"/>
      <c r="O6" s="66"/>
      <c r="P6" s="66"/>
      <c r="Q6" s="66"/>
      <c r="R6" s="66"/>
    </row>
    <row r="7" spans="1:18" x14ac:dyDescent="0.25">
      <c r="A7" s="64" t="s">
        <v>53</v>
      </c>
      <c r="B7" s="67">
        <v>43896</v>
      </c>
      <c r="C7" s="68">
        <v>33.287500000000001</v>
      </c>
      <c r="D7" s="68">
        <v>33.287500000000001</v>
      </c>
      <c r="E7" s="64">
        <v>119505</v>
      </c>
      <c r="F7" s="68">
        <v>33.1446028390802</v>
      </c>
      <c r="G7" s="68">
        <v>41.626474548340603</v>
      </c>
      <c r="H7" s="68">
        <v>22.259742610614801</v>
      </c>
      <c r="I7" s="68">
        <v>3.8218400315324499</v>
      </c>
      <c r="J7" s="68">
        <v>10.753693611148501</v>
      </c>
      <c r="K7" s="68">
        <v>12.771387470320899</v>
      </c>
      <c r="L7" s="68">
        <v>-5.7212049587651403</v>
      </c>
      <c r="M7" s="68">
        <v>0.11294793766149799</v>
      </c>
      <c r="N7" s="68">
        <v>3.1425557154172901</v>
      </c>
      <c r="O7" s="68">
        <v>4.6478019353705697</v>
      </c>
      <c r="P7" s="68">
        <v>7.1366947964813097</v>
      </c>
      <c r="Q7" s="68">
        <v>9.9293268200111093</v>
      </c>
      <c r="R7" s="68">
        <v>5.1494470979063403</v>
      </c>
    </row>
    <row r="8" spans="1:18" x14ac:dyDescent="0.25">
      <c r="A8" s="64" t="s">
        <v>82</v>
      </c>
      <c r="B8" s="67">
        <v>43896</v>
      </c>
      <c r="C8" s="68">
        <v>22.137</v>
      </c>
      <c r="D8" s="68">
        <v>22.137</v>
      </c>
      <c r="E8" s="64">
        <v>111848</v>
      </c>
      <c r="F8" s="68">
        <v>32.675926428297899</v>
      </c>
      <c r="G8" s="68">
        <v>41.139374380546002</v>
      </c>
      <c r="H8" s="68">
        <v>21.736932794265201</v>
      </c>
      <c r="I8" s="68">
        <v>3.2910995411730202</v>
      </c>
      <c r="J8" s="68">
        <v>10.208177314327701</v>
      </c>
      <c r="K8" s="68">
        <v>12.193209440915901</v>
      </c>
      <c r="L8" s="68">
        <v>-6.2833503957207704</v>
      </c>
      <c r="M8" s="68">
        <v>-0.465932353138028</v>
      </c>
      <c r="N8" s="68">
        <v>2.5493965760186499</v>
      </c>
      <c r="O8" s="68">
        <v>4.0218034082920502</v>
      </c>
      <c r="P8" s="68">
        <v>6.3156099934485699</v>
      </c>
      <c r="Q8" s="68">
        <v>11.1167001254705</v>
      </c>
      <c r="R8" s="68">
        <v>4.5361496234642802</v>
      </c>
    </row>
    <row r="9" spans="1:18" x14ac:dyDescent="0.25">
      <c r="A9" s="64" t="s">
        <v>83</v>
      </c>
      <c r="B9" s="67">
        <v>43896</v>
      </c>
      <c r="C9" s="68">
        <v>32.002000000000002</v>
      </c>
      <c r="D9" s="68">
        <v>32.002000000000002</v>
      </c>
      <c r="E9" s="64">
        <v>102767</v>
      </c>
      <c r="F9" s="68">
        <v>32.7632743570475</v>
      </c>
      <c r="G9" s="68">
        <v>41.160695342817597</v>
      </c>
      <c r="H9" s="68">
        <v>21.744529071375599</v>
      </c>
      <c r="I9" s="68">
        <v>3.29685917554013</v>
      </c>
      <c r="J9" s="68">
        <v>10.2134766968404</v>
      </c>
      <c r="K9" s="68">
        <v>12.195291097141601</v>
      </c>
      <c r="L9" s="68">
        <v>-6.2829155588788499</v>
      </c>
      <c r="M9" s="68">
        <v>-0.46499914981519602</v>
      </c>
      <c r="N9" s="68">
        <v>2.5497215713885901</v>
      </c>
      <c r="O9" s="68">
        <v>4.0222337411695204</v>
      </c>
      <c r="P9" s="68">
        <v>6.3158202244800403</v>
      </c>
      <c r="Q9" s="68">
        <v>14.2414080510729</v>
      </c>
      <c r="R9" s="68">
        <v>4.53676073350774</v>
      </c>
    </row>
    <row r="10" spans="1:18" x14ac:dyDescent="0.25">
      <c r="A10" s="64" t="s">
        <v>54</v>
      </c>
      <c r="B10" s="67">
        <v>43896</v>
      </c>
      <c r="C10" s="68">
        <v>1.9593</v>
      </c>
      <c r="D10" s="68">
        <v>1.9593</v>
      </c>
      <c r="E10" s="64">
        <v>147808</v>
      </c>
      <c r="F10" s="68">
        <v>9.3169287318759508</v>
      </c>
      <c r="G10" s="68">
        <v>9.32168760853998</v>
      </c>
      <c r="H10" s="68">
        <v>9.3312199611409898</v>
      </c>
      <c r="I10" s="68">
        <v>9.2251993783836195</v>
      </c>
      <c r="J10" s="68">
        <v>9.1884292802959706</v>
      </c>
      <c r="K10" s="68">
        <v>9.3215485162424496</v>
      </c>
      <c r="L10" s="68"/>
      <c r="M10" s="68"/>
      <c r="N10" s="68"/>
      <c r="O10" s="68"/>
      <c r="P10" s="68"/>
      <c r="Q10" s="68">
        <v>9.3518238970459802</v>
      </c>
      <c r="R10" s="68"/>
    </row>
    <row r="11" spans="1:18" x14ac:dyDescent="0.25">
      <c r="A11" s="64" t="s">
        <v>84</v>
      </c>
      <c r="B11" s="67">
        <v>43896</v>
      </c>
      <c r="C11" s="68">
        <v>1.3050999999999999</v>
      </c>
      <c r="D11" s="68">
        <v>1.3050999999999999</v>
      </c>
      <c r="E11" s="64">
        <v>147807</v>
      </c>
      <c r="F11" s="68">
        <v>11.190311949106199</v>
      </c>
      <c r="G11" s="68">
        <v>9.3295503923512104</v>
      </c>
      <c r="H11" s="68">
        <v>9.2054476073510099</v>
      </c>
      <c r="I11" s="68">
        <v>9.1703840434802402</v>
      </c>
      <c r="J11" s="68">
        <v>9.2288488358474101</v>
      </c>
      <c r="K11" s="68">
        <v>9.3403146954973106</v>
      </c>
      <c r="L11" s="68"/>
      <c r="M11" s="68"/>
      <c r="N11" s="68"/>
      <c r="O11" s="68"/>
      <c r="P11" s="68"/>
      <c r="Q11" s="68">
        <v>9.3695364605977005</v>
      </c>
      <c r="R11" s="68"/>
    </row>
    <row r="12" spans="1:18" x14ac:dyDescent="0.25">
      <c r="A12" s="64" t="s">
        <v>85</v>
      </c>
      <c r="B12" s="67">
        <v>43896</v>
      </c>
      <c r="C12" s="68">
        <v>1.8866000000000001</v>
      </c>
      <c r="D12" s="68">
        <v>1.8866000000000001</v>
      </c>
      <c r="E12" s="64">
        <v>147804</v>
      </c>
      <c r="F12" s="68">
        <v>9.6760511107570899</v>
      </c>
      <c r="G12" s="68">
        <v>9.03529245349851</v>
      </c>
      <c r="H12" s="68">
        <v>9.1366977418058095</v>
      </c>
      <c r="I12" s="68">
        <v>9.1921610357364596</v>
      </c>
      <c r="J12" s="68">
        <v>9.2066332683409495</v>
      </c>
      <c r="K12" s="68">
        <v>9.3106806416276005</v>
      </c>
      <c r="L12" s="68"/>
      <c r="M12" s="68"/>
      <c r="N12" s="68"/>
      <c r="O12" s="68"/>
      <c r="P12" s="68"/>
      <c r="Q12" s="68">
        <v>9.3421465181308196</v>
      </c>
      <c r="R12" s="68"/>
    </row>
    <row r="13" spans="1:18" x14ac:dyDescent="0.25">
      <c r="A13" s="64" t="s">
        <v>55</v>
      </c>
      <c r="B13" s="67">
        <v>43896</v>
      </c>
      <c r="C13" s="68">
        <v>23.023599999999998</v>
      </c>
      <c r="D13" s="68">
        <v>23.023599999999998</v>
      </c>
      <c r="E13" s="64">
        <v>120451</v>
      </c>
      <c r="F13" s="68">
        <v>124.076075587475</v>
      </c>
      <c r="G13" s="68">
        <v>108.174449805074</v>
      </c>
      <c r="H13" s="68">
        <v>44.102344295068299</v>
      </c>
      <c r="I13" s="68">
        <v>27.1119621371489</v>
      </c>
      <c r="J13" s="68">
        <v>30.7507895921892</v>
      </c>
      <c r="K13" s="68">
        <v>21.611403038633998</v>
      </c>
      <c r="L13" s="68">
        <v>13.6689414183673</v>
      </c>
      <c r="M13" s="68">
        <v>13.2228393138074</v>
      </c>
      <c r="N13" s="68">
        <v>15.6379433484888</v>
      </c>
      <c r="O13" s="68">
        <v>10.397422950843399</v>
      </c>
      <c r="P13" s="68">
        <v>11.4320647466864</v>
      </c>
      <c r="Q13" s="68">
        <v>13.586137811672399</v>
      </c>
      <c r="R13" s="68">
        <v>12.5225042790905</v>
      </c>
    </row>
    <row r="14" spans="1:18" x14ac:dyDescent="0.25">
      <c r="A14" s="64" t="s">
        <v>86</v>
      </c>
      <c r="B14" s="67">
        <v>43896</v>
      </c>
      <c r="C14" s="68">
        <v>21.377500000000001</v>
      </c>
      <c r="D14" s="68">
        <v>21.377500000000001</v>
      </c>
      <c r="E14" s="64">
        <v>115068</v>
      </c>
      <c r="F14" s="68">
        <v>123.69222681680201</v>
      </c>
      <c r="G14" s="68">
        <v>107.772764883734</v>
      </c>
      <c r="H14" s="68">
        <v>43.682146748670903</v>
      </c>
      <c r="I14" s="68">
        <v>26.697563705438</v>
      </c>
      <c r="J14" s="68">
        <v>30.328209389281401</v>
      </c>
      <c r="K14" s="68">
        <v>21.177525774825</v>
      </c>
      <c r="L14" s="68">
        <v>13.0545492074564</v>
      </c>
      <c r="M14" s="68">
        <v>12.5150100896489</v>
      </c>
      <c r="N14" s="68">
        <v>14.8550338365496</v>
      </c>
      <c r="O14" s="68">
        <v>9.3592306217582593</v>
      </c>
      <c r="P14" s="68">
        <v>10.026662455088401</v>
      </c>
      <c r="Q14" s="68">
        <v>12.8330886897404</v>
      </c>
      <c r="R14" s="68">
        <v>11.5769243779033</v>
      </c>
    </row>
    <row r="15" spans="1:18" x14ac:dyDescent="0.25">
      <c r="A15" s="64" t="s">
        <v>87</v>
      </c>
      <c r="B15" s="67">
        <v>43896</v>
      </c>
      <c r="C15" s="68">
        <v>17.110800000000001</v>
      </c>
      <c r="D15" s="68">
        <v>17.110800000000001</v>
      </c>
      <c r="E15" s="64">
        <v>117631</v>
      </c>
      <c r="F15" s="68">
        <v>88.741190324152498</v>
      </c>
      <c r="G15" s="68">
        <v>75.913325923618501</v>
      </c>
      <c r="H15" s="68">
        <v>37.846736045411497</v>
      </c>
      <c r="I15" s="68">
        <v>23.446722722131799</v>
      </c>
      <c r="J15" s="68">
        <v>17.708141318533201</v>
      </c>
      <c r="K15" s="68">
        <v>14.7421016108987</v>
      </c>
      <c r="L15" s="68">
        <v>7.0138811988249099</v>
      </c>
      <c r="M15" s="68">
        <v>8.74692946736217</v>
      </c>
      <c r="N15" s="68">
        <v>-0.76287134547568802</v>
      </c>
      <c r="O15" s="68">
        <v>3.7511423353392499</v>
      </c>
      <c r="P15" s="68">
        <v>6.2536207960539496</v>
      </c>
      <c r="Q15" s="68">
        <v>9.2496151104775493</v>
      </c>
      <c r="R15" s="68">
        <v>3.2229869141816301</v>
      </c>
    </row>
    <row r="16" spans="1:18" x14ac:dyDescent="0.25">
      <c r="A16" s="64" t="s">
        <v>56</v>
      </c>
      <c r="B16" s="67">
        <v>43896</v>
      </c>
      <c r="C16" s="68">
        <v>18.013100000000001</v>
      </c>
      <c r="D16" s="68">
        <v>18.013100000000001</v>
      </c>
      <c r="E16" s="64">
        <v>119337</v>
      </c>
      <c r="F16" s="68">
        <v>89.172027691828205</v>
      </c>
      <c r="G16" s="68">
        <v>76.258735594301598</v>
      </c>
      <c r="H16" s="68">
        <v>38.198613617607897</v>
      </c>
      <c r="I16" s="68">
        <v>23.789476437932201</v>
      </c>
      <c r="J16" s="68">
        <v>18.051777730830199</v>
      </c>
      <c r="K16" s="68">
        <v>15.0897288195676</v>
      </c>
      <c r="L16" s="68">
        <v>7.4418272560322301</v>
      </c>
      <c r="M16" s="68">
        <v>9.1943182818945797</v>
      </c>
      <c r="N16" s="68">
        <v>-0.342625961919371</v>
      </c>
      <c r="O16" s="68">
        <v>4.2996492109912499</v>
      </c>
      <c r="P16" s="68">
        <v>6.9875767867045102</v>
      </c>
      <c r="Q16" s="68">
        <v>9.8955356752331696</v>
      </c>
      <c r="R16" s="68">
        <v>3.7198062492330499</v>
      </c>
    </row>
    <row r="17" spans="1:18" x14ac:dyDescent="0.25">
      <c r="A17" s="64" t="s">
        <v>88</v>
      </c>
      <c r="B17" s="67">
        <v>43896</v>
      </c>
      <c r="C17" s="68">
        <v>34.448900000000002</v>
      </c>
      <c r="D17" s="68">
        <v>34.448900000000002</v>
      </c>
      <c r="E17" s="64">
        <v>117957</v>
      </c>
      <c r="F17" s="68">
        <v>80.171004323119305</v>
      </c>
      <c r="G17" s="68">
        <v>92.955458639607897</v>
      </c>
      <c r="H17" s="68">
        <v>38.547419985654699</v>
      </c>
      <c r="I17" s="68">
        <v>24.4429914707842</v>
      </c>
      <c r="J17" s="68">
        <v>26.1474515529084</v>
      </c>
      <c r="K17" s="68">
        <v>18.092107182304801</v>
      </c>
      <c r="L17" s="68">
        <v>10.0234687635744</v>
      </c>
      <c r="M17" s="68">
        <v>9.6088757353972998</v>
      </c>
      <c r="N17" s="68">
        <v>11.145157569838499</v>
      </c>
      <c r="O17" s="68">
        <v>7.5244450866301298</v>
      </c>
      <c r="P17" s="68">
        <v>8.5779944032446203</v>
      </c>
      <c r="Q17" s="68">
        <v>15.814014708488401</v>
      </c>
      <c r="R17" s="68">
        <v>8.9211285762274901</v>
      </c>
    </row>
    <row r="18" spans="1:18" x14ac:dyDescent="0.25">
      <c r="A18" s="64" t="s">
        <v>57</v>
      </c>
      <c r="B18" s="67">
        <v>43896</v>
      </c>
      <c r="C18" s="68">
        <v>36.288899999999998</v>
      </c>
      <c r="D18" s="68">
        <v>36.288899999999998</v>
      </c>
      <c r="E18" s="64">
        <v>119992</v>
      </c>
      <c r="F18" s="68">
        <v>80.744183734345896</v>
      </c>
      <c r="G18" s="68">
        <v>93.482671613137299</v>
      </c>
      <c r="H18" s="68">
        <v>39.101207464673401</v>
      </c>
      <c r="I18" s="68">
        <v>24.990441722345899</v>
      </c>
      <c r="J18" s="68">
        <v>26.706139597972701</v>
      </c>
      <c r="K18" s="68">
        <v>18.621387378758499</v>
      </c>
      <c r="L18" s="68">
        <v>10.8014105409145</v>
      </c>
      <c r="M18" s="68">
        <v>10.5620859113862</v>
      </c>
      <c r="N18" s="68">
        <v>12.2159809663359</v>
      </c>
      <c r="O18" s="68">
        <v>8.6721883270749398</v>
      </c>
      <c r="P18" s="68">
        <v>9.8428717248676492</v>
      </c>
      <c r="Q18" s="68">
        <v>12.4106209883631</v>
      </c>
      <c r="R18" s="68">
        <v>10.0622032470971</v>
      </c>
    </row>
    <row r="19" spans="1:18" x14ac:dyDescent="0.25">
      <c r="A19" s="64" t="s">
        <v>58</v>
      </c>
      <c r="B19" s="67">
        <v>43896</v>
      </c>
      <c r="C19" s="68">
        <v>23.6233</v>
      </c>
      <c r="D19" s="68">
        <v>23.6233</v>
      </c>
      <c r="E19" s="64">
        <v>118284</v>
      </c>
      <c r="F19" s="68">
        <v>97.134623057137702</v>
      </c>
      <c r="G19" s="68">
        <v>113.16451333584099</v>
      </c>
      <c r="H19" s="68">
        <v>56.290457648978702</v>
      </c>
      <c r="I19" s="68">
        <v>33.689688864855299</v>
      </c>
      <c r="J19" s="68">
        <v>26.487371146466501</v>
      </c>
      <c r="K19" s="68">
        <v>15.750543499359001</v>
      </c>
      <c r="L19" s="68">
        <v>8.7407655670697295</v>
      </c>
      <c r="M19" s="68">
        <v>10.1008477548569</v>
      </c>
      <c r="N19" s="68">
        <v>12.737864383614101</v>
      </c>
      <c r="O19" s="68">
        <v>8.0353351307470398</v>
      </c>
      <c r="P19" s="68">
        <v>9.5051972868954504</v>
      </c>
      <c r="Q19" s="68">
        <v>12.2567088362995</v>
      </c>
      <c r="R19" s="68">
        <v>10.442306892206</v>
      </c>
    </row>
    <row r="20" spans="1:18" x14ac:dyDescent="0.25">
      <c r="A20" s="64" t="s">
        <v>89</v>
      </c>
      <c r="B20" s="67">
        <v>43896</v>
      </c>
      <c r="C20" s="68">
        <v>22.639199999999999</v>
      </c>
      <c r="D20" s="68">
        <v>22.639199999999999</v>
      </c>
      <c r="E20" s="64">
        <v>111962</v>
      </c>
      <c r="F20" s="68">
        <v>96.181525883865007</v>
      </c>
      <c r="G20" s="68">
        <v>112.326383471304</v>
      </c>
      <c r="H20" s="68">
        <v>55.469391217062103</v>
      </c>
      <c r="I20" s="68">
        <v>32.8656593919047</v>
      </c>
      <c r="J20" s="68">
        <v>25.646542981872301</v>
      </c>
      <c r="K20" s="68">
        <v>14.8756582956019</v>
      </c>
      <c r="L20" s="68">
        <v>7.8578974638757497</v>
      </c>
      <c r="M20" s="68">
        <v>9.2105925817635903</v>
      </c>
      <c r="N20" s="68">
        <v>11.8219187620449</v>
      </c>
      <c r="O20" s="68">
        <v>7.1338393427728697</v>
      </c>
      <c r="P20" s="68">
        <v>8.5004889999842508</v>
      </c>
      <c r="Q20" s="68">
        <v>11.7267615658363</v>
      </c>
      <c r="R20" s="68">
        <v>9.4802518028215008</v>
      </c>
    </row>
    <row r="21" spans="1:18" x14ac:dyDescent="0.25">
      <c r="A21" s="64" t="s">
        <v>59</v>
      </c>
      <c r="B21" s="67">
        <v>43896</v>
      </c>
      <c r="C21" s="68">
        <v>2521.5527999999999</v>
      </c>
      <c r="D21" s="68">
        <v>2521.5527999999999</v>
      </c>
      <c r="E21" s="64">
        <v>119239</v>
      </c>
      <c r="F21" s="68">
        <v>137.00193732505701</v>
      </c>
      <c r="G21" s="68">
        <v>146.225657898283</v>
      </c>
      <c r="H21" s="68">
        <v>62.481347683592503</v>
      </c>
      <c r="I21" s="68">
        <v>36.311093052324203</v>
      </c>
      <c r="J21" s="68">
        <v>33.932672624377801</v>
      </c>
      <c r="K21" s="68">
        <v>24.8517534075343</v>
      </c>
      <c r="L21" s="68">
        <v>18.305015658033</v>
      </c>
      <c r="M21" s="68">
        <v>21.465447673508699</v>
      </c>
      <c r="N21" s="68">
        <v>15.177295609220399</v>
      </c>
      <c r="O21" s="68">
        <v>9.3837289045967704</v>
      </c>
      <c r="P21" s="68">
        <v>9.9786719758056304</v>
      </c>
      <c r="Q21" s="68">
        <v>12.394267681613201</v>
      </c>
      <c r="R21" s="68">
        <v>12.3030687853828</v>
      </c>
    </row>
    <row r="22" spans="1:18" x14ac:dyDescent="0.25">
      <c r="A22" s="64" t="s">
        <v>90</v>
      </c>
      <c r="B22" s="67">
        <v>43896</v>
      </c>
      <c r="C22" s="68">
        <v>2448.8753999999999</v>
      </c>
      <c r="D22" s="68">
        <v>2448.8753999999999</v>
      </c>
      <c r="E22" s="64">
        <v>105669</v>
      </c>
      <c r="F22" s="68">
        <v>136.31076612327499</v>
      </c>
      <c r="G22" s="68">
        <v>145.52911222758999</v>
      </c>
      <c r="H22" s="68">
        <v>61.784874434157103</v>
      </c>
      <c r="I22" s="68">
        <v>35.612703963891803</v>
      </c>
      <c r="J22" s="68">
        <v>33.226155639237</v>
      </c>
      <c r="K22" s="68">
        <v>24.1215951180993</v>
      </c>
      <c r="L22" s="68">
        <v>17.5944453263531</v>
      </c>
      <c r="M22" s="68">
        <v>20.727017405248201</v>
      </c>
      <c r="N22" s="68">
        <v>14.453389333742299</v>
      </c>
      <c r="O22" s="68">
        <v>8.7784155588018606</v>
      </c>
      <c r="P22" s="68">
        <v>9.3478065655069802</v>
      </c>
      <c r="Q22" s="68">
        <v>11.287930010672399</v>
      </c>
      <c r="R22" s="68">
        <v>11.635706971381801</v>
      </c>
    </row>
    <row r="23" spans="1:18" x14ac:dyDescent="0.25">
      <c r="A23" s="64" t="s">
        <v>60</v>
      </c>
      <c r="B23" s="67">
        <v>43896</v>
      </c>
      <c r="C23" s="68">
        <v>23.041399999999999</v>
      </c>
      <c r="D23" s="68">
        <v>23.041399999999999</v>
      </c>
      <c r="E23" s="64">
        <v>140237</v>
      </c>
      <c r="F23" s="68">
        <v>11.567632336403699</v>
      </c>
      <c r="G23" s="68">
        <v>7.9256853003515699</v>
      </c>
      <c r="H23" s="68">
        <v>5.98119239005604</v>
      </c>
      <c r="I23" s="68">
        <v>9.8399611886271199</v>
      </c>
      <c r="J23" s="68">
        <v>15.287070037191301</v>
      </c>
      <c r="K23" s="68">
        <v>13.381655904360199</v>
      </c>
      <c r="L23" s="68">
        <v>7.5344554936667096</v>
      </c>
      <c r="M23" s="68">
        <v>10.3254484759203</v>
      </c>
      <c r="N23" s="68">
        <v>13.3205189665318</v>
      </c>
      <c r="O23" s="68">
        <v>9.4797616272025902</v>
      </c>
      <c r="P23" s="68">
        <v>9.7831989582114698</v>
      </c>
      <c r="Q23" s="68">
        <v>11.347116001902601</v>
      </c>
      <c r="R23" s="68">
        <v>12.453861793486301</v>
      </c>
    </row>
    <row r="24" spans="1:18" x14ac:dyDescent="0.25">
      <c r="A24" s="64" t="s">
        <v>91</v>
      </c>
      <c r="B24" s="67">
        <v>43896</v>
      </c>
      <c r="C24" s="68">
        <v>21.722300000000001</v>
      </c>
      <c r="D24" s="68">
        <v>21.722300000000001</v>
      </c>
      <c r="E24" s="64">
        <v>140229</v>
      </c>
      <c r="F24" s="68">
        <v>10.757095031747699</v>
      </c>
      <c r="G24" s="68">
        <v>7.1735108285942202</v>
      </c>
      <c r="H24" s="68">
        <v>5.21414154447291</v>
      </c>
      <c r="I24" s="68">
        <v>9.0962999929146005</v>
      </c>
      <c r="J24" s="68">
        <v>14.5354181991723</v>
      </c>
      <c r="K24" s="68">
        <v>12.611891316171</v>
      </c>
      <c r="L24" s="68">
        <v>6.7222586527651602</v>
      </c>
      <c r="M24" s="68">
        <v>9.4415680199231993</v>
      </c>
      <c r="N24" s="68">
        <v>12.3730209541564</v>
      </c>
      <c r="O24" s="68">
        <v>8.6291356808059394</v>
      </c>
      <c r="P24" s="68">
        <v>8.66773489966093</v>
      </c>
      <c r="Q24" s="68">
        <v>10.020233021077299</v>
      </c>
      <c r="R24" s="68">
        <v>11.6495728228349</v>
      </c>
    </row>
    <row r="25" spans="1:18" x14ac:dyDescent="0.25">
      <c r="A25" s="64" t="s">
        <v>92</v>
      </c>
      <c r="B25" s="67">
        <v>43895</v>
      </c>
      <c r="C25" s="68">
        <v>67.655699999999996</v>
      </c>
      <c r="D25" s="68">
        <v>67.655699999999996</v>
      </c>
      <c r="E25" s="64">
        <v>100499</v>
      </c>
      <c r="F25" s="68">
        <v>-203.27671508320901</v>
      </c>
      <c r="G25" s="68">
        <v>-59.590784939261901</v>
      </c>
      <c r="H25" s="68">
        <v>-24.3938884766144</v>
      </c>
      <c r="I25" s="68">
        <v>-10.210286256086199</v>
      </c>
      <c r="J25" s="68">
        <v>5.8705578516205801</v>
      </c>
      <c r="K25" s="68">
        <v>-8.3443869277766396</v>
      </c>
      <c r="L25" s="68">
        <v>-1.71806408810059</v>
      </c>
      <c r="M25" s="68">
        <v>0.38839347621216802</v>
      </c>
      <c r="N25" s="68">
        <v>2.5406747873406599</v>
      </c>
      <c r="O25" s="68">
        <v>6.6305944405127502</v>
      </c>
      <c r="P25" s="68">
        <v>8.9422376716205694</v>
      </c>
      <c r="Q25" s="68">
        <v>25.049792286632499</v>
      </c>
      <c r="R25" s="68">
        <v>5.7336553913233796</v>
      </c>
    </row>
    <row r="26" spans="1:18" x14ac:dyDescent="0.25">
      <c r="A26" s="64" t="s">
        <v>61</v>
      </c>
      <c r="B26" s="67">
        <v>43895</v>
      </c>
      <c r="C26" s="68">
        <v>71.730400000000003</v>
      </c>
      <c r="D26" s="68">
        <v>71.730400000000003</v>
      </c>
      <c r="E26" s="64">
        <v>118495</v>
      </c>
      <c r="F26" s="68">
        <v>-202.46151073401299</v>
      </c>
      <c r="G26" s="68">
        <v>-58.775188937260999</v>
      </c>
      <c r="H26" s="68">
        <v>-23.5834439776349</v>
      </c>
      <c r="I26" s="68">
        <v>-9.4015041771670909</v>
      </c>
      <c r="J26" s="68">
        <v>6.6872377020220899</v>
      </c>
      <c r="K26" s="68">
        <v>-7.4929038352431396</v>
      </c>
      <c r="L26" s="68">
        <v>-0.84996393805777204</v>
      </c>
      <c r="M26" s="68">
        <v>1.2599171279871999</v>
      </c>
      <c r="N26" s="68">
        <v>3.4432982046853402</v>
      </c>
      <c r="O26" s="68">
        <v>7.7296752152478403</v>
      </c>
      <c r="P26" s="68">
        <v>10.2940306146998</v>
      </c>
      <c r="Q26" s="68">
        <v>11.7069680597626</v>
      </c>
      <c r="R26" s="68">
        <v>6.74918794024466</v>
      </c>
    </row>
    <row r="27" spans="1:18" x14ac:dyDescent="0.25">
      <c r="A27" s="64" t="s">
        <v>93</v>
      </c>
      <c r="B27" s="67">
        <v>43896</v>
      </c>
      <c r="C27" s="68">
        <v>64.054900000000004</v>
      </c>
      <c r="D27" s="68">
        <v>64.054900000000004</v>
      </c>
      <c r="E27" s="64">
        <v>101872</v>
      </c>
      <c r="F27" s="68">
        <v>31.195996262506799</v>
      </c>
      <c r="G27" s="68">
        <v>39.827668391131297</v>
      </c>
      <c r="H27" s="68">
        <v>22.5974046336705</v>
      </c>
      <c r="I27" s="68">
        <v>13.057879344351401</v>
      </c>
      <c r="J27" s="68">
        <v>13.910352458405701</v>
      </c>
      <c r="K27" s="68">
        <v>11.5242200637257</v>
      </c>
      <c r="L27" s="68">
        <v>9.46071795010727</v>
      </c>
      <c r="M27" s="68">
        <v>8.9218880311052402</v>
      </c>
      <c r="N27" s="68">
        <v>7.47654589594997</v>
      </c>
      <c r="O27" s="68">
        <v>4.8640208503334899</v>
      </c>
      <c r="P27" s="68">
        <v>6.5645321306891704</v>
      </c>
      <c r="Q27" s="68">
        <v>23.634449568758999</v>
      </c>
      <c r="R27" s="68">
        <v>5.5266090376010801</v>
      </c>
    </row>
    <row r="28" spans="1:18" x14ac:dyDescent="0.25">
      <c r="A28" s="64" t="s">
        <v>94</v>
      </c>
      <c r="B28" s="67">
        <v>43896</v>
      </c>
      <c r="C28" s="68">
        <v>64.054900000000004</v>
      </c>
      <c r="D28" s="68">
        <v>64.054900000000004</v>
      </c>
      <c r="E28" s="64"/>
      <c r="F28" s="68">
        <v>31.195996262506799</v>
      </c>
      <c r="G28" s="68">
        <v>39.827668391131297</v>
      </c>
      <c r="H28" s="68">
        <v>22.5974046336705</v>
      </c>
      <c r="I28" s="68">
        <v>13.057879344351401</v>
      </c>
      <c r="J28" s="68">
        <v>13.910352458405701</v>
      </c>
      <c r="K28" s="68">
        <v>11.5242200637257</v>
      </c>
      <c r="L28" s="68">
        <v>9.46071795010727</v>
      </c>
      <c r="M28" s="68">
        <v>8.9218880311052402</v>
      </c>
      <c r="N28" s="68">
        <v>7.47654589594997</v>
      </c>
      <c r="O28" s="68">
        <v>4.8640208503334899</v>
      </c>
      <c r="P28" s="68">
        <v>6.5645321306891704</v>
      </c>
      <c r="Q28" s="68">
        <v>23.634449568758999</v>
      </c>
      <c r="R28" s="68">
        <v>5.5266090376010801</v>
      </c>
    </row>
    <row r="29" spans="1:18" x14ac:dyDescent="0.25">
      <c r="A29" s="64" t="s">
        <v>95</v>
      </c>
      <c r="B29" s="67">
        <v>43896</v>
      </c>
      <c r="C29" s="68">
        <v>64.054900000000004</v>
      </c>
      <c r="D29" s="68">
        <v>64.054900000000004</v>
      </c>
      <c r="E29" s="64"/>
      <c r="F29" s="68">
        <v>31.195996262506799</v>
      </c>
      <c r="G29" s="68">
        <v>39.827668391131297</v>
      </c>
      <c r="H29" s="68">
        <v>22.5974046336705</v>
      </c>
      <c r="I29" s="68">
        <v>13.057879344351401</v>
      </c>
      <c r="J29" s="68">
        <v>13.910352458405701</v>
      </c>
      <c r="K29" s="68">
        <v>11.5242200637257</v>
      </c>
      <c r="L29" s="68">
        <v>9.46071795010727</v>
      </c>
      <c r="M29" s="68">
        <v>8.9218880311052402</v>
      </c>
      <c r="N29" s="68">
        <v>7.47654589594997</v>
      </c>
      <c r="O29" s="68">
        <v>4.8640208503334899</v>
      </c>
      <c r="P29" s="68">
        <v>6.5645321306891704</v>
      </c>
      <c r="Q29" s="68">
        <v>23.634449568758999</v>
      </c>
      <c r="R29" s="68">
        <v>5.5266090376010801</v>
      </c>
    </row>
    <row r="30" spans="1:18" x14ac:dyDescent="0.25">
      <c r="A30" s="64" t="s">
        <v>62</v>
      </c>
      <c r="B30" s="67">
        <v>43896</v>
      </c>
      <c r="C30" s="68">
        <v>67.549700000000001</v>
      </c>
      <c r="D30" s="68">
        <v>67.549700000000001</v>
      </c>
      <c r="E30" s="64">
        <v>119075</v>
      </c>
      <c r="F30" s="68">
        <v>32.178745951262201</v>
      </c>
      <c r="G30" s="68">
        <v>40.842476968240199</v>
      </c>
      <c r="H30" s="68">
        <v>23.6035614597387</v>
      </c>
      <c r="I30" s="68">
        <v>14.061259211613001</v>
      </c>
      <c r="J30" s="68">
        <v>14.922485565249801</v>
      </c>
      <c r="K30" s="68">
        <v>12.528906221008601</v>
      </c>
      <c r="L30" s="68">
        <v>10.3262430365147</v>
      </c>
      <c r="M30" s="68">
        <v>9.7234400490726198</v>
      </c>
      <c r="N30" s="68">
        <v>8.2204883567615994</v>
      </c>
      <c r="O30" s="68">
        <v>5.6138983643560803</v>
      </c>
      <c r="P30" s="68">
        <v>7.5203979600711</v>
      </c>
      <c r="Q30" s="68">
        <v>10.525778897664599</v>
      </c>
      <c r="R30" s="68">
        <v>6.2531258137586798</v>
      </c>
    </row>
    <row r="31" spans="1:18" x14ac:dyDescent="0.25">
      <c r="A31" s="64" t="s">
        <v>96</v>
      </c>
      <c r="B31" s="67">
        <v>43896</v>
      </c>
      <c r="C31" s="68">
        <v>26.914300000000001</v>
      </c>
      <c r="D31" s="68">
        <v>26.914300000000001</v>
      </c>
      <c r="E31" s="64">
        <v>106737</v>
      </c>
      <c r="F31" s="68">
        <v>95.996453544035603</v>
      </c>
      <c r="G31" s="68">
        <v>91.592046878198801</v>
      </c>
      <c r="H31" s="68">
        <v>46.1460239874826</v>
      </c>
      <c r="I31" s="68">
        <v>26.1997576449501</v>
      </c>
      <c r="J31" s="68">
        <v>22.330973510639399</v>
      </c>
      <c r="K31" s="68">
        <v>15.175904221178399</v>
      </c>
      <c r="L31" s="68">
        <v>8.3136101216432401</v>
      </c>
      <c r="M31" s="68">
        <v>10.6081577280174</v>
      </c>
      <c r="N31" s="68">
        <v>12.7937704537761</v>
      </c>
      <c r="O31" s="68">
        <v>7.45856972546453</v>
      </c>
      <c r="P31" s="68">
        <v>7.8906520169321004</v>
      </c>
      <c r="Q31" s="68">
        <v>13.610492724867701</v>
      </c>
      <c r="R31" s="68">
        <v>10.3783280348222</v>
      </c>
    </row>
    <row r="32" spans="1:18" x14ac:dyDescent="0.25">
      <c r="A32" s="64" t="s">
        <v>63</v>
      </c>
      <c r="B32" s="67">
        <v>43896</v>
      </c>
      <c r="C32" s="68">
        <v>28.428899999999999</v>
      </c>
      <c r="D32" s="68">
        <v>28.428899999999999</v>
      </c>
      <c r="E32" s="64">
        <v>120048</v>
      </c>
      <c r="F32" s="68">
        <v>96.805707897024007</v>
      </c>
      <c r="G32" s="68">
        <v>92.410194249312198</v>
      </c>
      <c r="H32" s="68">
        <v>46.970044978924697</v>
      </c>
      <c r="I32" s="68">
        <v>27.0103046340028</v>
      </c>
      <c r="J32" s="68">
        <v>23.138382269870899</v>
      </c>
      <c r="K32" s="68">
        <v>15.987207838103201</v>
      </c>
      <c r="L32" s="68">
        <v>9.1240640661789794</v>
      </c>
      <c r="M32" s="68">
        <v>11.4452867575165</v>
      </c>
      <c r="N32" s="68">
        <v>13.6617977284495</v>
      </c>
      <c r="O32" s="68">
        <v>8.3902960489360598</v>
      </c>
      <c r="P32" s="68">
        <v>8.9575502777792195</v>
      </c>
      <c r="Q32" s="68">
        <v>10.6968611723753</v>
      </c>
      <c r="R32" s="68">
        <v>11.3002166415411</v>
      </c>
    </row>
    <row r="33" spans="1:18" x14ac:dyDescent="0.25">
      <c r="A33" s="64" t="s">
        <v>97</v>
      </c>
      <c r="B33" s="67">
        <v>43896</v>
      </c>
      <c r="C33" s="68">
        <v>25.738099999999999</v>
      </c>
      <c r="D33" s="68">
        <v>25.738099999999999</v>
      </c>
      <c r="E33" s="64">
        <v>112096</v>
      </c>
      <c r="F33" s="68">
        <v>72.753037540529704</v>
      </c>
      <c r="G33" s="68">
        <v>82.4281208479849</v>
      </c>
      <c r="H33" s="68">
        <v>41.205768147415199</v>
      </c>
      <c r="I33" s="68">
        <v>20.6996852265451</v>
      </c>
      <c r="J33" s="68">
        <v>20.373991051781299</v>
      </c>
      <c r="K33" s="68">
        <v>18.495126863414502</v>
      </c>
      <c r="L33" s="68">
        <v>12.2128280817024</v>
      </c>
      <c r="M33" s="68">
        <v>11.8614798755297</v>
      </c>
      <c r="N33" s="68">
        <v>13.079776454321401</v>
      </c>
      <c r="O33" s="68">
        <v>9.5770717744029792</v>
      </c>
      <c r="P33" s="68">
        <v>10.5528275434185</v>
      </c>
      <c r="Q33" s="68">
        <v>15.5338196322336</v>
      </c>
      <c r="R33" s="68">
        <v>10.5073924710646</v>
      </c>
    </row>
    <row r="34" spans="1:18" x14ac:dyDescent="0.25">
      <c r="A34" s="64" t="s">
        <v>64</v>
      </c>
      <c r="B34" s="67">
        <v>43896</v>
      </c>
      <c r="C34" s="68">
        <v>26.7453</v>
      </c>
      <c r="D34" s="68">
        <v>26.7453</v>
      </c>
      <c r="E34" s="64">
        <v>120603</v>
      </c>
      <c r="F34" s="68">
        <v>73.433214944027597</v>
      </c>
      <c r="G34" s="68">
        <v>83.083934713402002</v>
      </c>
      <c r="H34" s="68">
        <v>41.879839806510802</v>
      </c>
      <c r="I34" s="68">
        <v>21.375783909918699</v>
      </c>
      <c r="J34" s="68">
        <v>21.052529469280898</v>
      </c>
      <c r="K34" s="68">
        <v>19.1955080235822</v>
      </c>
      <c r="L34" s="68">
        <v>12.9231485614464</v>
      </c>
      <c r="M34" s="68">
        <v>12.590827904691</v>
      </c>
      <c r="N34" s="68">
        <v>13.842613578644199</v>
      </c>
      <c r="O34" s="68">
        <v>10.488118432511399</v>
      </c>
      <c r="P34" s="68">
        <v>11.6315603839125</v>
      </c>
      <c r="Q34" s="68">
        <v>15.8114829883291</v>
      </c>
      <c r="R34" s="68">
        <v>11.3595284992195</v>
      </c>
    </row>
    <row r="35" spans="1:18" x14ac:dyDescent="0.25">
      <c r="A35" s="64" t="s">
        <v>98</v>
      </c>
      <c r="B35" s="67">
        <v>43896</v>
      </c>
      <c r="C35" s="68">
        <v>16.138999999999999</v>
      </c>
      <c r="D35" s="68">
        <v>16.138999999999999</v>
      </c>
      <c r="E35" s="64">
        <v>116583</v>
      </c>
      <c r="F35" s="68">
        <v>55.266652600750902</v>
      </c>
      <c r="G35" s="68">
        <v>49.1235382800065</v>
      </c>
      <c r="H35" s="68">
        <v>25.1273667807511</v>
      </c>
      <c r="I35" s="68">
        <v>19.2235232890968</v>
      </c>
      <c r="J35" s="68">
        <v>20.3748530912764</v>
      </c>
      <c r="K35" s="68">
        <v>15.538384162516101</v>
      </c>
      <c r="L35" s="68">
        <v>8.9273268152578602</v>
      </c>
      <c r="M35" s="68">
        <v>8.7898591250517999</v>
      </c>
      <c r="N35" s="68">
        <v>7.7876153034666702</v>
      </c>
      <c r="O35" s="68">
        <v>4.7983684334575702</v>
      </c>
      <c r="P35" s="68">
        <v>5.6913259677441097</v>
      </c>
      <c r="Q35" s="68">
        <v>7.6319311989100802</v>
      </c>
      <c r="R35" s="68">
        <v>7.8496421467555502</v>
      </c>
    </row>
    <row r="36" spans="1:18" x14ac:dyDescent="0.25">
      <c r="A36" s="64" t="s">
        <v>65</v>
      </c>
      <c r="B36" s="67">
        <v>43896</v>
      </c>
      <c r="C36" s="68">
        <v>17.115600000000001</v>
      </c>
      <c r="D36" s="68">
        <v>17.115600000000001</v>
      </c>
      <c r="E36" s="64">
        <v>116811</v>
      </c>
      <c r="F36" s="68">
        <v>56.172575822296601</v>
      </c>
      <c r="G36" s="68">
        <v>49.964018084823898</v>
      </c>
      <c r="H36" s="68">
        <v>25.9322760394348</v>
      </c>
      <c r="I36" s="68">
        <v>20.024662413578699</v>
      </c>
      <c r="J36" s="68">
        <v>21.1683063859426</v>
      </c>
      <c r="K36" s="68">
        <v>16.345998486901198</v>
      </c>
      <c r="L36" s="68">
        <v>9.7458599333324099</v>
      </c>
      <c r="M36" s="68">
        <v>9.6310067519711602</v>
      </c>
      <c r="N36" s="68">
        <v>8.6639912485024393</v>
      </c>
      <c r="O36" s="68">
        <v>6.1895976690238701</v>
      </c>
      <c r="P36" s="68">
        <v>7.0202761711806598</v>
      </c>
      <c r="Q36" s="68">
        <v>8.0607476705409802</v>
      </c>
      <c r="R36" s="68">
        <v>9.0847107542829804</v>
      </c>
    </row>
    <row r="37" spans="1:18" x14ac:dyDescent="0.25">
      <c r="A37" s="64" t="s">
        <v>66</v>
      </c>
      <c r="B37" s="67">
        <v>43896</v>
      </c>
      <c r="C37" s="68">
        <v>26.761199999999999</v>
      </c>
      <c r="D37" s="68">
        <v>26.761199999999999</v>
      </c>
      <c r="E37" s="64">
        <v>118416</v>
      </c>
      <c r="F37" s="68">
        <v>90.515077729907304</v>
      </c>
      <c r="G37" s="68">
        <v>94.705228868929794</v>
      </c>
      <c r="H37" s="68">
        <v>47.205809713775103</v>
      </c>
      <c r="I37" s="68">
        <v>31.2479420480737</v>
      </c>
      <c r="J37" s="68">
        <v>22.124892859685499</v>
      </c>
      <c r="K37" s="68">
        <v>23.296284455851399</v>
      </c>
      <c r="L37" s="68">
        <v>11.706887389104701</v>
      </c>
      <c r="M37" s="68">
        <v>13.950041563932</v>
      </c>
      <c r="N37" s="68">
        <v>16.258943029596299</v>
      </c>
      <c r="O37" s="68">
        <v>10.0357997602949</v>
      </c>
      <c r="P37" s="68">
        <v>10.9488032493867</v>
      </c>
      <c r="Q37" s="68">
        <v>13.3672909421922</v>
      </c>
      <c r="R37" s="68">
        <v>13.0478897913369</v>
      </c>
    </row>
    <row r="38" spans="1:18" x14ac:dyDescent="0.25">
      <c r="A38" s="64" t="s">
        <v>99</v>
      </c>
      <c r="B38" s="67">
        <v>43896</v>
      </c>
      <c r="C38" s="68">
        <v>25.204000000000001</v>
      </c>
      <c r="D38" s="68">
        <v>25.204000000000001</v>
      </c>
      <c r="E38" s="64">
        <v>111524</v>
      </c>
      <c r="F38" s="68">
        <v>89.717685803151397</v>
      </c>
      <c r="G38" s="68">
        <v>93.885357109539598</v>
      </c>
      <c r="H38" s="68">
        <v>46.399392927051103</v>
      </c>
      <c r="I38" s="68">
        <v>30.4304742622001</v>
      </c>
      <c r="J38" s="68">
        <v>21.308453760402099</v>
      </c>
      <c r="K38" s="68">
        <v>22.461968677308398</v>
      </c>
      <c r="L38" s="68">
        <v>10.893453872057099</v>
      </c>
      <c r="M38" s="68">
        <v>13.116978909526001</v>
      </c>
      <c r="N38" s="68">
        <v>15.416730562547601</v>
      </c>
      <c r="O38" s="68">
        <v>9.0835623535668404</v>
      </c>
      <c r="P38" s="68">
        <v>9.7278045967896194</v>
      </c>
      <c r="Q38" s="68">
        <v>13.492487235594499</v>
      </c>
      <c r="R38" s="68">
        <v>12.135367962109299</v>
      </c>
    </row>
    <row r="39" spans="1:18" x14ac:dyDescent="0.25">
      <c r="A39" s="64" t="s">
        <v>67</v>
      </c>
      <c r="B39" s="67">
        <v>43896</v>
      </c>
      <c r="C39" s="68">
        <v>16.433</v>
      </c>
      <c r="D39" s="68">
        <v>16.433</v>
      </c>
      <c r="E39" s="64">
        <v>122715</v>
      </c>
      <c r="F39" s="68">
        <v>5.7758788587058998</v>
      </c>
      <c r="G39" s="68">
        <v>17.126856348912099</v>
      </c>
      <c r="H39" s="68">
        <v>10.8426262040221</v>
      </c>
      <c r="I39" s="68">
        <v>8.0969970795046908</v>
      </c>
      <c r="J39" s="68">
        <v>12.304767248424501</v>
      </c>
      <c r="K39" s="68">
        <v>9.9683751964770408</v>
      </c>
      <c r="L39" s="68">
        <v>9.0041881764980491</v>
      </c>
      <c r="M39" s="68">
        <v>8.5911842308455597</v>
      </c>
      <c r="N39" s="68">
        <v>9.2228985721741701</v>
      </c>
      <c r="O39" s="68">
        <v>8.4177627108986304</v>
      </c>
      <c r="P39" s="68">
        <v>8.5457117221948593</v>
      </c>
      <c r="Q39" s="68">
        <v>9.5956068655496498</v>
      </c>
      <c r="R39" s="68">
        <v>8.3154351447235708</v>
      </c>
    </row>
    <row r="40" spans="1:18" x14ac:dyDescent="0.25">
      <c r="A40" s="64" t="s">
        <v>100</v>
      </c>
      <c r="B40" s="67">
        <v>43896</v>
      </c>
      <c r="C40" s="68">
        <v>15.835000000000001</v>
      </c>
      <c r="D40" s="68">
        <v>15.835000000000001</v>
      </c>
      <c r="E40" s="64">
        <v>122612</v>
      </c>
      <c r="F40" s="68">
        <v>5.30231735584952</v>
      </c>
      <c r="G40" s="68">
        <v>16.541773379287601</v>
      </c>
      <c r="H40" s="68">
        <v>10.227971218859601</v>
      </c>
      <c r="I40" s="68">
        <v>7.4448744829509996</v>
      </c>
      <c r="J40" s="68">
        <v>11.6559007633604</v>
      </c>
      <c r="K40" s="68">
        <v>9.3043748704125608</v>
      </c>
      <c r="L40" s="68">
        <v>8.3287460257388606</v>
      </c>
      <c r="M40" s="68">
        <v>7.9027653355133802</v>
      </c>
      <c r="N40" s="68">
        <v>8.5166041883279</v>
      </c>
      <c r="O40" s="68">
        <v>7.65262102422429</v>
      </c>
      <c r="P40" s="68">
        <v>7.7426534064436003</v>
      </c>
      <c r="Q40" s="68">
        <v>8.7036166734777307</v>
      </c>
      <c r="R40" s="68">
        <v>7.5630834743898001</v>
      </c>
    </row>
    <row r="41" spans="1:18" x14ac:dyDescent="0.25">
      <c r="A41" s="64" t="s">
        <v>68</v>
      </c>
      <c r="B41" s="67">
        <v>43896</v>
      </c>
      <c r="C41" s="68">
        <v>1130.1682000000001</v>
      </c>
      <c r="D41" s="68">
        <v>1130.1682000000001</v>
      </c>
      <c r="E41" s="64">
        <v>145589</v>
      </c>
      <c r="F41" s="68">
        <v>38.223639462639198</v>
      </c>
      <c r="G41" s="68">
        <v>41.899396203195302</v>
      </c>
      <c r="H41" s="68">
        <v>22.722452504567801</v>
      </c>
      <c r="I41" s="68">
        <v>13.6186169165544</v>
      </c>
      <c r="J41" s="68">
        <v>11.416496930243399</v>
      </c>
      <c r="K41" s="68">
        <v>9.4958614171440594</v>
      </c>
      <c r="L41" s="68">
        <v>8.4390881293884199</v>
      </c>
      <c r="M41" s="68">
        <v>9.0304117790240603</v>
      </c>
      <c r="N41" s="68">
        <v>10.8712003669523</v>
      </c>
      <c r="O41" s="68"/>
      <c r="P41" s="68"/>
      <c r="Q41" s="68">
        <v>10.373666593886499</v>
      </c>
      <c r="R41" s="68"/>
    </row>
    <row r="42" spans="1:18" x14ac:dyDescent="0.25">
      <c r="A42" s="64" t="s">
        <v>101</v>
      </c>
      <c r="B42" s="67">
        <v>43896</v>
      </c>
      <c r="C42" s="68">
        <v>1122.9016999999999</v>
      </c>
      <c r="D42" s="68">
        <v>1122.9016999999999</v>
      </c>
      <c r="E42" s="64">
        <v>145590</v>
      </c>
      <c r="F42" s="68">
        <v>37.490812342686802</v>
      </c>
      <c r="G42" s="68">
        <v>41.2114467048672</v>
      </c>
      <c r="H42" s="68">
        <v>22.118867763379999</v>
      </c>
      <c r="I42" s="68">
        <v>13.062457061441499</v>
      </c>
      <c r="J42" s="68">
        <v>10.8799967132788</v>
      </c>
      <c r="K42" s="68">
        <v>8.9601547653800395</v>
      </c>
      <c r="L42" s="68">
        <v>7.8950002924260296</v>
      </c>
      <c r="M42" s="68">
        <v>8.4854346923340191</v>
      </c>
      <c r="N42" s="68">
        <v>10.305649379881</v>
      </c>
      <c r="O42" s="68"/>
      <c r="P42" s="68"/>
      <c r="Q42" s="68">
        <v>9.7945677947598195</v>
      </c>
      <c r="R42" s="68"/>
    </row>
    <row r="43" spans="1:18" x14ac:dyDescent="0.25">
      <c r="A43" s="64" t="s">
        <v>69</v>
      </c>
      <c r="B43" s="67">
        <v>43896</v>
      </c>
      <c r="C43" s="68">
        <v>31.7239</v>
      </c>
      <c r="D43" s="68">
        <v>31.7239</v>
      </c>
      <c r="E43" s="64">
        <v>120435</v>
      </c>
      <c r="F43" s="68">
        <v>17.151281970421401</v>
      </c>
      <c r="G43" s="68">
        <v>30.681864865802599</v>
      </c>
      <c r="H43" s="68">
        <v>19.219052681153901</v>
      </c>
      <c r="I43" s="68">
        <v>10.731917875589501</v>
      </c>
      <c r="J43" s="68">
        <v>9.4171814446242692</v>
      </c>
      <c r="K43" s="68">
        <v>8.42835674833354</v>
      </c>
      <c r="L43" s="68">
        <v>6.9231883709485702</v>
      </c>
      <c r="M43" s="68">
        <v>6.8949421965772499</v>
      </c>
      <c r="N43" s="68">
        <v>7.1542887509347697</v>
      </c>
      <c r="O43" s="68">
        <v>8.2690865140300591</v>
      </c>
      <c r="P43" s="68">
        <v>9.8075619558475093</v>
      </c>
      <c r="Q43" s="68">
        <v>11.119596152198699</v>
      </c>
      <c r="R43" s="68">
        <v>7.8333647761109004</v>
      </c>
    </row>
    <row r="44" spans="1:18" x14ac:dyDescent="0.25">
      <c r="A44" s="64" t="s">
        <v>102</v>
      </c>
      <c r="B44" s="67">
        <v>43896</v>
      </c>
      <c r="C44" s="68">
        <v>30.550899999999999</v>
      </c>
      <c r="D44" s="68">
        <v>30.550899999999999</v>
      </c>
      <c r="E44" s="64">
        <v>101806</v>
      </c>
      <c r="F44" s="68">
        <v>16.375109702262598</v>
      </c>
      <c r="G44" s="68">
        <v>29.941691631746799</v>
      </c>
      <c r="H44" s="68">
        <v>18.481142744519801</v>
      </c>
      <c r="I44" s="68">
        <v>9.9969653047787403</v>
      </c>
      <c r="J44" s="68">
        <v>8.7322400222942793</v>
      </c>
      <c r="K44" s="68">
        <v>7.8589886741723003</v>
      </c>
      <c r="L44" s="68">
        <v>6.3776368450913301</v>
      </c>
      <c r="M44" s="68">
        <v>6.3511792308900299</v>
      </c>
      <c r="N44" s="68">
        <v>6.6060126816143399</v>
      </c>
      <c r="O44" s="68">
        <v>7.6399404699189501</v>
      </c>
      <c r="P44" s="68">
        <v>8.9856230508925599</v>
      </c>
      <c r="Q44" s="68">
        <v>12.298866207574999</v>
      </c>
      <c r="R44" s="68">
        <v>7.2503876358715198</v>
      </c>
    </row>
    <row r="45" spans="1:18" x14ac:dyDescent="0.25">
      <c r="A45" s="64" t="s">
        <v>70</v>
      </c>
      <c r="B45" s="67">
        <v>43896</v>
      </c>
      <c r="C45" s="68">
        <v>28.205200000000001</v>
      </c>
      <c r="D45" s="68">
        <v>28.205200000000001</v>
      </c>
      <c r="E45" s="64">
        <v>119755</v>
      </c>
      <c r="F45" s="68">
        <v>53.5241923171141</v>
      </c>
      <c r="G45" s="68">
        <v>67.099814025895</v>
      </c>
      <c r="H45" s="68">
        <v>32.685206657272403</v>
      </c>
      <c r="I45" s="68">
        <v>17.587765033020801</v>
      </c>
      <c r="J45" s="68">
        <v>17.4729253511926</v>
      </c>
      <c r="K45" s="68">
        <v>15.5014710246209</v>
      </c>
      <c r="L45" s="68">
        <v>11.2115010353249</v>
      </c>
      <c r="M45" s="68">
        <v>11.6985750148768</v>
      </c>
      <c r="N45" s="68">
        <v>13.6917577389609</v>
      </c>
      <c r="O45" s="68">
        <v>10.748832435145101</v>
      </c>
      <c r="P45" s="68">
        <v>11.9925439823828</v>
      </c>
      <c r="Q45" s="68">
        <v>13.7458543441575</v>
      </c>
      <c r="R45" s="68">
        <v>12.053970935300701</v>
      </c>
    </row>
    <row r="46" spans="1:18" x14ac:dyDescent="0.25">
      <c r="A46" s="64" t="s">
        <v>103</v>
      </c>
      <c r="B46" s="67">
        <v>43896</v>
      </c>
      <c r="C46" s="68">
        <v>26.990300000000001</v>
      </c>
      <c r="D46" s="68">
        <v>26.990300000000001</v>
      </c>
      <c r="E46" s="64">
        <v>108511</v>
      </c>
      <c r="F46" s="68">
        <v>52.817489323340403</v>
      </c>
      <c r="G46" s="68">
        <v>66.445137344455304</v>
      </c>
      <c r="H46" s="68">
        <v>32.0139291252707</v>
      </c>
      <c r="I46" s="68">
        <v>16.931057039176402</v>
      </c>
      <c r="J46" s="68">
        <v>16.813427748946399</v>
      </c>
      <c r="K46" s="68">
        <v>14.8277193739598</v>
      </c>
      <c r="L46" s="68">
        <v>10.5205371738809</v>
      </c>
      <c r="M46" s="68">
        <v>10.983038334158101</v>
      </c>
      <c r="N46" s="68">
        <v>12.943353894358401</v>
      </c>
      <c r="O46" s="68">
        <v>9.9635120820453906</v>
      </c>
      <c r="P46" s="68">
        <v>11.0134327999235</v>
      </c>
      <c r="Q46" s="68">
        <v>14.4165016675068</v>
      </c>
      <c r="R46" s="68">
        <v>11.2848937316065</v>
      </c>
    </row>
    <row r="47" spans="1:18" x14ac:dyDescent="0.25">
      <c r="A47" s="64" t="s">
        <v>71</v>
      </c>
      <c r="B47" s="67">
        <v>43896</v>
      </c>
      <c r="C47" s="68">
        <v>23.105599999999999</v>
      </c>
      <c r="D47" s="68">
        <v>23.105599999999999</v>
      </c>
      <c r="E47" s="64">
        <v>119428</v>
      </c>
      <c r="F47" s="68">
        <v>76.300883881095899</v>
      </c>
      <c r="G47" s="68">
        <v>85.265506781491695</v>
      </c>
      <c r="H47" s="68">
        <v>40.687744607192101</v>
      </c>
      <c r="I47" s="68">
        <v>25.798663354211101</v>
      </c>
      <c r="J47" s="68">
        <v>19.723781418256898</v>
      </c>
      <c r="K47" s="68">
        <v>16.158954054032101</v>
      </c>
      <c r="L47" s="68">
        <v>10.317184169635301</v>
      </c>
      <c r="M47" s="68">
        <v>11.295061502131601</v>
      </c>
      <c r="N47" s="68">
        <v>13.047948109803301</v>
      </c>
      <c r="O47" s="68">
        <v>9.3192687533214098</v>
      </c>
      <c r="P47" s="68">
        <v>10.6287953083774</v>
      </c>
      <c r="Q47" s="68">
        <v>12.7382683488973</v>
      </c>
      <c r="R47" s="68">
        <v>11.227522942818799</v>
      </c>
    </row>
    <row r="48" spans="1:18" x14ac:dyDescent="0.25">
      <c r="A48" s="64" t="s">
        <v>104</v>
      </c>
      <c r="B48" s="67">
        <v>43896</v>
      </c>
      <c r="C48" s="68">
        <v>22.049900000000001</v>
      </c>
      <c r="D48" s="68">
        <v>22.049900000000001</v>
      </c>
      <c r="E48" s="64">
        <v>118053</v>
      </c>
      <c r="F48" s="68">
        <v>75.805982494252206</v>
      </c>
      <c r="G48" s="68">
        <v>84.620384577913697</v>
      </c>
      <c r="H48" s="68">
        <v>40.033086706364202</v>
      </c>
      <c r="I48" s="68">
        <v>25.142348319618002</v>
      </c>
      <c r="J48" s="68">
        <v>19.058070292693099</v>
      </c>
      <c r="K48" s="68">
        <v>15.4766550222188</v>
      </c>
      <c r="L48" s="68">
        <v>9.6331757579993091</v>
      </c>
      <c r="M48" s="68">
        <v>10.548315151844299</v>
      </c>
      <c r="N48" s="68">
        <v>12.264781874257601</v>
      </c>
      <c r="O48" s="68">
        <v>8.3019556047228207</v>
      </c>
      <c r="P48" s="68">
        <v>9.4863493917986101</v>
      </c>
      <c r="Q48" s="68">
        <v>8.9086763216528304</v>
      </c>
      <c r="R48" s="68">
        <v>10.293812524534699</v>
      </c>
    </row>
    <row r="49" spans="1:18" x14ac:dyDescent="0.25">
      <c r="A49" s="64" t="s">
        <v>72</v>
      </c>
      <c r="B49" s="67">
        <v>43896</v>
      </c>
      <c r="C49" s="68">
        <v>12.930999999999999</v>
      </c>
      <c r="D49" s="68">
        <v>12.930999999999999</v>
      </c>
      <c r="E49" s="64">
        <v>140769</v>
      </c>
      <c r="F49" s="68">
        <v>153.06360177059699</v>
      </c>
      <c r="G49" s="68">
        <v>142.30854490213801</v>
      </c>
      <c r="H49" s="68">
        <v>72.985689080572399</v>
      </c>
      <c r="I49" s="68">
        <v>43.440751877331699</v>
      </c>
      <c r="J49" s="68">
        <v>29.720214342471198</v>
      </c>
      <c r="K49" s="68">
        <v>17.419100491529601</v>
      </c>
      <c r="L49" s="68">
        <v>11.978203894415699</v>
      </c>
      <c r="M49" s="68">
        <v>14.1655868464881</v>
      </c>
      <c r="N49" s="68">
        <v>15.244778186819699</v>
      </c>
      <c r="O49" s="68"/>
      <c r="P49" s="68"/>
      <c r="Q49" s="68">
        <v>9.9240723562152091</v>
      </c>
      <c r="R49" s="68">
        <v>12.1755105220413</v>
      </c>
    </row>
    <row r="50" spans="1:18" x14ac:dyDescent="0.25">
      <c r="A50" s="64" t="s">
        <v>105</v>
      </c>
      <c r="B50" s="67">
        <v>43896</v>
      </c>
      <c r="C50" s="68">
        <v>12.422700000000001</v>
      </c>
      <c r="D50" s="68">
        <v>12.422700000000001</v>
      </c>
      <c r="E50" s="64">
        <v>140771</v>
      </c>
      <c r="F50" s="68">
        <v>152.24191866527599</v>
      </c>
      <c r="G50" s="68">
        <v>141.483236834178</v>
      </c>
      <c r="H50" s="68">
        <v>72.172989459227395</v>
      </c>
      <c r="I50" s="68">
        <v>42.612083534689098</v>
      </c>
      <c r="J50" s="68">
        <v>28.842440790079099</v>
      </c>
      <c r="K50" s="68">
        <v>16.414595183354098</v>
      </c>
      <c r="L50" s="68">
        <v>10.8699027550861</v>
      </c>
      <c r="M50" s="68">
        <v>12.9286041697057</v>
      </c>
      <c r="N50" s="68">
        <v>13.9253000461498</v>
      </c>
      <c r="O50" s="68"/>
      <c r="P50" s="68"/>
      <c r="Q50" s="68">
        <v>8.2030194805194796</v>
      </c>
      <c r="R50" s="68">
        <v>10.555712137366401</v>
      </c>
    </row>
    <row r="51" spans="1:18" x14ac:dyDescent="0.25">
      <c r="A51" s="64" t="s">
        <v>106</v>
      </c>
      <c r="B51" s="67">
        <v>43896</v>
      </c>
      <c r="C51" s="68">
        <v>26.9588</v>
      </c>
      <c r="D51" s="68">
        <v>26.9588</v>
      </c>
      <c r="E51" s="64">
        <v>102849</v>
      </c>
      <c r="F51" s="68">
        <v>89.169712677232098</v>
      </c>
      <c r="G51" s="68">
        <v>95.426620309793407</v>
      </c>
      <c r="H51" s="68">
        <v>51.862934037487001</v>
      </c>
      <c r="I51" s="68">
        <v>29.609619531413401</v>
      </c>
      <c r="J51" s="68">
        <v>22.573982116849098</v>
      </c>
      <c r="K51" s="68">
        <v>15.403231070095501</v>
      </c>
      <c r="L51" s="68">
        <v>7.3300846537749003</v>
      </c>
      <c r="M51" s="68">
        <v>8.7935489431277798</v>
      </c>
      <c r="N51" s="68">
        <v>11.7946615841709</v>
      </c>
      <c r="O51" s="68">
        <v>7.4453556890940904</v>
      </c>
      <c r="P51" s="68">
        <v>8.3462021592534104</v>
      </c>
      <c r="Q51" s="68">
        <v>11.073277280858701</v>
      </c>
      <c r="R51" s="68">
        <v>9.4119650514984396</v>
      </c>
    </row>
    <row r="52" spans="1:18" x14ac:dyDescent="0.25">
      <c r="A52" s="64" t="s">
        <v>73</v>
      </c>
      <c r="B52" s="67">
        <v>43896</v>
      </c>
      <c r="C52" s="68">
        <v>28.291499999999999</v>
      </c>
      <c r="D52" s="68">
        <v>28.291499999999999</v>
      </c>
      <c r="E52" s="64">
        <v>118747</v>
      </c>
      <c r="F52" s="68">
        <v>89.885550279919002</v>
      </c>
      <c r="G52" s="68">
        <v>96.1380658384886</v>
      </c>
      <c r="H52" s="68">
        <v>52.5727097876863</v>
      </c>
      <c r="I52" s="68">
        <v>30.312822825186899</v>
      </c>
      <c r="J52" s="68">
        <v>23.289750138880599</v>
      </c>
      <c r="K52" s="68">
        <v>16.129314434692098</v>
      </c>
      <c r="L52" s="68">
        <v>8.0554533153893093</v>
      </c>
      <c r="M52" s="68">
        <v>9.5399882264129499</v>
      </c>
      <c r="N52" s="68">
        <v>12.583748929360601</v>
      </c>
      <c r="O52" s="68">
        <v>8.2917311534826492</v>
      </c>
      <c r="P52" s="68">
        <v>9.3135518950804208</v>
      </c>
      <c r="Q52" s="68">
        <v>11.6720458177252</v>
      </c>
      <c r="R52" s="68">
        <v>10.2521868804732</v>
      </c>
    </row>
    <row r="53" spans="1:18" x14ac:dyDescent="0.25">
      <c r="A53" s="64" t="s">
        <v>107</v>
      </c>
      <c r="B53" s="67">
        <v>43896</v>
      </c>
      <c r="C53" s="68">
        <v>1990.1731</v>
      </c>
      <c r="D53" s="68">
        <v>1990.1731</v>
      </c>
      <c r="E53" s="64">
        <v>116485</v>
      </c>
      <c r="F53" s="68">
        <v>131.09847681639701</v>
      </c>
      <c r="G53" s="68">
        <v>110.043422327727</v>
      </c>
      <c r="H53" s="68">
        <v>48.851149221017302</v>
      </c>
      <c r="I53" s="68">
        <v>25.192260049345801</v>
      </c>
      <c r="J53" s="68">
        <v>25.497859849503101</v>
      </c>
      <c r="K53" s="68">
        <v>18.5918206234285</v>
      </c>
      <c r="L53" s="68">
        <v>10.5776734089314</v>
      </c>
      <c r="M53" s="68">
        <v>11.6768465377571</v>
      </c>
      <c r="N53" s="68">
        <v>13.991203142787599</v>
      </c>
      <c r="O53" s="68">
        <v>9.7801937823257195</v>
      </c>
      <c r="P53" s="68">
        <v>10.163982110964801</v>
      </c>
      <c r="Q53" s="68">
        <v>12.1442601310484</v>
      </c>
      <c r="R53" s="68">
        <v>11.6868099782125</v>
      </c>
    </row>
    <row r="54" spans="1:18" x14ac:dyDescent="0.25">
      <c r="A54" s="64" t="s">
        <v>74</v>
      </c>
      <c r="B54" s="67">
        <v>43896</v>
      </c>
      <c r="C54" s="68">
        <v>2121.1619000000001</v>
      </c>
      <c r="D54" s="68">
        <v>2121.1619000000001</v>
      </c>
      <c r="E54" s="64">
        <v>120084</v>
      </c>
      <c r="F54" s="68">
        <v>132.03103623453401</v>
      </c>
      <c r="G54" s="68">
        <v>110.982986358595</v>
      </c>
      <c r="H54" s="68">
        <v>49.791240153662301</v>
      </c>
      <c r="I54" s="68">
        <v>26.2014967592226</v>
      </c>
      <c r="J54" s="68">
        <v>26.483608442911098</v>
      </c>
      <c r="K54" s="68">
        <v>19.594714394716299</v>
      </c>
      <c r="L54" s="68">
        <v>11.6580884589359</v>
      </c>
      <c r="M54" s="68">
        <v>12.4426625127868</v>
      </c>
      <c r="N54" s="68">
        <v>14.816881318439901</v>
      </c>
      <c r="O54" s="68">
        <v>11.0161174286698</v>
      </c>
      <c r="P54" s="68">
        <v>11.773560774684601</v>
      </c>
      <c r="Q54" s="68">
        <v>13.065616769436</v>
      </c>
      <c r="R54" s="68">
        <v>12.644517694693199</v>
      </c>
    </row>
    <row r="55" spans="1:18" x14ac:dyDescent="0.25">
      <c r="A55" s="64" t="s">
        <v>108</v>
      </c>
      <c r="B55" s="67">
        <v>43896</v>
      </c>
      <c r="C55" s="68">
        <v>30.690799999999999</v>
      </c>
      <c r="D55" s="68">
        <v>30.690799999999999</v>
      </c>
      <c r="E55" s="64">
        <v>100963</v>
      </c>
      <c r="F55" s="68">
        <v>29.518033000720099</v>
      </c>
      <c r="G55" s="68">
        <v>44.282934645760101</v>
      </c>
      <c r="H55" s="68">
        <v>26.2103348083449</v>
      </c>
      <c r="I55" s="68">
        <v>16.491384607982599</v>
      </c>
      <c r="J55" s="68">
        <v>14.107884477430099</v>
      </c>
      <c r="K55" s="68">
        <v>12.324241571720201</v>
      </c>
      <c r="L55" s="68">
        <v>6.9726696720991699</v>
      </c>
      <c r="M55" s="68">
        <v>8.5724250652284599</v>
      </c>
      <c r="N55" s="68">
        <v>-0.65176679492482303</v>
      </c>
      <c r="O55" s="68">
        <v>3.1970213037047999</v>
      </c>
      <c r="P55" s="68">
        <v>5.6372484550203801</v>
      </c>
      <c r="Q55" s="68">
        <v>12.2507910091854</v>
      </c>
      <c r="R55" s="68">
        <v>3.02568178646617</v>
      </c>
    </row>
    <row r="56" spans="1:18" x14ac:dyDescent="0.25">
      <c r="A56" s="64" t="s">
        <v>75</v>
      </c>
      <c r="B56" s="67">
        <v>43896</v>
      </c>
      <c r="C56" s="68">
        <v>32.289299999999997</v>
      </c>
      <c r="D56" s="68">
        <v>32.289299999999997</v>
      </c>
      <c r="E56" s="64">
        <v>119461</v>
      </c>
      <c r="F56" s="68">
        <v>29.867122918269001</v>
      </c>
      <c r="G56" s="68">
        <v>44.663653619799902</v>
      </c>
      <c r="H56" s="68">
        <v>26.5537293461968</v>
      </c>
      <c r="I56" s="68">
        <v>16.792337116959999</v>
      </c>
      <c r="J56" s="68">
        <v>14.378221356484801</v>
      </c>
      <c r="K56" s="68">
        <v>12.5744565708408</v>
      </c>
      <c r="L56" s="68">
        <v>7.1923054713368897</v>
      </c>
      <c r="M56" s="68">
        <v>8.9151409536301909</v>
      </c>
      <c r="N56" s="68">
        <v>-0.27627449282802402</v>
      </c>
      <c r="O56" s="68">
        <v>3.9245962024327699</v>
      </c>
      <c r="P56" s="68">
        <v>6.5321579844983297</v>
      </c>
      <c r="Q56" s="68">
        <v>8.7624727677913992</v>
      </c>
      <c r="R56" s="68">
        <v>3.65719511149151</v>
      </c>
    </row>
    <row r="57" spans="1:18" x14ac:dyDescent="0.25">
      <c r="A57" s="64" t="s">
        <v>109</v>
      </c>
      <c r="B57" s="67">
        <v>43896</v>
      </c>
      <c r="C57" s="68">
        <v>62.128900000000002</v>
      </c>
      <c r="D57" s="68">
        <v>62.128900000000002</v>
      </c>
      <c r="E57" s="64">
        <v>100172</v>
      </c>
      <c r="F57" s="68">
        <v>9.5197922486127702</v>
      </c>
      <c r="G57" s="68">
        <v>12.683371949260801</v>
      </c>
      <c r="H57" s="68">
        <v>9.7031867485073295</v>
      </c>
      <c r="I57" s="68">
        <v>7.9333731651784403</v>
      </c>
      <c r="J57" s="68">
        <v>7.6675692471466901</v>
      </c>
      <c r="K57" s="68">
        <v>6.9166192550779799</v>
      </c>
      <c r="L57" s="68">
        <v>6.1491682141609498</v>
      </c>
      <c r="M57" s="68">
        <v>6.1529695607290202</v>
      </c>
      <c r="N57" s="68">
        <v>6.2689213857531003</v>
      </c>
      <c r="O57" s="68">
        <v>4.8793404433689602</v>
      </c>
      <c r="P57" s="68">
        <v>6.8508175602619801</v>
      </c>
      <c r="Q57" s="68">
        <v>23.906330569167</v>
      </c>
      <c r="R57" s="68">
        <v>6.7890726207279801</v>
      </c>
    </row>
    <row r="58" spans="1:18" x14ac:dyDescent="0.25">
      <c r="A58" s="64" t="s">
        <v>76</v>
      </c>
      <c r="B58" s="67">
        <v>43896</v>
      </c>
      <c r="C58" s="68">
        <v>62.989699999999999</v>
      </c>
      <c r="D58" s="68">
        <v>62.989699999999999</v>
      </c>
      <c r="E58" s="64">
        <v>120830</v>
      </c>
      <c r="F58" s="68">
        <v>9.6795452019153796</v>
      </c>
      <c r="G58" s="68">
        <v>12.800199183664599</v>
      </c>
      <c r="H58" s="68">
        <v>9.8029881811092192</v>
      </c>
      <c r="I58" s="68">
        <v>8.0345765692296798</v>
      </c>
      <c r="J58" s="68">
        <v>7.7684568462486396</v>
      </c>
      <c r="K58" s="68">
        <v>7.0115774465005103</v>
      </c>
      <c r="L58" s="68">
        <v>6.2655491931015996</v>
      </c>
      <c r="M58" s="68">
        <v>6.2662397469241498</v>
      </c>
      <c r="N58" s="68">
        <v>6.3793697105201996</v>
      </c>
      <c r="O58" s="68">
        <v>5.0786512313165302</v>
      </c>
      <c r="P58" s="68">
        <v>6.9930403801602603</v>
      </c>
      <c r="Q58" s="68">
        <v>9.1828442332047207</v>
      </c>
      <c r="R58" s="68">
        <v>7.0220918909318399</v>
      </c>
    </row>
    <row r="59" spans="1:18" x14ac:dyDescent="0.25">
      <c r="A59" s="64" t="s">
        <v>77</v>
      </c>
      <c r="B59" s="67">
        <v>43896</v>
      </c>
      <c r="C59" s="68">
        <v>15.450699999999999</v>
      </c>
      <c r="D59" s="68">
        <v>15.450699999999999</v>
      </c>
      <c r="E59" s="64">
        <v>134494</v>
      </c>
      <c r="F59" s="68">
        <v>93.314645746946795</v>
      </c>
      <c r="G59" s="68">
        <v>75.031475210558597</v>
      </c>
      <c r="H59" s="68">
        <v>36.430503377418802</v>
      </c>
      <c r="I59" s="68">
        <v>25.5585858387672</v>
      </c>
      <c r="J59" s="68">
        <v>21.095728458487201</v>
      </c>
      <c r="K59" s="68">
        <v>22.3817906558901</v>
      </c>
      <c r="L59" s="68">
        <v>11.164854385975</v>
      </c>
      <c r="M59" s="68">
        <v>12.1803859115936</v>
      </c>
      <c r="N59" s="68">
        <v>13.8046488350332</v>
      </c>
      <c r="O59" s="68">
        <v>9.2629634140420993</v>
      </c>
      <c r="P59" s="68"/>
      <c r="Q59" s="68">
        <v>11.3491471762693</v>
      </c>
      <c r="R59" s="68">
        <v>10.762620992943599</v>
      </c>
    </row>
    <row r="60" spans="1:18" x14ac:dyDescent="0.25">
      <c r="A60" s="64" t="s">
        <v>110</v>
      </c>
      <c r="B60" s="67">
        <v>43896</v>
      </c>
      <c r="C60" s="68">
        <v>15.4033</v>
      </c>
      <c r="D60" s="68">
        <v>15.4033</v>
      </c>
      <c r="E60" s="64">
        <v>141061</v>
      </c>
      <c r="F60" s="68">
        <v>93.364358240038996</v>
      </c>
      <c r="G60" s="68">
        <v>74.943932762862801</v>
      </c>
      <c r="H60" s="68">
        <v>36.3031110148154</v>
      </c>
      <c r="I60" s="68">
        <v>25.444494737785899</v>
      </c>
      <c r="J60" s="68">
        <v>20.975903855765502</v>
      </c>
      <c r="K60" s="68">
        <v>22.257161757624299</v>
      </c>
      <c r="L60" s="68">
        <v>11.0401376343594</v>
      </c>
      <c r="M60" s="68">
        <v>12.0514254024355</v>
      </c>
      <c r="N60" s="68">
        <v>13.6702482041889</v>
      </c>
      <c r="O60" s="68">
        <v>9.1295707081014097</v>
      </c>
      <c r="P60" s="68"/>
      <c r="Q60" s="68">
        <v>11.190590993587</v>
      </c>
      <c r="R60" s="68">
        <v>10.627877150509001</v>
      </c>
    </row>
    <row r="61" spans="1:18" x14ac:dyDescent="0.25">
      <c r="A61" s="64" t="s">
        <v>78</v>
      </c>
      <c r="B61" s="67">
        <v>43896</v>
      </c>
      <c r="C61" s="68">
        <v>27.380099999999999</v>
      </c>
      <c r="D61" s="68">
        <v>27.380099999999999</v>
      </c>
      <c r="E61" s="64">
        <v>119671</v>
      </c>
      <c r="F61" s="68">
        <v>118.36059446863</v>
      </c>
      <c r="G61" s="68">
        <v>116.68694690265301</v>
      </c>
      <c r="H61" s="68">
        <v>60.082891152189603</v>
      </c>
      <c r="I61" s="68">
        <v>32.8949332899006</v>
      </c>
      <c r="J61" s="68">
        <v>27.9876227952217</v>
      </c>
      <c r="K61" s="68">
        <v>19.919091133251101</v>
      </c>
      <c r="L61" s="68">
        <v>12.139870602994201</v>
      </c>
      <c r="M61" s="68">
        <v>14.4303664881245</v>
      </c>
      <c r="N61" s="68">
        <v>17.0103939236946</v>
      </c>
      <c r="O61" s="68">
        <v>10.288948952706701</v>
      </c>
      <c r="P61" s="68">
        <v>11.4162998684949</v>
      </c>
      <c r="Q61" s="68">
        <v>12.616413712475699</v>
      </c>
      <c r="R61" s="68">
        <v>13.144587202455799</v>
      </c>
    </row>
    <row r="62" spans="1:18" x14ac:dyDescent="0.25">
      <c r="A62" s="64" t="s">
        <v>111</v>
      </c>
      <c r="B62" s="67">
        <v>43896</v>
      </c>
      <c r="C62" s="68">
        <v>26.081900000000001</v>
      </c>
      <c r="D62" s="68">
        <v>26.081900000000001</v>
      </c>
      <c r="E62" s="64">
        <v>102205</v>
      </c>
      <c r="F62" s="68">
        <v>117.650905258458</v>
      </c>
      <c r="G62" s="68">
        <v>116.036719500947</v>
      </c>
      <c r="H62" s="68">
        <v>59.446484591610499</v>
      </c>
      <c r="I62" s="68">
        <v>32.283233101790699</v>
      </c>
      <c r="J62" s="68">
        <v>27.369679898286599</v>
      </c>
      <c r="K62" s="68">
        <v>19.295131747311402</v>
      </c>
      <c r="L62" s="68">
        <v>11.509541447148701</v>
      </c>
      <c r="M62" s="68">
        <v>13.770705101219701</v>
      </c>
      <c r="N62" s="68">
        <v>16.317025949366599</v>
      </c>
      <c r="O62" s="68">
        <v>9.3270861584984193</v>
      </c>
      <c r="P62" s="68">
        <v>10.341326084952501</v>
      </c>
      <c r="Q62" s="68">
        <v>9.95403340681702</v>
      </c>
      <c r="R62" s="68">
        <v>12.2249857764617</v>
      </c>
    </row>
    <row r="63" spans="1:18" x14ac:dyDescent="0.25">
      <c r="A63" s="64" t="s">
        <v>79</v>
      </c>
      <c r="B63" s="67">
        <v>43896</v>
      </c>
      <c r="C63" s="68">
        <v>32.517200000000003</v>
      </c>
      <c r="D63" s="68">
        <v>32.517200000000003</v>
      </c>
      <c r="E63" s="64">
        <v>119097</v>
      </c>
      <c r="F63" s="68">
        <v>54.183990883616801</v>
      </c>
      <c r="G63" s="68">
        <v>67.799527888589296</v>
      </c>
      <c r="H63" s="68">
        <v>30.792486082760199</v>
      </c>
      <c r="I63" s="68">
        <v>22.277601570759899</v>
      </c>
      <c r="J63" s="68">
        <v>19.815102132439399</v>
      </c>
      <c r="K63" s="68">
        <v>15.1657821154351</v>
      </c>
      <c r="L63" s="68">
        <v>9.4237797954738802</v>
      </c>
      <c r="M63" s="68">
        <v>9.1931736539016509</v>
      </c>
      <c r="N63" s="68">
        <v>10.5321235451178</v>
      </c>
      <c r="O63" s="68">
        <v>7.9889978517085902</v>
      </c>
      <c r="P63" s="68">
        <v>9.5065481119824895</v>
      </c>
      <c r="Q63" s="68">
        <v>12.900832668246499</v>
      </c>
      <c r="R63" s="68">
        <v>9.0758003393230204</v>
      </c>
    </row>
    <row r="64" spans="1:18" x14ac:dyDescent="0.25">
      <c r="A64" s="64" t="s">
        <v>112</v>
      </c>
      <c r="B64" s="67">
        <v>43896</v>
      </c>
      <c r="C64" s="68">
        <v>30.235700000000001</v>
      </c>
      <c r="D64" s="68">
        <v>30.235700000000001</v>
      </c>
      <c r="E64" s="64">
        <v>101909</v>
      </c>
      <c r="F64" s="68">
        <v>53.314498072311302</v>
      </c>
      <c r="G64" s="68">
        <v>66.840702127777803</v>
      </c>
      <c r="H64" s="68">
        <v>29.797008562238599</v>
      </c>
      <c r="I64" s="68">
        <v>21.146925903191001</v>
      </c>
      <c r="J64" s="68">
        <v>18.6763669679579</v>
      </c>
      <c r="K64" s="68">
        <v>14.084462268303501</v>
      </c>
      <c r="L64" s="68">
        <v>8.33587562249493</v>
      </c>
      <c r="M64" s="68">
        <v>8.0741572430708501</v>
      </c>
      <c r="N64" s="68">
        <v>9.4021596038507909</v>
      </c>
      <c r="O64" s="68">
        <v>6.7201770655204598</v>
      </c>
      <c r="P64" s="68">
        <v>7.9889790023501899</v>
      </c>
      <c r="Q64" s="68">
        <v>12.2508384475037</v>
      </c>
      <c r="R64" s="68">
        <v>7.8482016122928702</v>
      </c>
    </row>
    <row r="65" spans="1:18" x14ac:dyDescent="0.25">
      <c r="A65" s="64" t="s">
        <v>113</v>
      </c>
      <c r="B65" s="67">
        <v>43896</v>
      </c>
      <c r="C65" s="68">
        <v>17.732199999999999</v>
      </c>
      <c r="D65" s="68">
        <v>17.732199999999999</v>
      </c>
      <c r="E65" s="64">
        <v>116555</v>
      </c>
      <c r="F65" s="68">
        <v>82.522241439727594</v>
      </c>
      <c r="G65" s="68">
        <v>91.248963079963204</v>
      </c>
      <c r="H65" s="68">
        <v>45.531970916099702</v>
      </c>
      <c r="I65" s="68">
        <v>24.408040510135699</v>
      </c>
      <c r="J65" s="68">
        <v>23.543190315841201</v>
      </c>
      <c r="K65" s="68">
        <v>17.637649569378802</v>
      </c>
      <c r="L65" s="68">
        <v>9.9528027643667798</v>
      </c>
      <c r="M65" s="68">
        <v>11.5793995226108</v>
      </c>
      <c r="N65" s="68">
        <v>13.338519249819401</v>
      </c>
      <c r="O65" s="68">
        <v>7.4126142412337801</v>
      </c>
      <c r="P65" s="68">
        <v>7.5800673716612899</v>
      </c>
      <c r="Q65" s="68">
        <v>9.5864572010869509</v>
      </c>
      <c r="R65" s="68">
        <v>9.8723256414556602</v>
      </c>
    </row>
    <row r="66" spans="1:18" x14ac:dyDescent="0.25">
      <c r="A66" s="64" t="s">
        <v>80</v>
      </c>
      <c r="B66" s="67">
        <v>43896</v>
      </c>
      <c r="C66" s="68">
        <v>18.482500000000002</v>
      </c>
      <c r="D66" s="68">
        <v>18.482500000000002</v>
      </c>
      <c r="E66" s="64">
        <v>119311</v>
      </c>
      <c r="F66" s="68">
        <v>82.537091666310801</v>
      </c>
      <c r="G66" s="68">
        <v>91.258787637620799</v>
      </c>
      <c r="H66" s="68">
        <v>45.533399606260403</v>
      </c>
      <c r="I66" s="68">
        <v>24.428013494509798</v>
      </c>
      <c r="J66" s="68">
        <v>23.580146859534601</v>
      </c>
      <c r="K66" s="68">
        <v>17.909743217076901</v>
      </c>
      <c r="L66" s="68">
        <v>10.308749894275699</v>
      </c>
      <c r="M66" s="68">
        <v>11.8925400080677</v>
      </c>
      <c r="N66" s="68">
        <v>13.6583617220041</v>
      </c>
      <c r="O66" s="68">
        <v>7.8520002250854697</v>
      </c>
      <c r="P66" s="68">
        <v>8.3913238053833901</v>
      </c>
      <c r="Q66" s="68">
        <v>9.8425416501293608</v>
      </c>
      <c r="R66" s="68">
        <v>10.228032776590499</v>
      </c>
    </row>
    <row r="67" spans="1:18" x14ac:dyDescent="0.25">
      <c r="A67" s="64" t="s">
        <v>365</v>
      </c>
      <c r="B67" s="67">
        <v>43896</v>
      </c>
      <c r="C67" s="68">
        <v>0.37509999999999999</v>
      </c>
      <c r="D67" s="68">
        <v>0.37509999999999999</v>
      </c>
      <c r="E67" s="64">
        <v>148118</v>
      </c>
      <c r="F67" s="68">
        <v>0</v>
      </c>
      <c r="G67" s="68">
        <v>6.4906197208143999</v>
      </c>
      <c r="H67" s="68">
        <v>8.3539958039291502</v>
      </c>
      <c r="I67" s="68">
        <v>7.8095747526074497</v>
      </c>
      <c r="J67" s="68"/>
      <c r="K67" s="68"/>
      <c r="L67" s="68"/>
      <c r="M67" s="68"/>
      <c r="N67" s="68"/>
      <c r="O67" s="68"/>
      <c r="P67" s="68"/>
      <c r="Q67" s="68">
        <v>8.1415060670948804</v>
      </c>
      <c r="R67" s="68"/>
    </row>
    <row r="68" spans="1:18" x14ac:dyDescent="0.25">
      <c r="A68" s="64" t="s">
        <v>369</v>
      </c>
      <c r="B68" s="67">
        <v>43896</v>
      </c>
      <c r="C68" s="68">
        <v>0.35849999999999999</v>
      </c>
      <c r="D68" s="68">
        <v>0.35849999999999999</v>
      </c>
      <c r="E68" s="64">
        <v>148117</v>
      </c>
      <c r="F68" s="68">
        <v>10.184151785712</v>
      </c>
      <c r="G68" s="68">
        <v>10.1898380792842</v>
      </c>
      <c r="H68" s="68">
        <v>8.7414680876540007</v>
      </c>
      <c r="I68" s="68">
        <v>8.8559163867115007</v>
      </c>
      <c r="J68" s="68"/>
      <c r="K68" s="68"/>
      <c r="L68" s="68"/>
      <c r="M68" s="68"/>
      <c r="N68" s="68"/>
      <c r="O68" s="68"/>
      <c r="P68" s="68"/>
      <c r="Q68" s="68">
        <v>8.5200746965452492</v>
      </c>
      <c r="R68" s="68"/>
    </row>
    <row r="69" spans="1:18" x14ac:dyDescent="0.25">
      <c r="A69" s="64" t="s">
        <v>81</v>
      </c>
      <c r="B69" s="67">
        <v>43896</v>
      </c>
      <c r="C69" s="68">
        <v>20.677099999999999</v>
      </c>
      <c r="D69" s="68">
        <v>20.677099999999999</v>
      </c>
      <c r="E69" s="64">
        <v>120762</v>
      </c>
      <c r="F69" s="68">
        <v>109.773903594934</v>
      </c>
      <c r="G69" s="68">
        <v>98.168028497693996</v>
      </c>
      <c r="H69" s="68">
        <v>42.969084689185401</v>
      </c>
      <c r="I69" s="68">
        <v>25.8440128121157</v>
      </c>
      <c r="J69" s="68">
        <v>0.10348796987791301</v>
      </c>
      <c r="K69" s="68">
        <v>-0.97529294972304204</v>
      </c>
      <c r="L69" s="68">
        <v>-1.1945616519915701</v>
      </c>
      <c r="M69" s="68">
        <v>4.5332980329283501</v>
      </c>
      <c r="N69" s="68">
        <v>-2.3789532768104902</v>
      </c>
      <c r="O69" s="68">
        <v>2.26511390172326</v>
      </c>
      <c r="P69" s="68">
        <v>5.9412235332985901</v>
      </c>
      <c r="Q69" s="68">
        <v>9.0575296793360707</v>
      </c>
      <c r="R69" s="68">
        <v>1.00784575606166</v>
      </c>
    </row>
    <row r="70" spans="1:18" x14ac:dyDescent="0.25">
      <c r="A70" s="64" t="s">
        <v>114</v>
      </c>
      <c r="B70" s="67">
        <v>43896</v>
      </c>
      <c r="C70" s="68">
        <v>19.7517</v>
      </c>
      <c r="D70" s="68">
        <v>19.7517</v>
      </c>
      <c r="E70" s="64">
        <v>113077</v>
      </c>
      <c r="F70" s="68">
        <v>109.16934107897499</v>
      </c>
      <c r="G70" s="68">
        <v>97.546432860754905</v>
      </c>
      <c r="H70" s="68">
        <v>42.368982300078002</v>
      </c>
      <c r="I70" s="68">
        <v>25.243364076751199</v>
      </c>
      <c r="J70" s="68">
        <v>-0.49683652821735702</v>
      </c>
      <c r="K70" s="68">
        <v>-1.5636161710094001</v>
      </c>
      <c r="L70" s="68">
        <v>-1.78719686178554</v>
      </c>
      <c r="M70" s="68">
        <v>3.9020242564479202</v>
      </c>
      <c r="N70" s="68">
        <v>-2.9980864294382399</v>
      </c>
      <c r="O70" s="68">
        <v>1.5169582879202499</v>
      </c>
      <c r="P70" s="68">
        <v>5.0555492640406099</v>
      </c>
      <c r="Q70" s="68">
        <v>10.0433704853273</v>
      </c>
      <c r="R70" s="68">
        <v>0.31519198829198602</v>
      </c>
    </row>
    <row r="71" spans="1:18" x14ac:dyDescent="0.25">
      <c r="A71" s="66" t="s">
        <v>387</v>
      </c>
      <c r="B71" s="66"/>
      <c r="C71" s="66"/>
      <c r="D71" s="66"/>
      <c r="E71" s="66"/>
      <c r="F71" s="66"/>
      <c r="G71" s="66"/>
      <c r="H71" s="66"/>
      <c r="I71" s="66"/>
      <c r="J71" s="66"/>
      <c r="K71" s="66"/>
      <c r="L71" s="66"/>
      <c r="M71" s="66"/>
      <c r="N71" s="66"/>
      <c r="O71" s="66"/>
      <c r="P71" s="66"/>
      <c r="Q71" s="66"/>
      <c r="R71" s="66"/>
    </row>
    <row r="72" spans="1:18" x14ac:dyDescent="0.25">
      <c r="A72" s="64" t="s">
        <v>266</v>
      </c>
      <c r="B72" s="67">
        <v>43896</v>
      </c>
      <c r="C72" s="68">
        <v>38.82</v>
      </c>
      <c r="D72" s="68">
        <v>38.82</v>
      </c>
      <c r="E72" s="64">
        <v>104331</v>
      </c>
      <c r="F72" s="68">
        <v>-491.61372299872897</v>
      </c>
      <c r="G72" s="68">
        <v>-139.419404125287</v>
      </c>
      <c r="H72" s="68">
        <v>2.6877761413843801</v>
      </c>
      <c r="I72" s="68">
        <v>-126.568986568987</v>
      </c>
      <c r="J72" s="68">
        <v>-72.9945025060875</v>
      </c>
      <c r="K72" s="68">
        <v>-6.7053007782490699</v>
      </c>
      <c r="L72" s="68">
        <v>18.508784406364601</v>
      </c>
      <c r="M72" s="68">
        <v>-0.34227050059639902</v>
      </c>
      <c r="N72" s="68">
        <v>1.6716903250922499</v>
      </c>
      <c r="O72" s="68">
        <v>8.9875396660530207</v>
      </c>
      <c r="P72" s="68">
        <v>7.3355991068448798</v>
      </c>
      <c r="Q72" s="68">
        <v>21.454823577401601</v>
      </c>
      <c r="R72" s="68">
        <v>0.81040817642045204</v>
      </c>
    </row>
    <row r="73" spans="1:18" x14ac:dyDescent="0.25">
      <c r="A73" s="64" t="s">
        <v>163</v>
      </c>
      <c r="B73" s="67">
        <v>43896</v>
      </c>
      <c r="C73" s="68">
        <v>41.58</v>
      </c>
      <c r="D73" s="68">
        <v>41.58</v>
      </c>
      <c r="E73" s="64">
        <v>119661</v>
      </c>
      <c r="F73" s="68">
        <v>-493.59430604982299</v>
      </c>
      <c r="G73" s="68">
        <v>-138.84926295768099</v>
      </c>
      <c r="H73" s="68">
        <v>2.5092809019658802</v>
      </c>
      <c r="I73" s="68">
        <v>-126.49338805289599</v>
      </c>
      <c r="J73" s="68">
        <v>-72.727912046696105</v>
      </c>
      <c r="K73" s="68">
        <v>-6.0801349290217201</v>
      </c>
      <c r="L73" s="68">
        <v>19.182990922121299</v>
      </c>
      <c r="M73" s="68">
        <v>0.32114676671196302</v>
      </c>
      <c r="N73" s="68">
        <v>2.3569105100451302</v>
      </c>
      <c r="O73" s="68">
        <v>10.201177101894</v>
      </c>
      <c r="P73" s="68">
        <v>8.7110690354984595</v>
      </c>
      <c r="Q73" s="68">
        <v>23.4798541298812</v>
      </c>
      <c r="R73" s="68">
        <v>1.66273222498117</v>
      </c>
    </row>
    <row r="74" spans="1:18" x14ac:dyDescent="0.25">
      <c r="A74" s="64" t="s">
        <v>267</v>
      </c>
      <c r="B74" s="67">
        <v>43896</v>
      </c>
      <c r="C74" s="68">
        <v>31.4</v>
      </c>
      <c r="D74" s="68">
        <v>31.4</v>
      </c>
      <c r="E74" s="64">
        <v>107745</v>
      </c>
      <c r="F74" s="68">
        <v>-481.77247014456299</v>
      </c>
      <c r="G74" s="68">
        <v>-137.90931989924599</v>
      </c>
      <c r="H74" s="68">
        <v>1.66112956810554</v>
      </c>
      <c r="I74" s="68">
        <v>-124.277223733253</v>
      </c>
      <c r="J74" s="68">
        <v>-70.7430324513128</v>
      </c>
      <c r="K74" s="68">
        <v>-6.9046759187604403</v>
      </c>
      <c r="L74" s="68">
        <v>18.181106840363501</v>
      </c>
      <c r="M74" s="68">
        <v>0.29763222209537599</v>
      </c>
      <c r="N74" s="68">
        <v>2.3071362309860399</v>
      </c>
      <c r="O74" s="68">
        <v>9.6244891110232107</v>
      </c>
      <c r="P74" s="68">
        <v>8.0600630533429705</v>
      </c>
      <c r="Q74" s="68">
        <v>18.155292142383601</v>
      </c>
      <c r="R74" s="68">
        <v>1.4060634076813401</v>
      </c>
    </row>
    <row r="75" spans="1:18" x14ac:dyDescent="0.25">
      <c r="A75" s="64" t="s">
        <v>164</v>
      </c>
      <c r="B75" s="67">
        <v>43896</v>
      </c>
      <c r="C75" s="68">
        <v>33.549999999999997</v>
      </c>
      <c r="D75" s="68">
        <v>33.549999999999997</v>
      </c>
      <c r="E75" s="64">
        <v>119544</v>
      </c>
      <c r="F75" s="68">
        <v>-483.08823529412001</v>
      </c>
      <c r="G75" s="68">
        <v>-136.260929364379</v>
      </c>
      <c r="H75" s="68">
        <v>3.11022112393966</v>
      </c>
      <c r="I75" s="68">
        <v>-123.250330126392</v>
      </c>
      <c r="J75" s="68">
        <v>-70.139852674282196</v>
      </c>
      <c r="K75" s="68">
        <v>-5.7737503389677398</v>
      </c>
      <c r="L75" s="68">
        <v>19.334015657544999</v>
      </c>
      <c r="M75" s="68">
        <v>1.3232948228355901</v>
      </c>
      <c r="N75" s="68">
        <v>3.3805686764842</v>
      </c>
      <c r="O75" s="68">
        <v>11.034896014366799</v>
      </c>
      <c r="P75" s="68">
        <v>9.4401448158870895</v>
      </c>
      <c r="Q75" s="68">
        <v>25.1063242488773</v>
      </c>
      <c r="R75" s="68">
        <v>2.50048703835721</v>
      </c>
    </row>
    <row r="76" spans="1:18" x14ac:dyDescent="0.25">
      <c r="A76" s="64" t="s">
        <v>165</v>
      </c>
      <c r="B76" s="67">
        <v>43896</v>
      </c>
      <c r="C76" s="68">
        <v>53.098700000000001</v>
      </c>
      <c r="D76" s="68">
        <v>53.098700000000001</v>
      </c>
      <c r="E76" s="64">
        <v>120503</v>
      </c>
      <c r="F76" s="68">
        <v>-371.70192935036101</v>
      </c>
      <c r="G76" s="68">
        <v>-102.648901504188</v>
      </c>
      <c r="H76" s="68">
        <v>20.505900443205199</v>
      </c>
      <c r="I76" s="68">
        <v>-129.51178328105999</v>
      </c>
      <c r="J76" s="68">
        <v>-58.687437827955897</v>
      </c>
      <c r="K76" s="68">
        <v>10.3945321064033</v>
      </c>
      <c r="L76" s="68">
        <v>25.156404833389999</v>
      </c>
      <c r="M76" s="68">
        <v>9.7276497900931105</v>
      </c>
      <c r="N76" s="68">
        <v>16.931970614578599</v>
      </c>
      <c r="O76" s="68">
        <v>18.056826525709202</v>
      </c>
      <c r="P76" s="68">
        <v>12.0729776727513</v>
      </c>
      <c r="Q76" s="68">
        <v>35.6520612711574</v>
      </c>
      <c r="R76" s="68">
        <v>11.9787151330599</v>
      </c>
    </row>
    <row r="77" spans="1:18" x14ac:dyDescent="0.25">
      <c r="A77" s="64" t="s">
        <v>268</v>
      </c>
      <c r="B77" s="67">
        <v>43896</v>
      </c>
      <c r="C77" s="68">
        <v>49.066699999999997</v>
      </c>
      <c r="D77" s="68">
        <v>49.066699999999997</v>
      </c>
      <c r="E77" s="64">
        <v>112323</v>
      </c>
      <c r="F77" s="68">
        <v>-372.49105352553897</v>
      </c>
      <c r="G77" s="68">
        <v>-103.406328492361</v>
      </c>
      <c r="H77" s="68">
        <v>19.744940544382601</v>
      </c>
      <c r="I77" s="68">
        <v>-130.247844716727</v>
      </c>
      <c r="J77" s="68">
        <v>-59.430738256615399</v>
      </c>
      <c r="K77" s="68">
        <v>9.6375103794429897</v>
      </c>
      <c r="L77" s="68">
        <v>24.292027904462302</v>
      </c>
      <c r="M77" s="68">
        <v>8.8790217620455696</v>
      </c>
      <c r="N77" s="68">
        <v>15.9343525550038</v>
      </c>
      <c r="O77" s="68">
        <v>16.555181622524199</v>
      </c>
      <c r="P77" s="68">
        <v>10.464121658903601</v>
      </c>
      <c r="Q77" s="68">
        <v>38.331573924731202</v>
      </c>
      <c r="R77" s="68">
        <v>10.8441242919106</v>
      </c>
    </row>
    <row r="78" spans="1:18" x14ac:dyDescent="0.25">
      <c r="A78" s="64" t="s">
        <v>269</v>
      </c>
      <c r="B78" s="67">
        <v>43896</v>
      </c>
      <c r="C78" s="68">
        <v>42.64</v>
      </c>
      <c r="D78" s="68">
        <v>42.64</v>
      </c>
      <c r="E78" s="64">
        <v>134044</v>
      </c>
      <c r="F78" s="68">
        <v>-705.151793928242</v>
      </c>
      <c r="G78" s="68">
        <v>-305.97469897881399</v>
      </c>
      <c r="H78" s="68">
        <v>-78.292578292578298</v>
      </c>
      <c r="I78" s="68">
        <v>-188.47540747151299</v>
      </c>
      <c r="J78" s="68">
        <v>-96.229825308268602</v>
      </c>
      <c r="K78" s="68">
        <v>-11.955393866656699</v>
      </c>
      <c r="L78" s="68">
        <v>8.2256610576923102</v>
      </c>
      <c r="M78" s="68">
        <v>-5.5679488230952199</v>
      </c>
      <c r="N78" s="68">
        <v>-7.0114911616792799E-2</v>
      </c>
      <c r="O78" s="68">
        <v>2.2157520366022401</v>
      </c>
      <c r="P78" s="68">
        <v>1.8580070082462199</v>
      </c>
      <c r="Q78" s="68">
        <v>1.9278183456835001</v>
      </c>
      <c r="R78" s="68">
        <v>-3.2206868277480298</v>
      </c>
    </row>
    <row r="79" spans="1:18" x14ac:dyDescent="0.25">
      <c r="A79" s="64" t="s">
        <v>166</v>
      </c>
      <c r="B79" s="67">
        <v>43896</v>
      </c>
      <c r="C79" s="68">
        <v>46.08</v>
      </c>
      <c r="D79" s="68">
        <v>46.08</v>
      </c>
      <c r="E79" s="64">
        <v>134045</v>
      </c>
      <c r="F79" s="68">
        <v>-706.85252181315298</v>
      </c>
      <c r="G79" s="68">
        <v>-306.29010648050303</v>
      </c>
      <c r="H79" s="68">
        <v>-78.024796921761904</v>
      </c>
      <c r="I79" s="68">
        <v>-188.079028167134</v>
      </c>
      <c r="J79" s="68">
        <v>-95.652143849871706</v>
      </c>
      <c r="K79" s="68">
        <v>-11.334300452815899</v>
      </c>
      <c r="L79" s="68">
        <v>9.0042610450773495</v>
      </c>
      <c r="M79" s="68">
        <v>-4.8739376532762799</v>
      </c>
      <c r="N79" s="68">
        <v>0.63159565466963696</v>
      </c>
      <c r="O79" s="68">
        <v>3.1656767783297699</v>
      </c>
      <c r="P79" s="68">
        <v>2.8807871810573999</v>
      </c>
      <c r="Q79" s="68">
        <v>2.9531685573973898</v>
      </c>
      <c r="R79" s="68">
        <v>-2.4914324396745</v>
      </c>
    </row>
    <row r="80" spans="1:18" x14ac:dyDescent="0.25">
      <c r="A80" s="64" t="s">
        <v>270</v>
      </c>
      <c r="B80" s="67">
        <v>43896</v>
      </c>
      <c r="C80" s="68">
        <v>39.89</v>
      </c>
      <c r="D80" s="68">
        <v>39.89</v>
      </c>
      <c r="E80" s="64">
        <v>113463</v>
      </c>
      <c r="F80" s="68">
        <v>-692.10053859964205</v>
      </c>
      <c r="G80" s="68">
        <v>-304.798566133039</v>
      </c>
      <c r="H80" s="68">
        <v>-96.228205849269003</v>
      </c>
      <c r="I80" s="68">
        <v>-185.506306640113</v>
      </c>
      <c r="J80" s="68">
        <v>-86.4781988106173</v>
      </c>
      <c r="K80" s="68">
        <v>-6.4115666266733902</v>
      </c>
      <c r="L80" s="68">
        <v>14.565706685688401</v>
      </c>
      <c r="M80" s="68">
        <v>2.8968703498493298</v>
      </c>
      <c r="N80" s="68">
        <v>10.7208083875488</v>
      </c>
      <c r="O80" s="68">
        <v>9.8160866587235205</v>
      </c>
      <c r="P80" s="68">
        <v>6.2374847152895398</v>
      </c>
      <c r="Q80" s="68">
        <v>21.085910320834898</v>
      </c>
      <c r="R80" s="68">
        <v>5.05933114324153</v>
      </c>
    </row>
    <row r="81" spans="1:18" x14ac:dyDescent="0.25">
      <c r="A81" s="64" t="s">
        <v>167</v>
      </c>
      <c r="B81" s="67">
        <v>43896</v>
      </c>
      <c r="C81" s="68">
        <v>42.084000000000003</v>
      </c>
      <c r="D81" s="68">
        <v>42.084000000000003</v>
      </c>
      <c r="E81" s="64">
        <v>120147</v>
      </c>
      <c r="F81" s="68">
        <v>-690.92689295038804</v>
      </c>
      <c r="G81" s="68">
        <v>-303.59583883598498</v>
      </c>
      <c r="H81" s="68">
        <v>-95.004249220976007</v>
      </c>
      <c r="I81" s="68">
        <v>-184.31833322352301</v>
      </c>
      <c r="J81" s="68">
        <v>-85.261221677495797</v>
      </c>
      <c r="K81" s="68">
        <v>-5.1929494653952997</v>
      </c>
      <c r="L81" s="68">
        <v>15.869931904087499</v>
      </c>
      <c r="M81" s="68">
        <v>4.1282925530421704</v>
      </c>
      <c r="N81" s="68">
        <v>12.041576622790799</v>
      </c>
      <c r="O81" s="68">
        <v>11.3059055829728</v>
      </c>
      <c r="P81" s="68">
        <v>7.5394084748017196</v>
      </c>
      <c r="Q81" s="68">
        <v>20.491244142144598</v>
      </c>
      <c r="R81" s="68">
        <v>6.3467613743904403</v>
      </c>
    </row>
    <row r="82" spans="1:18" x14ac:dyDescent="0.25">
      <c r="A82" s="64" t="s">
        <v>168</v>
      </c>
      <c r="B82" s="67">
        <v>43896</v>
      </c>
      <c r="C82" s="68">
        <v>9.58</v>
      </c>
      <c r="D82" s="68">
        <v>9.58</v>
      </c>
      <c r="E82" s="64">
        <v>141950</v>
      </c>
      <c r="F82" s="68">
        <v>-488.67147270855099</v>
      </c>
      <c r="G82" s="68">
        <v>-285.25314305130797</v>
      </c>
      <c r="H82" s="68">
        <v>-85.655617483133</v>
      </c>
      <c r="I82" s="68">
        <v>-145.66568531239801</v>
      </c>
      <c r="J82" s="68">
        <v>-40.682688958550997</v>
      </c>
      <c r="K82" s="68">
        <v>25.848595848595899</v>
      </c>
      <c r="L82" s="68">
        <v>36.351133453476301</v>
      </c>
      <c r="M82" s="68">
        <v>13.643083332633401</v>
      </c>
      <c r="N82" s="68">
        <v>13.4702043353275</v>
      </c>
      <c r="O82" s="68"/>
      <c r="P82" s="68"/>
      <c r="Q82" s="68">
        <v>-2.0549597855227901</v>
      </c>
      <c r="R82" s="68">
        <v>-1.1209134816717401</v>
      </c>
    </row>
    <row r="83" spans="1:18" x14ac:dyDescent="0.25">
      <c r="A83" s="64" t="s">
        <v>271</v>
      </c>
      <c r="B83" s="67">
        <v>43896</v>
      </c>
      <c r="C83" s="68">
        <v>9.43</v>
      </c>
      <c r="D83" s="68">
        <v>9.43</v>
      </c>
      <c r="E83" s="64">
        <v>141952</v>
      </c>
      <c r="F83" s="68">
        <v>-458.63874345549903</v>
      </c>
      <c r="G83" s="68">
        <v>-277.37478411053598</v>
      </c>
      <c r="H83" s="68">
        <v>-81.643304503429704</v>
      </c>
      <c r="I83" s="68">
        <v>-143.280106453759</v>
      </c>
      <c r="J83" s="68">
        <v>-40.058769383275603</v>
      </c>
      <c r="K83" s="68">
        <v>25.323042233978001</v>
      </c>
      <c r="L83" s="68">
        <v>35.553086114883897</v>
      </c>
      <c r="M83" s="68">
        <v>13.0265203980184</v>
      </c>
      <c r="N83" s="68">
        <v>12.7640729991895</v>
      </c>
      <c r="O83" s="68"/>
      <c r="P83" s="68"/>
      <c r="Q83" s="68">
        <v>-2.7888739946380698</v>
      </c>
      <c r="R83" s="68">
        <v>-1.88517267372066</v>
      </c>
    </row>
    <row r="84" spans="1:18" x14ac:dyDescent="0.25">
      <c r="A84" s="64" t="s">
        <v>169</v>
      </c>
      <c r="B84" s="67">
        <v>43896</v>
      </c>
      <c r="C84" s="68">
        <v>11.97</v>
      </c>
      <c r="D84" s="68">
        <v>11.97</v>
      </c>
      <c r="E84" s="64">
        <v>144315</v>
      </c>
      <c r="F84" s="68">
        <v>-570.3125</v>
      </c>
      <c r="G84" s="68">
        <v>-278.09523809523699</v>
      </c>
      <c r="H84" s="68">
        <v>-85.690808780372905</v>
      </c>
      <c r="I84" s="68">
        <v>-166.640726329442</v>
      </c>
      <c r="J84" s="68">
        <v>-57.2100313479622</v>
      </c>
      <c r="K84" s="68">
        <v>18.215845290081099</v>
      </c>
      <c r="L84" s="68">
        <v>32.742767436645003</v>
      </c>
      <c r="M84" s="68">
        <v>13.886457295229899</v>
      </c>
      <c r="N84" s="68">
        <v>13.315791107799299</v>
      </c>
      <c r="O84" s="68"/>
      <c r="P84" s="68"/>
      <c r="Q84" s="68">
        <v>14.2668650793651</v>
      </c>
      <c r="R84" s="68"/>
    </row>
    <row r="85" spans="1:18" x14ac:dyDescent="0.25">
      <c r="A85" s="64" t="s">
        <v>272</v>
      </c>
      <c r="B85" s="67">
        <v>43896</v>
      </c>
      <c r="C85" s="68">
        <v>11.78</v>
      </c>
      <c r="D85" s="68">
        <v>11.78</v>
      </c>
      <c r="E85" s="64">
        <v>144314</v>
      </c>
      <c r="F85" s="68">
        <v>-609.34891485809806</v>
      </c>
      <c r="G85" s="68">
        <v>-282.476506357105</v>
      </c>
      <c r="H85" s="68">
        <v>-91.326105087573097</v>
      </c>
      <c r="I85" s="68">
        <v>-167.35177865612701</v>
      </c>
      <c r="J85" s="68">
        <v>-59.061488673139202</v>
      </c>
      <c r="K85" s="68">
        <v>17.0378294272099</v>
      </c>
      <c r="L85" s="68">
        <v>31.292799447853401</v>
      </c>
      <c r="M85" s="68">
        <v>12.6278729004423</v>
      </c>
      <c r="N85" s="68">
        <v>12.050714126020999</v>
      </c>
      <c r="O85" s="68"/>
      <c r="P85" s="68"/>
      <c r="Q85" s="68">
        <v>12.890873015873</v>
      </c>
      <c r="R85" s="68"/>
    </row>
    <row r="86" spans="1:18" x14ac:dyDescent="0.25">
      <c r="A86" s="64" t="s">
        <v>170</v>
      </c>
      <c r="B86" s="67">
        <v>43896</v>
      </c>
      <c r="C86" s="68">
        <v>61.9</v>
      </c>
      <c r="D86" s="68">
        <v>61.9</v>
      </c>
      <c r="E86" s="64">
        <v>119351</v>
      </c>
      <c r="F86" s="68">
        <v>-361.96417146513301</v>
      </c>
      <c r="G86" s="68">
        <v>-189.62044105173999</v>
      </c>
      <c r="H86" s="68">
        <v>-61.5991607370919</v>
      </c>
      <c r="I86" s="68">
        <v>-153.579536854851</v>
      </c>
      <c r="J86" s="68">
        <v>-52.604889505711498</v>
      </c>
      <c r="K86" s="68">
        <v>16.670272349222302</v>
      </c>
      <c r="L86" s="68">
        <v>32.358823165577398</v>
      </c>
      <c r="M86" s="68">
        <v>13.667603670698099</v>
      </c>
      <c r="N86" s="68">
        <v>17.855841790267998</v>
      </c>
      <c r="O86" s="68">
        <v>14.526563584940799</v>
      </c>
      <c r="P86" s="68">
        <v>10.0612064144195</v>
      </c>
      <c r="Q86" s="68">
        <v>22.9439197584555</v>
      </c>
      <c r="R86" s="68">
        <v>2.7578995188018101</v>
      </c>
    </row>
    <row r="87" spans="1:18" x14ac:dyDescent="0.25">
      <c r="A87" s="64" t="s">
        <v>273</v>
      </c>
      <c r="B87" s="67">
        <v>43896</v>
      </c>
      <c r="C87" s="68">
        <v>56.36</v>
      </c>
      <c r="D87" s="68">
        <v>56.36</v>
      </c>
      <c r="E87" s="64">
        <v>111710</v>
      </c>
      <c r="F87" s="68">
        <v>-359.10049191848498</v>
      </c>
      <c r="G87" s="68">
        <v>-189.141193595342</v>
      </c>
      <c r="H87" s="68">
        <v>-62.161891404528198</v>
      </c>
      <c r="I87" s="68">
        <v>-154.83745915711401</v>
      </c>
      <c r="J87" s="68">
        <v>-53.662951096220098</v>
      </c>
      <c r="K87" s="68">
        <v>15.4467791283711</v>
      </c>
      <c r="L87" s="68">
        <v>31.068726355611599</v>
      </c>
      <c r="M87" s="68">
        <v>12.4296445234235</v>
      </c>
      <c r="N87" s="68">
        <v>16.497398834786502</v>
      </c>
      <c r="O87" s="68">
        <v>12.7685715719052</v>
      </c>
      <c r="P87" s="68">
        <v>8.0684507942115005</v>
      </c>
      <c r="Q87" s="68">
        <v>42.0198659051403</v>
      </c>
      <c r="R87" s="68">
        <v>1.5341091609233499</v>
      </c>
    </row>
    <row r="88" spans="1:18" x14ac:dyDescent="0.25">
      <c r="A88" s="64" t="s">
        <v>171</v>
      </c>
      <c r="B88" s="67">
        <v>43896</v>
      </c>
      <c r="C88" s="68">
        <v>71.84</v>
      </c>
      <c r="D88" s="68">
        <v>71.84</v>
      </c>
      <c r="E88" s="64">
        <v>118285</v>
      </c>
      <c r="F88" s="68">
        <v>-565.23228724132798</v>
      </c>
      <c r="G88" s="68">
        <v>-278.01958650707201</v>
      </c>
      <c r="H88" s="68">
        <v>-88.474470247868794</v>
      </c>
      <c r="I88" s="68">
        <v>-174.213836477987</v>
      </c>
      <c r="J88" s="68">
        <v>-56.715726943121602</v>
      </c>
      <c r="K88" s="68">
        <v>10.778529646454199</v>
      </c>
      <c r="L88" s="68">
        <v>25.556521319233202</v>
      </c>
      <c r="M88" s="68">
        <v>4.2082954254833096</v>
      </c>
      <c r="N88" s="68">
        <v>11.056764861706499</v>
      </c>
      <c r="O88" s="68">
        <v>14.2897151005011</v>
      </c>
      <c r="P88" s="68">
        <v>8.9530246347144793</v>
      </c>
      <c r="Q88" s="68">
        <v>19.567240823678599</v>
      </c>
      <c r="R88" s="68">
        <v>10.254409239893899</v>
      </c>
    </row>
    <row r="89" spans="1:18" x14ac:dyDescent="0.25">
      <c r="A89" s="64" t="s">
        <v>274</v>
      </c>
      <c r="B89" s="67">
        <v>43896</v>
      </c>
      <c r="C89" s="68">
        <v>68.58</v>
      </c>
      <c r="D89" s="68">
        <v>68.58</v>
      </c>
      <c r="E89" s="64">
        <v>111722</v>
      </c>
      <c r="F89" s="68">
        <v>-565.89147286821799</v>
      </c>
      <c r="G89" s="68">
        <v>-279.07584176283399</v>
      </c>
      <c r="H89" s="68">
        <v>-88.9350723806795</v>
      </c>
      <c r="I89" s="68">
        <v>-174.868047097036</v>
      </c>
      <c r="J89" s="68">
        <v>-57.448870888797202</v>
      </c>
      <c r="K89" s="68">
        <v>9.8881396505779993</v>
      </c>
      <c r="L89" s="68">
        <v>24.4780579368276</v>
      </c>
      <c r="M89" s="68">
        <v>3.20249071106028</v>
      </c>
      <c r="N89" s="68">
        <v>10.017484234376401</v>
      </c>
      <c r="O89" s="68">
        <v>13.070973359516801</v>
      </c>
      <c r="P89" s="68">
        <v>7.8821010836783403</v>
      </c>
      <c r="Q89" s="68">
        <v>50.303073386886602</v>
      </c>
      <c r="R89" s="68">
        <v>9.1999685345981295</v>
      </c>
    </row>
    <row r="90" spans="1:18" x14ac:dyDescent="0.25">
      <c r="A90" s="64" t="s">
        <v>172</v>
      </c>
      <c r="B90" s="67">
        <v>43896</v>
      </c>
      <c r="C90" s="68">
        <v>50.973999999999997</v>
      </c>
      <c r="D90" s="68">
        <v>50.973999999999997</v>
      </c>
      <c r="E90" s="64">
        <v>119242</v>
      </c>
      <c r="F90" s="68">
        <v>-747.67486548808597</v>
      </c>
      <c r="G90" s="68">
        <v>-353.194407405996</v>
      </c>
      <c r="H90" s="68">
        <v>-96.780226973920193</v>
      </c>
      <c r="I90" s="68">
        <v>-200.649806498065</v>
      </c>
      <c r="J90" s="68">
        <v>-108.009469323338</v>
      </c>
      <c r="K90" s="68">
        <v>-17.813083191858301</v>
      </c>
      <c r="L90" s="68">
        <v>8.4631786124323298</v>
      </c>
      <c r="M90" s="68">
        <v>-0.4739331759216</v>
      </c>
      <c r="N90" s="68">
        <v>6.4953582685027698</v>
      </c>
      <c r="O90" s="68">
        <v>8.6707483069317295</v>
      </c>
      <c r="P90" s="68">
        <v>10.350861921241201</v>
      </c>
      <c r="Q90" s="68">
        <v>23.564394575865201</v>
      </c>
      <c r="R90" s="68">
        <v>4.5837654203495601</v>
      </c>
    </row>
    <row r="91" spans="1:18" x14ac:dyDescent="0.25">
      <c r="A91" s="64" t="s">
        <v>275</v>
      </c>
      <c r="B91" s="67">
        <v>43896</v>
      </c>
      <c r="C91" s="68">
        <v>48.276000000000003</v>
      </c>
      <c r="D91" s="68">
        <v>48.276000000000003</v>
      </c>
      <c r="E91" s="64">
        <v>104772</v>
      </c>
      <c r="F91" s="68">
        <v>-748.70655548115894</v>
      </c>
      <c r="G91" s="68">
        <v>-354.06485261683002</v>
      </c>
      <c r="H91" s="68">
        <v>-97.614837141637693</v>
      </c>
      <c r="I91" s="68">
        <v>-201.47559878912199</v>
      </c>
      <c r="J91" s="68">
        <v>-108.864366424088</v>
      </c>
      <c r="K91" s="68">
        <v>-18.716734202822</v>
      </c>
      <c r="L91" s="68">
        <v>7.4494596859089004</v>
      </c>
      <c r="M91" s="68">
        <v>-1.4465883248170599</v>
      </c>
      <c r="N91" s="68">
        <v>5.4625407442243699</v>
      </c>
      <c r="O91" s="68">
        <v>7.3631167615501099</v>
      </c>
      <c r="P91" s="68">
        <v>8.9746184869404804</v>
      </c>
      <c r="Q91" s="68">
        <v>29.129983319432899</v>
      </c>
      <c r="R91" s="68">
        <v>3.5387738459282199</v>
      </c>
    </row>
    <row r="92" spans="1:18" x14ac:dyDescent="0.25">
      <c r="A92" s="64" t="s">
        <v>173</v>
      </c>
      <c r="B92" s="67">
        <v>43896</v>
      </c>
      <c r="C92" s="68">
        <v>49.99</v>
      </c>
      <c r="D92" s="68">
        <v>49.99</v>
      </c>
      <c r="E92" s="64">
        <v>118620</v>
      </c>
      <c r="F92" s="68">
        <v>-610.24783634933101</v>
      </c>
      <c r="G92" s="68">
        <v>-301.43711796072301</v>
      </c>
      <c r="H92" s="68">
        <v>-83.141169853768005</v>
      </c>
      <c r="I92" s="68">
        <v>-196.84991113562501</v>
      </c>
      <c r="J92" s="68">
        <v>-89.350140020121799</v>
      </c>
      <c r="K92" s="68">
        <v>-7.7119270762589904</v>
      </c>
      <c r="L92" s="68">
        <v>12.5769744711071</v>
      </c>
      <c r="M92" s="68">
        <v>-1.03121386948245</v>
      </c>
      <c r="N92" s="68">
        <v>5.6938527190096702</v>
      </c>
      <c r="O92" s="68">
        <v>7.5614140230552298</v>
      </c>
      <c r="P92" s="68">
        <v>6.3973021647183401</v>
      </c>
      <c r="Q92" s="68">
        <v>18.1464256866625</v>
      </c>
      <c r="R92" s="68">
        <v>1.44922924601783</v>
      </c>
    </row>
    <row r="93" spans="1:18" x14ac:dyDescent="0.25">
      <c r="A93" s="64" t="s">
        <v>276</v>
      </c>
      <c r="B93" s="67">
        <v>43896</v>
      </c>
      <c r="C93" s="68">
        <v>46.26</v>
      </c>
      <c r="D93" s="68">
        <v>46.26</v>
      </c>
      <c r="E93" s="64">
        <v>111638</v>
      </c>
      <c r="F93" s="68">
        <v>-605.22959183673504</v>
      </c>
      <c r="G93" s="68">
        <v>-302.62788083192697</v>
      </c>
      <c r="H93" s="68">
        <v>-84.280245488242599</v>
      </c>
      <c r="I93" s="68">
        <v>-198.106963198306</v>
      </c>
      <c r="J93" s="68">
        <v>-90.875140047304896</v>
      </c>
      <c r="K93" s="68">
        <v>-9.3987709567190105</v>
      </c>
      <c r="L93" s="68">
        <v>10.781246088763201</v>
      </c>
      <c r="M93" s="68">
        <v>-2.70824251755257</v>
      </c>
      <c r="N93" s="68">
        <v>3.8744065215443899</v>
      </c>
      <c r="O93" s="68">
        <v>5.8083538561604602</v>
      </c>
      <c r="P93" s="68">
        <v>4.92990144325762</v>
      </c>
      <c r="Q93" s="68">
        <v>32.406709108716903</v>
      </c>
      <c r="R93" s="68">
        <v>-0.204241207835681</v>
      </c>
    </row>
    <row r="94" spans="1:18" x14ac:dyDescent="0.25">
      <c r="A94" s="64" t="s">
        <v>174</v>
      </c>
      <c r="B94" s="67">
        <v>43896</v>
      </c>
      <c r="C94" s="68">
        <v>15.2073</v>
      </c>
      <c r="D94" s="68">
        <v>15.2073</v>
      </c>
      <c r="E94" s="64">
        <v>135654</v>
      </c>
      <c r="F94" s="68">
        <v>-698.26946768232494</v>
      </c>
      <c r="G94" s="68">
        <v>-319.79002591060703</v>
      </c>
      <c r="H94" s="68">
        <v>-119.20779646361299</v>
      </c>
      <c r="I94" s="68">
        <v>-184.11104560106801</v>
      </c>
      <c r="J94" s="68">
        <v>-99.056980197440595</v>
      </c>
      <c r="K94" s="68">
        <v>-12.7728582097514</v>
      </c>
      <c r="L94" s="68">
        <v>13.6365344735256</v>
      </c>
      <c r="M94" s="68">
        <v>-2.3627543781641198</v>
      </c>
      <c r="N94" s="68">
        <v>3.2070143854540598</v>
      </c>
      <c r="O94" s="68">
        <v>8.0208417459928398</v>
      </c>
      <c r="P94" s="68"/>
      <c r="Q94" s="68">
        <v>12.4389037958115</v>
      </c>
      <c r="R94" s="68">
        <v>5.4309330098287703</v>
      </c>
    </row>
    <row r="95" spans="1:18" x14ac:dyDescent="0.25">
      <c r="A95" s="64" t="s">
        <v>277</v>
      </c>
      <c r="B95" s="67">
        <v>43896</v>
      </c>
      <c r="C95" s="68">
        <v>14.201700000000001</v>
      </c>
      <c r="D95" s="68">
        <v>14.201700000000001</v>
      </c>
      <c r="E95" s="64">
        <v>135655</v>
      </c>
      <c r="F95" s="68">
        <v>-699.537957898228</v>
      </c>
      <c r="G95" s="68">
        <v>-321.12586580012402</v>
      </c>
      <c r="H95" s="68">
        <v>-120.54928727671501</v>
      </c>
      <c r="I95" s="68">
        <v>-185.35672545052799</v>
      </c>
      <c r="J95" s="68">
        <v>-100.334707483446</v>
      </c>
      <c r="K95" s="68">
        <v>-14.112416157987999</v>
      </c>
      <c r="L95" s="68">
        <v>12.074708243858399</v>
      </c>
      <c r="M95" s="68">
        <v>-3.8591620277850698</v>
      </c>
      <c r="N95" s="68">
        <v>1.5199448571240399</v>
      </c>
      <c r="O95" s="68">
        <v>6.0391096902687398</v>
      </c>
      <c r="P95" s="68"/>
      <c r="Q95" s="68">
        <v>10.036783376963401</v>
      </c>
      <c r="R95" s="68">
        <v>3.6098448773002398</v>
      </c>
    </row>
    <row r="96" spans="1:18" x14ac:dyDescent="0.25">
      <c r="A96" s="64" t="s">
        <v>278</v>
      </c>
      <c r="B96" s="67">
        <v>43896</v>
      </c>
      <c r="C96" s="68">
        <v>524.17449999999997</v>
      </c>
      <c r="D96" s="68">
        <v>524.17449999999997</v>
      </c>
      <c r="E96" s="64">
        <v>100526</v>
      </c>
      <c r="F96" s="68">
        <v>-830.21682417161003</v>
      </c>
      <c r="G96" s="68">
        <v>-359.66918088160003</v>
      </c>
      <c r="H96" s="68">
        <v>-120.00425172049199</v>
      </c>
      <c r="I96" s="68">
        <v>-232.06799261235</v>
      </c>
      <c r="J96" s="68">
        <v>-133.38031546644899</v>
      </c>
      <c r="K96" s="68">
        <v>-28.834627097618998</v>
      </c>
      <c r="L96" s="68">
        <v>-3.4734363408861499</v>
      </c>
      <c r="M96" s="68">
        <v>-11.512783374324099</v>
      </c>
      <c r="N96" s="68">
        <v>-4.3112722134458599</v>
      </c>
      <c r="O96" s="68">
        <v>2.94149261854316</v>
      </c>
      <c r="P96" s="68">
        <v>4.1121742007000304</v>
      </c>
      <c r="Q96" s="68">
        <v>245.77487231534801</v>
      </c>
      <c r="R96" s="68">
        <v>-0.87682425511615802</v>
      </c>
    </row>
    <row r="97" spans="1:18" x14ac:dyDescent="0.25">
      <c r="A97" s="64" t="s">
        <v>175</v>
      </c>
      <c r="B97" s="67">
        <v>43896</v>
      </c>
      <c r="C97" s="68">
        <v>558.69359999999995</v>
      </c>
      <c r="D97" s="68">
        <v>558.69359999999995</v>
      </c>
      <c r="E97" s="64">
        <v>118540</v>
      </c>
      <c r="F97" s="68">
        <v>-829.30994763353794</v>
      </c>
      <c r="G97" s="68">
        <v>-358.80501800856399</v>
      </c>
      <c r="H97" s="68">
        <v>-119.131487569561</v>
      </c>
      <c r="I97" s="68">
        <v>-231.23945444812901</v>
      </c>
      <c r="J97" s="68">
        <v>-132.56076119189001</v>
      </c>
      <c r="K97" s="68">
        <v>-27.9149719539665</v>
      </c>
      <c r="L97" s="68">
        <v>-2.4884643260548298</v>
      </c>
      <c r="M97" s="68">
        <v>-10.6116207006789</v>
      </c>
      <c r="N97" s="68">
        <v>-3.3668245690308498</v>
      </c>
      <c r="O97" s="68">
        <v>4.0338546387970302</v>
      </c>
      <c r="P97" s="68">
        <v>5.32058997042743</v>
      </c>
      <c r="Q97" s="68">
        <v>18.140140251081899</v>
      </c>
      <c r="R97" s="68">
        <v>7.57234306698127E-2</v>
      </c>
    </row>
    <row r="98" spans="1:18" x14ac:dyDescent="0.25">
      <c r="A98" s="64" t="s">
        <v>279</v>
      </c>
      <c r="B98" s="67">
        <v>43896</v>
      </c>
      <c r="C98" s="68">
        <v>336.95400000000001</v>
      </c>
      <c r="D98" s="68">
        <v>336.95400000000001</v>
      </c>
      <c r="E98" s="64">
        <v>100998</v>
      </c>
      <c r="F98" s="68">
        <v>-989.78478169229504</v>
      </c>
      <c r="G98" s="68">
        <v>-435.84053703719599</v>
      </c>
      <c r="H98" s="68">
        <v>-171.23277560568499</v>
      </c>
      <c r="I98" s="68">
        <v>-248.926696363236</v>
      </c>
      <c r="J98" s="68">
        <v>-127.50760999381799</v>
      </c>
      <c r="K98" s="68">
        <v>-33.665626432062801</v>
      </c>
      <c r="L98" s="68">
        <v>-1.10272987002902</v>
      </c>
      <c r="M98" s="68">
        <v>-10.9362538579358</v>
      </c>
      <c r="N98" s="68">
        <v>-2.6435033452814101</v>
      </c>
      <c r="O98" s="68">
        <v>6.2158491366795499</v>
      </c>
      <c r="P98" s="68">
        <v>7.2987058185172797</v>
      </c>
      <c r="Q98" s="68">
        <v>170.41012423247199</v>
      </c>
      <c r="R98" s="68">
        <v>0.25828230818219999</v>
      </c>
    </row>
    <row r="99" spans="1:18" x14ac:dyDescent="0.25">
      <c r="A99" s="64" t="s">
        <v>176</v>
      </c>
      <c r="B99" s="67">
        <v>43896</v>
      </c>
      <c r="C99" s="68">
        <v>351.14600000000002</v>
      </c>
      <c r="D99" s="68">
        <v>351.14600000000002</v>
      </c>
      <c r="E99" s="64">
        <v>118929</v>
      </c>
      <c r="F99" s="68">
        <v>-989.33446744373202</v>
      </c>
      <c r="G99" s="68">
        <v>-435.38050074414201</v>
      </c>
      <c r="H99" s="68">
        <v>-170.77605841530101</v>
      </c>
      <c r="I99" s="68">
        <v>-248.489536321787</v>
      </c>
      <c r="J99" s="68">
        <v>-127.062117982424</v>
      </c>
      <c r="K99" s="68">
        <v>-33.210396024328503</v>
      </c>
      <c r="L99" s="68">
        <v>-0.60698021159332205</v>
      </c>
      <c r="M99" s="68">
        <v>-10.4773623266868</v>
      </c>
      <c r="N99" s="68">
        <v>-2.1529561934980501</v>
      </c>
      <c r="O99" s="68">
        <v>6.9264225551382603</v>
      </c>
      <c r="P99" s="68">
        <v>8.1284105839685701</v>
      </c>
      <c r="Q99" s="68">
        <v>19.379880731664699</v>
      </c>
      <c r="R99" s="68">
        <v>0.81258089874445005</v>
      </c>
    </row>
    <row r="100" spans="1:18" x14ac:dyDescent="0.25">
      <c r="A100" s="64" t="s">
        <v>280</v>
      </c>
      <c r="B100" s="67">
        <v>43896</v>
      </c>
      <c r="C100" s="68">
        <v>454.16500000000002</v>
      </c>
      <c r="D100" s="68">
        <v>1481.90294995934</v>
      </c>
      <c r="E100" s="64">
        <v>101979</v>
      </c>
      <c r="F100" s="68">
        <v>-1079.54154531876</v>
      </c>
      <c r="G100" s="68">
        <v>-459.63066071184801</v>
      </c>
      <c r="H100" s="68">
        <v>-146.98751869627699</v>
      </c>
      <c r="I100" s="68">
        <v>-258.436193744935</v>
      </c>
      <c r="J100" s="68">
        <v>-147.03353753866301</v>
      </c>
      <c r="K100" s="68">
        <v>-41.449927306616701</v>
      </c>
      <c r="L100" s="68">
        <v>-10.8976746254937</v>
      </c>
      <c r="M100" s="68">
        <v>-18.325962208673399</v>
      </c>
      <c r="N100" s="68">
        <v>-9.2687756683164206</v>
      </c>
      <c r="O100" s="68">
        <v>0.36082727714344998</v>
      </c>
      <c r="P100" s="68">
        <v>1.7986725257729299</v>
      </c>
      <c r="Q100" s="68">
        <v>614.62598871428804</v>
      </c>
      <c r="R100" s="68">
        <v>-5.7485232025675401</v>
      </c>
    </row>
    <row r="101" spans="1:18" x14ac:dyDescent="0.25">
      <c r="A101" s="64" t="s">
        <v>177</v>
      </c>
      <c r="B101" s="67">
        <v>43896</v>
      </c>
      <c r="C101" s="68">
        <v>474.88600000000002</v>
      </c>
      <c r="D101" s="68">
        <v>474.88600000000002</v>
      </c>
      <c r="E101" s="64">
        <v>119060</v>
      </c>
      <c r="F101" s="68">
        <v>-1078.99630531805</v>
      </c>
      <c r="G101" s="68">
        <v>-459.14368503171102</v>
      </c>
      <c r="H101" s="68">
        <v>-146.478771938237</v>
      </c>
      <c r="I101" s="68">
        <v>-257.94400675207203</v>
      </c>
      <c r="J101" s="68">
        <v>-146.52094357954101</v>
      </c>
      <c r="K101" s="68">
        <v>-40.920069874116201</v>
      </c>
      <c r="L101" s="68">
        <v>-10.3440502921642</v>
      </c>
      <c r="M101" s="68">
        <v>-17.823387751276801</v>
      </c>
      <c r="N101" s="68">
        <v>-8.7369304722145706</v>
      </c>
      <c r="O101" s="68">
        <v>1.0500050601841699</v>
      </c>
      <c r="P101" s="68">
        <v>2.50872332638794</v>
      </c>
      <c r="Q101" s="68">
        <v>13.174713149075201</v>
      </c>
      <c r="R101" s="68">
        <v>-5.1604745623808803</v>
      </c>
    </row>
    <row r="102" spans="1:18" x14ac:dyDescent="0.25">
      <c r="A102" s="64" t="s">
        <v>281</v>
      </c>
      <c r="B102" s="67">
        <v>43896</v>
      </c>
      <c r="C102" s="68">
        <v>36.617199999999997</v>
      </c>
      <c r="D102" s="68">
        <v>36.617199999999997</v>
      </c>
      <c r="E102" s="64">
        <v>104707</v>
      </c>
      <c r="F102" s="68">
        <v>-721.29598398090297</v>
      </c>
      <c r="G102" s="68">
        <v>-340.66149925674199</v>
      </c>
      <c r="H102" s="68">
        <v>-123.49788697657701</v>
      </c>
      <c r="I102" s="68">
        <v>-198.52386924170199</v>
      </c>
      <c r="J102" s="68">
        <v>-92.774924744978307</v>
      </c>
      <c r="K102" s="68">
        <v>-11.553221121639799</v>
      </c>
      <c r="L102" s="68">
        <v>12.590911284390399</v>
      </c>
      <c r="M102" s="68">
        <v>-2.04290744034842</v>
      </c>
      <c r="N102" s="68">
        <v>4.0814907069650204</v>
      </c>
      <c r="O102" s="68">
        <v>5.1511615900509202</v>
      </c>
      <c r="P102" s="68">
        <v>5.8286737325871298</v>
      </c>
      <c r="Q102" s="68">
        <v>20.2022832189644</v>
      </c>
      <c r="R102" s="68">
        <v>-0.29739425354280202</v>
      </c>
    </row>
    <row r="103" spans="1:18" x14ac:dyDescent="0.25">
      <c r="A103" s="64" t="s">
        <v>178</v>
      </c>
      <c r="B103" s="67">
        <v>43896</v>
      </c>
      <c r="C103" s="68">
        <v>38.748100000000001</v>
      </c>
      <c r="D103" s="68">
        <v>38.748100000000001</v>
      </c>
      <c r="E103" s="64">
        <v>120079</v>
      </c>
      <c r="F103" s="68">
        <v>-719.97556150355001</v>
      </c>
      <c r="G103" s="68">
        <v>-339.36111229581701</v>
      </c>
      <c r="H103" s="68">
        <v>-122.202840004896</v>
      </c>
      <c r="I103" s="68">
        <v>-197.315856957428</v>
      </c>
      <c r="J103" s="68">
        <v>-91.553738419941297</v>
      </c>
      <c r="K103" s="68">
        <v>-10.2866819862897</v>
      </c>
      <c r="L103" s="68">
        <v>13.972573750126401</v>
      </c>
      <c r="M103" s="68">
        <v>-0.77177796115584896</v>
      </c>
      <c r="N103" s="68">
        <v>5.3223906156432896</v>
      </c>
      <c r="O103" s="68">
        <v>6.1661321579880104</v>
      </c>
      <c r="P103" s="68">
        <v>6.8879269412837898</v>
      </c>
      <c r="Q103" s="68">
        <v>17.8911217599337</v>
      </c>
      <c r="R103" s="68">
        <v>0.65312984678235297</v>
      </c>
    </row>
    <row r="104" spans="1:18" x14ac:dyDescent="0.25">
      <c r="A104" s="64" t="s">
        <v>282</v>
      </c>
      <c r="B104" s="67">
        <v>43896</v>
      </c>
      <c r="C104" s="68">
        <v>356.32</v>
      </c>
      <c r="D104" s="68">
        <v>356.32</v>
      </c>
      <c r="E104" s="64">
        <v>100354</v>
      </c>
      <c r="F104" s="68">
        <v>-783.84687208216701</v>
      </c>
      <c r="G104" s="68">
        <v>-368.20523985775401</v>
      </c>
      <c r="H104" s="68">
        <v>-103.416499326052</v>
      </c>
      <c r="I104" s="68">
        <v>-220.91860168410301</v>
      </c>
      <c r="J104" s="68">
        <v>-120.945083014049</v>
      </c>
      <c r="K104" s="68">
        <v>-25.686344126060401</v>
      </c>
      <c r="L104" s="68">
        <v>0.45128139187545602</v>
      </c>
      <c r="M104" s="68">
        <v>-9.7983890022635602</v>
      </c>
      <c r="N104" s="68">
        <v>-1.3854774320599601</v>
      </c>
      <c r="O104" s="68">
        <v>4.7465763972869999</v>
      </c>
      <c r="P104" s="68">
        <v>5.2051430061421504</v>
      </c>
      <c r="Q104" s="68">
        <v>168.430113257828</v>
      </c>
      <c r="R104" s="68">
        <v>1.3263306166670701</v>
      </c>
    </row>
    <row r="105" spans="1:18" x14ac:dyDescent="0.25">
      <c r="A105" s="64" t="s">
        <v>179</v>
      </c>
      <c r="B105" s="67">
        <v>43896</v>
      </c>
      <c r="C105" s="68">
        <v>381.9</v>
      </c>
      <c r="D105" s="68">
        <v>381.9</v>
      </c>
      <c r="E105" s="64">
        <v>120592</v>
      </c>
      <c r="F105" s="68">
        <v>-782.80421246828996</v>
      </c>
      <c r="G105" s="68">
        <v>-367.65701709835798</v>
      </c>
      <c r="H105" s="68">
        <v>-102.792017777387</v>
      </c>
      <c r="I105" s="68">
        <v>-220.36926789385501</v>
      </c>
      <c r="J105" s="68">
        <v>-120.434898697558</v>
      </c>
      <c r="K105" s="68">
        <v>-25.022521118860599</v>
      </c>
      <c r="L105" s="68">
        <v>1.2576614995459801</v>
      </c>
      <c r="M105" s="68">
        <v>-9.0238596059837395</v>
      </c>
      <c r="N105" s="68">
        <v>-0.61506872515781397</v>
      </c>
      <c r="O105" s="68">
        <v>5.9005358017924801</v>
      </c>
      <c r="P105" s="68">
        <v>6.5727955716009498</v>
      </c>
      <c r="Q105" s="68">
        <v>19.512135736304401</v>
      </c>
      <c r="R105" s="68">
        <v>2.2218831630415199</v>
      </c>
    </row>
    <row r="106" spans="1:18" x14ac:dyDescent="0.25">
      <c r="A106" s="64" t="s">
        <v>283</v>
      </c>
      <c r="B106" s="67">
        <v>43896</v>
      </c>
      <c r="C106" s="68">
        <v>10.75</v>
      </c>
      <c r="D106" s="68">
        <v>10.75</v>
      </c>
      <c r="E106" s="64">
        <v>142136</v>
      </c>
      <c r="F106" s="68">
        <v>-535.28872593950496</v>
      </c>
      <c r="G106" s="68">
        <v>-351.70129479072602</v>
      </c>
      <c r="H106" s="68">
        <v>-182.54680687355699</v>
      </c>
      <c r="I106" s="68">
        <v>-242.51814628699</v>
      </c>
      <c r="J106" s="68">
        <v>-118.757807280016</v>
      </c>
      <c r="K106" s="68">
        <v>-14.7357123163575</v>
      </c>
      <c r="L106" s="68">
        <v>14.610888113882099</v>
      </c>
      <c r="M106" s="68">
        <v>-2.3135483526601601</v>
      </c>
      <c r="N106" s="68">
        <v>4.8647207783553297</v>
      </c>
      <c r="O106" s="68"/>
      <c r="P106" s="68"/>
      <c r="Q106" s="68">
        <v>3.8340336134453801</v>
      </c>
      <c r="R106" s="68"/>
    </row>
    <row r="107" spans="1:18" x14ac:dyDescent="0.25">
      <c r="A107" s="64" t="s">
        <v>180</v>
      </c>
      <c r="B107" s="67">
        <v>43896</v>
      </c>
      <c r="C107" s="68">
        <v>10.98</v>
      </c>
      <c r="D107" s="68">
        <v>10.98</v>
      </c>
      <c r="E107" s="64">
        <v>142134</v>
      </c>
      <c r="F107" s="68">
        <v>-491.91374663072799</v>
      </c>
      <c r="G107" s="68">
        <v>-344.54277286135698</v>
      </c>
      <c r="H107" s="68">
        <v>-183.27893547577199</v>
      </c>
      <c r="I107" s="68">
        <v>-241.536778780421</v>
      </c>
      <c r="J107" s="68">
        <v>-117.443549075999</v>
      </c>
      <c r="K107" s="68">
        <v>-14.438151839381</v>
      </c>
      <c r="L107" s="68">
        <v>15.1246892187147</v>
      </c>
      <c r="M107" s="68">
        <v>-1.79530564463769</v>
      </c>
      <c r="N107" s="68">
        <v>5.46054392844208</v>
      </c>
      <c r="O107" s="68"/>
      <c r="P107" s="68"/>
      <c r="Q107" s="68">
        <v>5.0098039215686301</v>
      </c>
      <c r="R107" s="68"/>
    </row>
    <row r="108" spans="1:18" x14ac:dyDescent="0.25">
      <c r="A108" s="64" t="s">
        <v>181</v>
      </c>
      <c r="B108" s="67">
        <v>43896</v>
      </c>
      <c r="C108" s="68">
        <v>29.34</v>
      </c>
      <c r="D108" s="68">
        <v>29.34</v>
      </c>
      <c r="E108" s="64">
        <v>123637</v>
      </c>
      <c r="F108" s="68">
        <v>-345.03713706954898</v>
      </c>
      <c r="G108" s="68">
        <v>-53.670399276099999</v>
      </c>
      <c r="H108" s="68">
        <v>5.3370375785939599</v>
      </c>
      <c r="I108" s="68">
        <v>-113.08633950817899</v>
      </c>
      <c r="J108" s="68">
        <v>-75.791380414853407</v>
      </c>
      <c r="K108" s="68">
        <v>-2.7156323703378602</v>
      </c>
      <c r="L108" s="68">
        <v>18.4353235153384</v>
      </c>
      <c r="M108" s="68">
        <v>6.6748872714732697</v>
      </c>
      <c r="N108" s="68">
        <v>8.4426734543397508</v>
      </c>
      <c r="O108" s="68">
        <v>10.990265434018699</v>
      </c>
      <c r="P108" s="68">
        <v>7.2052244410794</v>
      </c>
      <c r="Q108" s="68">
        <v>29.7978049810046</v>
      </c>
      <c r="R108" s="68">
        <v>3.7508164573745302</v>
      </c>
    </row>
    <row r="109" spans="1:18" x14ac:dyDescent="0.25">
      <c r="A109" s="64" t="s">
        <v>284</v>
      </c>
      <c r="B109" s="67">
        <v>43896</v>
      </c>
      <c r="C109" s="68">
        <v>27.18</v>
      </c>
      <c r="D109" s="68">
        <v>27.18</v>
      </c>
      <c r="E109" s="64">
        <v>123638</v>
      </c>
      <c r="F109" s="68">
        <v>-345.84548104956599</v>
      </c>
      <c r="G109" s="68">
        <v>-53.479853479853297</v>
      </c>
      <c r="H109" s="68">
        <v>3.8396802019776799</v>
      </c>
      <c r="I109" s="68">
        <v>-114.329125759701</v>
      </c>
      <c r="J109" s="68">
        <v>-76.951938538502702</v>
      </c>
      <c r="K109" s="68">
        <v>-3.9452350927760702</v>
      </c>
      <c r="L109" s="68">
        <v>17.052707771270601</v>
      </c>
      <c r="M109" s="68">
        <v>5.3529377257452202</v>
      </c>
      <c r="N109" s="68">
        <v>6.9887268189836904</v>
      </c>
      <c r="O109" s="68">
        <v>8.9159868994443805</v>
      </c>
      <c r="P109" s="68">
        <v>5.45239547194564</v>
      </c>
      <c r="Q109" s="68">
        <v>26.4698184888139</v>
      </c>
      <c r="R109" s="68">
        <v>2.1459475292731902</v>
      </c>
    </row>
    <row r="110" spans="1:18" x14ac:dyDescent="0.25">
      <c r="A110" s="64" t="s">
        <v>182</v>
      </c>
      <c r="B110" s="67">
        <v>43896</v>
      </c>
      <c r="C110" s="68">
        <v>55.56</v>
      </c>
      <c r="D110" s="68">
        <v>55.56</v>
      </c>
      <c r="E110" s="64">
        <v>118473</v>
      </c>
      <c r="F110" s="68">
        <v>-777.96371322881703</v>
      </c>
      <c r="G110" s="68">
        <v>-402.30885253509598</v>
      </c>
      <c r="H110" s="68">
        <v>-116.525476986501</v>
      </c>
      <c r="I110" s="68">
        <v>-234.30926046410701</v>
      </c>
      <c r="J110" s="68">
        <v>-123.594467982694</v>
      </c>
      <c r="K110" s="68">
        <v>-17.864938157285501</v>
      </c>
      <c r="L110" s="68">
        <v>3.93811547234194</v>
      </c>
      <c r="M110" s="68">
        <v>-12.098262436888399</v>
      </c>
      <c r="N110" s="68">
        <v>-3.84825593324992</v>
      </c>
      <c r="O110" s="68">
        <v>7.0298509280558701</v>
      </c>
      <c r="P110" s="68">
        <v>6.5618206076497598</v>
      </c>
      <c r="Q110" s="68">
        <v>20.7524383152379</v>
      </c>
      <c r="R110" s="68">
        <v>-3.71465766945364</v>
      </c>
    </row>
    <row r="111" spans="1:18" x14ac:dyDescent="0.25">
      <c r="A111" s="64" t="s">
        <v>285</v>
      </c>
      <c r="B111" s="67">
        <v>43896</v>
      </c>
      <c r="C111" s="68">
        <v>51.39</v>
      </c>
      <c r="D111" s="68">
        <v>51.39</v>
      </c>
      <c r="E111" s="64">
        <v>111569</v>
      </c>
      <c r="F111" s="68">
        <v>-785.319878141662</v>
      </c>
      <c r="G111" s="68">
        <v>-405.0978179082</v>
      </c>
      <c r="H111" s="68">
        <v>-117.04122394630301</v>
      </c>
      <c r="I111" s="68">
        <v>-235.24931153688399</v>
      </c>
      <c r="J111" s="68">
        <v>-124.471693663952</v>
      </c>
      <c r="K111" s="68">
        <v>-18.8201079336094</v>
      </c>
      <c r="L111" s="68">
        <v>2.8898756198401099</v>
      </c>
      <c r="M111" s="68">
        <v>-13.089759632564601</v>
      </c>
      <c r="N111" s="68">
        <v>-5.0130628460745301</v>
      </c>
      <c r="O111" s="68">
        <v>5.6020419378742199</v>
      </c>
      <c r="P111" s="68">
        <v>5.0447847244054804</v>
      </c>
      <c r="Q111" s="68">
        <v>36.955357142857103</v>
      </c>
      <c r="R111" s="68">
        <v>-4.8373439983783797</v>
      </c>
    </row>
    <row r="112" spans="1:18" x14ac:dyDescent="0.25">
      <c r="A112" s="64" t="s">
        <v>183</v>
      </c>
      <c r="B112" s="67">
        <v>43896</v>
      </c>
      <c r="C112" s="68">
        <v>9.6</v>
      </c>
      <c r="D112" s="68">
        <v>9.6</v>
      </c>
      <c r="E112" s="64">
        <v>141808</v>
      </c>
      <c r="F112" s="68">
        <v>-708.37589376915105</v>
      </c>
      <c r="G112" s="68">
        <v>-248.29931972789299</v>
      </c>
      <c r="H112" s="68">
        <v>-53.755522827687599</v>
      </c>
      <c r="I112" s="68">
        <v>-180.681452909032</v>
      </c>
      <c r="J112" s="68">
        <v>-84.397305720317604</v>
      </c>
      <c r="K112" s="68">
        <v>-20.609824957651</v>
      </c>
      <c r="L112" s="68">
        <v>6.6921775748471104</v>
      </c>
      <c r="M112" s="68">
        <v>-4.5565362980804496</v>
      </c>
      <c r="N112" s="68">
        <v>3.1064194443955202</v>
      </c>
      <c r="O112" s="68"/>
      <c r="P112" s="68"/>
      <c r="Q112" s="68">
        <v>-1.8272841051314199</v>
      </c>
      <c r="R112" s="68">
        <v>-1.70792195030649</v>
      </c>
    </row>
    <row r="113" spans="1:18" x14ac:dyDescent="0.25">
      <c r="A113" s="64" t="s">
        <v>286</v>
      </c>
      <c r="B113" s="67">
        <v>43896</v>
      </c>
      <c r="C113" s="68">
        <v>9.4</v>
      </c>
      <c r="D113" s="68">
        <v>9.4</v>
      </c>
      <c r="E113" s="64">
        <v>141862</v>
      </c>
      <c r="F113" s="68">
        <v>-723.14911366006197</v>
      </c>
      <c r="G113" s="68">
        <v>-253.47222222222101</v>
      </c>
      <c r="H113" s="68">
        <v>-54.887218045112398</v>
      </c>
      <c r="I113" s="68">
        <v>-182.02099737532799</v>
      </c>
      <c r="J113" s="68">
        <v>-86.070195823792801</v>
      </c>
      <c r="K113" s="68">
        <v>-21.790081146217901</v>
      </c>
      <c r="L113" s="68">
        <v>5.4794931844112202</v>
      </c>
      <c r="M113" s="68">
        <v>-5.4372113809027303</v>
      </c>
      <c r="N113" s="68">
        <v>2.1679733903540099</v>
      </c>
      <c r="O113" s="68"/>
      <c r="P113" s="68"/>
      <c r="Q113" s="68">
        <v>-2.7409261576971198</v>
      </c>
      <c r="R113" s="68">
        <v>-2.61738228674816</v>
      </c>
    </row>
    <row r="114" spans="1:18" x14ac:dyDescent="0.25">
      <c r="A114" s="64" t="s">
        <v>287</v>
      </c>
      <c r="B114" s="67">
        <v>43896</v>
      </c>
      <c r="C114" s="68">
        <v>52.28</v>
      </c>
      <c r="D114" s="68">
        <v>52.28</v>
      </c>
      <c r="E114" s="64">
        <v>104636</v>
      </c>
      <c r="F114" s="68">
        <v>-705.21478146689299</v>
      </c>
      <c r="G114" s="68">
        <v>-356.91298428023299</v>
      </c>
      <c r="H114" s="68">
        <v>-120.80931027119399</v>
      </c>
      <c r="I114" s="68">
        <v>-192.849594927791</v>
      </c>
      <c r="J114" s="68">
        <v>-81.716921900344701</v>
      </c>
      <c r="K114" s="68">
        <v>-4.1757409730152197</v>
      </c>
      <c r="L114" s="68">
        <v>17.9278421099634</v>
      </c>
      <c r="M114" s="68">
        <v>2.3070323829652399</v>
      </c>
      <c r="N114" s="68">
        <v>6.6538779305662104</v>
      </c>
      <c r="O114" s="68">
        <v>10.365920079675</v>
      </c>
      <c r="P114" s="68">
        <v>8.2382814509296391</v>
      </c>
      <c r="Q114" s="68">
        <v>32.043604651162802</v>
      </c>
      <c r="R114" s="68">
        <v>5.1290211909901497</v>
      </c>
    </row>
    <row r="115" spans="1:18" x14ac:dyDescent="0.25">
      <c r="A115" s="64" t="s">
        <v>184</v>
      </c>
      <c r="B115" s="67">
        <v>43896</v>
      </c>
      <c r="C115" s="68">
        <v>57.96</v>
      </c>
      <c r="D115" s="68">
        <v>57.96</v>
      </c>
      <c r="E115" s="64">
        <v>120416</v>
      </c>
      <c r="F115" s="68">
        <v>-704.06091370558295</v>
      </c>
      <c r="G115" s="68">
        <v>-354.60636515912898</v>
      </c>
      <c r="H115" s="68">
        <v>-119.54532318659101</v>
      </c>
      <c r="I115" s="68">
        <v>-192.17649239896201</v>
      </c>
      <c r="J115" s="68">
        <v>-80.6834189880678</v>
      </c>
      <c r="K115" s="68">
        <v>-3.1582590637708701</v>
      </c>
      <c r="L115" s="68">
        <v>19.058449579893001</v>
      </c>
      <c r="M115" s="68">
        <v>3.4664749138469002</v>
      </c>
      <c r="N115" s="68">
        <v>7.9513897372000102</v>
      </c>
      <c r="O115" s="68">
        <v>12.3291660195683</v>
      </c>
      <c r="P115" s="68">
        <v>10.536185777612699</v>
      </c>
      <c r="Q115" s="68">
        <v>26.9630724021204</v>
      </c>
      <c r="R115" s="68">
        <v>6.6699165213640903</v>
      </c>
    </row>
    <row r="116" spans="1:18" x14ac:dyDescent="0.25">
      <c r="A116" s="64" t="s">
        <v>185</v>
      </c>
      <c r="B116" s="67">
        <v>43896</v>
      </c>
      <c r="C116" s="68">
        <v>9.7594999999999992</v>
      </c>
      <c r="D116" s="68">
        <v>9.7594999999999992</v>
      </c>
      <c r="E116" s="64">
        <v>147541</v>
      </c>
      <c r="F116" s="68">
        <v>-895.27131705464399</v>
      </c>
      <c r="G116" s="68">
        <v>-435.84170610183099</v>
      </c>
      <c r="H116" s="68">
        <v>-157.01153504880301</v>
      </c>
      <c r="I116" s="68">
        <v>-223.05480064033401</v>
      </c>
      <c r="J116" s="68">
        <v>-123.822583460866</v>
      </c>
      <c r="K116" s="68">
        <v>-23.689820461930299</v>
      </c>
      <c r="L116" s="68"/>
      <c r="M116" s="68"/>
      <c r="N116" s="68"/>
      <c r="O116" s="68"/>
      <c r="P116" s="68"/>
      <c r="Q116" s="68">
        <v>-6.2701785714286</v>
      </c>
      <c r="R116" s="68"/>
    </row>
    <row r="117" spans="1:18" x14ac:dyDescent="0.25">
      <c r="A117" s="64" t="s">
        <v>288</v>
      </c>
      <c r="B117" s="67">
        <v>43896</v>
      </c>
      <c r="C117" s="68">
        <v>9.6786999999999992</v>
      </c>
      <c r="D117" s="68">
        <v>9.6786999999999992</v>
      </c>
      <c r="E117" s="64">
        <v>147544</v>
      </c>
      <c r="F117" s="68">
        <v>-897.53796849648404</v>
      </c>
      <c r="G117" s="68">
        <v>-437.830345285524</v>
      </c>
      <c r="H117" s="68">
        <v>-159.143463864301</v>
      </c>
      <c r="I117" s="68">
        <v>-225.014142967429</v>
      </c>
      <c r="J117" s="68">
        <v>-125.776626068597</v>
      </c>
      <c r="K117" s="68">
        <v>-25.710572980821301</v>
      </c>
      <c r="L117" s="68"/>
      <c r="M117" s="68"/>
      <c r="N117" s="68"/>
      <c r="O117" s="68"/>
      <c r="P117" s="68"/>
      <c r="Q117" s="68">
        <v>-8.3767500000000297</v>
      </c>
      <c r="R117" s="68"/>
    </row>
    <row r="118" spans="1:18" x14ac:dyDescent="0.25">
      <c r="A118" s="64" t="s">
        <v>289</v>
      </c>
      <c r="B118" s="67">
        <v>43896</v>
      </c>
      <c r="C118" s="68">
        <v>17.763999999999999</v>
      </c>
      <c r="D118" s="68">
        <v>17.763999999999999</v>
      </c>
      <c r="E118" s="64">
        <v>107288</v>
      </c>
      <c r="F118" s="68">
        <v>-439.891105463077</v>
      </c>
      <c r="G118" s="68">
        <v>-249.95313344287399</v>
      </c>
      <c r="H118" s="68">
        <v>-81.396913708766704</v>
      </c>
      <c r="I118" s="68">
        <v>-179.50445283333701</v>
      </c>
      <c r="J118" s="68">
        <v>-85.156112707878705</v>
      </c>
      <c r="K118" s="68">
        <v>-2.9540358723743099</v>
      </c>
      <c r="L118" s="68">
        <v>15.550590065169301</v>
      </c>
      <c r="M118" s="68">
        <v>3.42041731343891</v>
      </c>
      <c r="N118" s="68">
        <v>10.0630360200313</v>
      </c>
      <c r="O118" s="68">
        <v>11.320018508045401</v>
      </c>
      <c r="P118" s="68">
        <v>9.1598212250091802</v>
      </c>
      <c r="Q118" s="68">
        <v>6.5026617714548003</v>
      </c>
      <c r="R118" s="68">
        <v>5.9541406048377903</v>
      </c>
    </row>
    <row r="119" spans="1:18" x14ac:dyDescent="0.25">
      <c r="A119" s="64" t="s">
        <v>186</v>
      </c>
      <c r="B119" s="67">
        <v>43896</v>
      </c>
      <c r="C119" s="68">
        <v>19.260200000000001</v>
      </c>
      <c r="D119" s="68">
        <v>19.260200000000001</v>
      </c>
      <c r="E119" s="64">
        <v>120494</v>
      </c>
      <c r="F119" s="68">
        <v>-439.24020764511499</v>
      </c>
      <c r="G119" s="68">
        <v>-249.17568958122499</v>
      </c>
      <c r="H119" s="68">
        <v>-80.655266993622803</v>
      </c>
      <c r="I119" s="68">
        <v>-178.80365151828599</v>
      </c>
      <c r="J119" s="68">
        <v>-84.458339958551704</v>
      </c>
      <c r="K119" s="68">
        <v>-2.2180527129590599</v>
      </c>
      <c r="L119" s="68">
        <v>16.354330193615901</v>
      </c>
      <c r="M119" s="68">
        <v>4.1868300893023402</v>
      </c>
      <c r="N119" s="68">
        <v>10.8872728371291</v>
      </c>
      <c r="O119" s="68">
        <v>12.375496922003601</v>
      </c>
      <c r="P119" s="68">
        <v>11.1500693452495</v>
      </c>
      <c r="Q119" s="68">
        <v>23.606335977268401</v>
      </c>
      <c r="R119" s="68">
        <v>6.7973943360714797</v>
      </c>
    </row>
    <row r="120" spans="1:18" x14ac:dyDescent="0.25">
      <c r="A120" s="64" t="s">
        <v>290</v>
      </c>
      <c r="B120" s="67">
        <v>43896</v>
      </c>
      <c r="C120" s="68">
        <v>44.732999999999997</v>
      </c>
      <c r="D120" s="68">
        <v>44.732999999999997</v>
      </c>
      <c r="E120" s="64">
        <v>103339</v>
      </c>
      <c r="F120" s="68">
        <v>-762.16429181167598</v>
      </c>
      <c r="G120" s="68">
        <v>-314.499854819978</v>
      </c>
      <c r="H120" s="68">
        <v>-98.242486150452393</v>
      </c>
      <c r="I120" s="68">
        <v>-209.129732932835</v>
      </c>
      <c r="J120" s="68">
        <v>-113.179326760846</v>
      </c>
      <c r="K120" s="68">
        <v>-10.835559220551101</v>
      </c>
      <c r="L120" s="68">
        <v>14.7312792314232</v>
      </c>
      <c r="M120" s="68">
        <v>-1.8268694572500599</v>
      </c>
      <c r="N120" s="68">
        <v>6.0285726166589404</v>
      </c>
      <c r="O120" s="68">
        <v>7.9835450343500396</v>
      </c>
      <c r="P120" s="68">
        <v>7.4338639451389197</v>
      </c>
      <c r="Q120" s="68">
        <v>24.300450450450501</v>
      </c>
      <c r="R120" s="68">
        <v>5.88582966266297</v>
      </c>
    </row>
    <row r="121" spans="1:18" x14ac:dyDescent="0.25">
      <c r="A121" s="64" t="s">
        <v>187</v>
      </c>
      <c r="B121" s="67">
        <v>43896</v>
      </c>
      <c r="C121" s="68">
        <v>48.936999999999998</v>
      </c>
      <c r="D121" s="68">
        <v>48.936999999999998</v>
      </c>
      <c r="E121" s="64">
        <v>119773</v>
      </c>
      <c r="F121" s="68">
        <v>-760.97961143680402</v>
      </c>
      <c r="G121" s="68">
        <v>-313.42530840848798</v>
      </c>
      <c r="H121" s="68">
        <v>-97.039148558250403</v>
      </c>
      <c r="I121" s="68">
        <v>-208.03744954402799</v>
      </c>
      <c r="J121" s="68">
        <v>-112.06222558862</v>
      </c>
      <c r="K121" s="68">
        <v>-9.6469153166997703</v>
      </c>
      <c r="L121" s="68">
        <v>16.0011211841489</v>
      </c>
      <c r="M121" s="68">
        <v>-0.65550796635499997</v>
      </c>
      <c r="N121" s="68">
        <v>7.2956409857275899</v>
      </c>
      <c r="O121" s="68">
        <v>9.5028739450011592</v>
      </c>
      <c r="P121" s="68">
        <v>9.3128704838055203</v>
      </c>
      <c r="Q121" s="68">
        <v>19.608896161348301</v>
      </c>
      <c r="R121" s="68">
        <v>7.1755962364379204</v>
      </c>
    </row>
    <row r="122" spans="1:18" x14ac:dyDescent="0.25">
      <c r="A122" s="64" t="s">
        <v>188</v>
      </c>
      <c r="B122" s="67">
        <v>43896</v>
      </c>
      <c r="C122" s="68">
        <v>54.280999999999999</v>
      </c>
      <c r="D122" s="68">
        <v>54.280999999999999</v>
      </c>
      <c r="E122" s="64">
        <v>119417</v>
      </c>
      <c r="F122" s="68">
        <v>-642.10088140010498</v>
      </c>
      <c r="G122" s="68">
        <v>-315.69975056974198</v>
      </c>
      <c r="H122" s="68">
        <v>-95.434451790590899</v>
      </c>
      <c r="I122" s="68">
        <v>-202.71613694959501</v>
      </c>
      <c r="J122" s="68">
        <v>-104.11227990844399</v>
      </c>
      <c r="K122" s="68">
        <v>-20.1956408852961</v>
      </c>
      <c r="L122" s="68">
        <v>7.4412394766241698</v>
      </c>
      <c r="M122" s="68">
        <v>-5.3607825914015601</v>
      </c>
      <c r="N122" s="68">
        <v>0.92528469008564695</v>
      </c>
      <c r="O122" s="68">
        <v>6.05342847344631</v>
      </c>
      <c r="P122" s="68">
        <v>7.5749641456363301</v>
      </c>
      <c r="Q122" s="68">
        <v>18.031244799154699</v>
      </c>
      <c r="R122" s="68">
        <v>-2.3425848798501701</v>
      </c>
    </row>
    <row r="123" spans="1:18" x14ac:dyDescent="0.25">
      <c r="A123" s="64" t="s">
        <v>291</v>
      </c>
      <c r="B123" s="67">
        <v>43896</v>
      </c>
      <c r="C123" s="68">
        <v>51.848999999999997</v>
      </c>
      <c r="D123" s="68">
        <v>51.848999999999997</v>
      </c>
      <c r="E123" s="64">
        <v>118047</v>
      </c>
      <c r="F123" s="68">
        <v>-642.47413695100295</v>
      </c>
      <c r="G123" s="68">
        <v>-316.09746017433099</v>
      </c>
      <c r="H123" s="68">
        <v>-95.9520969744176</v>
      </c>
      <c r="I123" s="68">
        <v>-203.229398663697</v>
      </c>
      <c r="J123" s="68">
        <v>-104.62910454587001</v>
      </c>
      <c r="K123" s="68">
        <v>-20.724739283835</v>
      </c>
      <c r="L123" s="68">
        <v>6.8977008029376901</v>
      </c>
      <c r="M123" s="68">
        <v>-5.8628268561889296</v>
      </c>
      <c r="N123" s="68">
        <v>0.403619213300977</v>
      </c>
      <c r="O123" s="68">
        <v>5.2684181958197502</v>
      </c>
      <c r="P123" s="68">
        <v>6.6719955658633801</v>
      </c>
      <c r="Q123" s="68">
        <v>29.8279339972662</v>
      </c>
      <c r="R123" s="68">
        <v>-2.9085048487877199</v>
      </c>
    </row>
    <row r="124" spans="1:18" x14ac:dyDescent="0.25">
      <c r="A124" s="64" t="s">
        <v>292</v>
      </c>
      <c r="B124" s="67">
        <v>43896</v>
      </c>
      <c r="C124" s="68">
        <v>69.9726</v>
      </c>
      <c r="D124" s="68">
        <v>69.9726</v>
      </c>
      <c r="E124" s="64">
        <v>100865</v>
      </c>
      <c r="F124" s="68">
        <v>-607.53826046629297</v>
      </c>
      <c r="G124" s="68">
        <v>-310.63115983505401</v>
      </c>
      <c r="H124" s="68">
        <v>-100.10184314873599</v>
      </c>
      <c r="I124" s="68">
        <v>-190.11653924509699</v>
      </c>
      <c r="J124" s="68">
        <v>-92.511965399169398</v>
      </c>
      <c r="K124" s="68">
        <v>-8.7335476737980198</v>
      </c>
      <c r="L124" s="68">
        <v>15.0531023874784</v>
      </c>
      <c r="M124" s="68">
        <v>5.0786249715500196</v>
      </c>
      <c r="N124" s="68">
        <v>10.288229849872099</v>
      </c>
      <c r="O124" s="68">
        <v>11.287945850359201</v>
      </c>
      <c r="P124" s="68">
        <v>6.3929504932176204</v>
      </c>
      <c r="Q124" s="68">
        <v>26.3064580973668</v>
      </c>
      <c r="R124" s="68">
        <v>5.3401577466864101</v>
      </c>
    </row>
    <row r="125" spans="1:18" x14ac:dyDescent="0.25">
      <c r="A125" s="64" t="s">
        <v>189</v>
      </c>
      <c r="B125" s="67">
        <v>43896</v>
      </c>
      <c r="C125" s="68">
        <v>74.972200000000001</v>
      </c>
      <c r="D125" s="68">
        <v>74.972200000000001</v>
      </c>
      <c r="E125" s="64">
        <v>120270</v>
      </c>
      <c r="F125" s="68">
        <v>-606.20763289890397</v>
      </c>
      <c r="G125" s="68">
        <v>-309.33798356300599</v>
      </c>
      <c r="H125" s="68">
        <v>-98.812994585589195</v>
      </c>
      <c r="I125" s="68">
        <v>-188.90154712019799</v>
      </c>
      <c r="J125" s="68">
        <v>-91.295336265945707</v>
      </c>
      <c r="K125" s="68">
        <v>-7.4974750185449697</v>
      </c>
      <c r="L125" s="68">
        <v>16.1376111260602</v>
      </c>
      <c r="M125" s="68">
        <v>6.15504352823248</v>
      </c>
      <c r="N125" s="68">
        <v>11.452443372806201</v>
      </c>
      <c r="O125" s="68">
        <v>12.882246114231201</v>
      </c>
      <c r="P125" s="68">
        <v>7.6985827274177501</v>
      </c>
      <c r="Q125" s="68">
        <v>20.8772290374832</v>
      </c>
      <c r="R125" s="68">
        <v>6.5767726128122197</v>
      </c>
    </row>
    <row r="126" spans="1:18" x14ac:dyDescent="0.25">
      <c r="A126" s="64" t="s">
        <v>190</v>
      </c>
      <c r="B126" s="67">
        <v>43896</v>
      </c>
      <c r="C126" s="68">
        <v>11.9221</v>
      </c>
      <c r="D126" s="68">
        <v>11.9221</v>
      </c>
      <c r="E126" s="64">
        <v>139781</v>
      </c>
      <c r="F126" s="68">
        <v>-728.21172563461403</v>
      </c>
      <c r="G126" s="68">
        <v>-290.28261077223198</v>
      </c>
      <c r="H126" s="68">
        <v>-85.5640152274093</v>
      </c>
      <c r="I126" s="68">
        <v>-178.55388537408101</v>
      </c>
      <c r="J126" s="68">
        <v>-98.612516540826704</v>
      </c>
      <c r="K126" s="68">
        <v>-17.586357085747501</v>
      </c>
      <c r="L126" s="68">
        <v>9.5441836841599699</v>
      </c>
      <c r="M126" s="68">
        <v>-4.38077587495762</v>
      </c>
      <c r="N126" s="68">
        <v>1.40129314598051</v>
      </c>
      <c r="O126" s="68">
        <v>3.3911404428996001</v>
      </c>
      <c r="P126" s="68"/>
      <c r="Q126" s="68">
        <v>5.6807004048582996</v>
      </c>
      <c r="R126" s="68">
        <v>-0.143241602720621</v>
      </c>
    </row>
    <row r="127" spans="1:18" x14ac:dyDescent="0.25">
      <c r="A127" s="64" t="s">
        <v>293</v>
      </c>
      <c r="B127" s="67">
        <v>43896</v>
      </c>
      <c r="C127" s="68">
        <v>11.1043</v>
      </c>
      <c r="D127" s="68">
        <v>11.1043</v>
      </c>
      <c r="E127" s="64">
        <v>139783</v>
      </c>
      <c r="F127" s="68">
        <v>-729.62632823807496</v>
      </c>
      <c r="G127" s="68">
        <v>-291.94097017745798</v>
      </c>
      <c r="H127" s="68">
        <v>-87.218730867120996</v>
      </c>
      <c r="I127" s="68">
        <v>-180.14470637614201</v>
      </c>
      <c r="J127" s="68">
        <v>-100.22021521357</v>
      </c>
      <c r="K127" s="68">
        <v>-19.145318830591801</v>
      </c>
      <c r="L127" s="68">
        <v>7.8309428009998996</v>
      </c>
      <c r="M127" s="68">
        <v>-5.9798709107431298</v>
      </c>
      <c r="N127" s="68">
        <v>-0.30888190563541501</v>
      </c>
      <c r="O127" s="68">
        <v>1.1871159485929801</v>
      </c>
      <c r="P127" s="68"/>
      <c r="Q127" s="68">
        <v>3.2637206477732801</v>
      </c>
      <c r="R127" s="68">
        <v>-1.99527824086057</v>
      </c>
    </row>
    <row r="128" spans="1:18" x14ac:dyDescent="0.25">
      <c r="A128" s="64" t="s">
        <v>191</v>
      </c>
      <c r="B128" s="67">
        <v>43896</v>
      </c>
      <c r="C128" s="68">
        <v>18.704000000000001</v>
      </c>
      <c r="D128" s="68">
        <v>18.704000000000001</v>
      </c>
      <c r="E128" s="64">
        <v>135781</v>
      </c>
      <c r="F128" s="68">
        <v>-976.22021021958301</v>
      </c>
      <c r="G128" s="68">
        <v>-397.06059822429</v>
      </c>
      <c r="H128" s="68">
        <v>-106.503164793727</v>
      </c>
      <c r="I128" s="68">
        <v>-208.843271423917</v>
      </c>
      <c r="J128" s="68">
        <v>-101.347983957092</v>
      </c>
      <c r="K128" s="68">
        <v>-21.204539839338299</v>
      </c>
      <c r="L128" s="68">
        <v>9.1836734693877506</v>
      </c>
      <c r="M128" s="68">
        <v>-0.95459295304078995</v>
      </c>
      <c r="N128" s="68">
        <v>6.0392490769625597</v>
      </c>
      <c r="O128" s="68">
        <v>13.8505859860645</v>
      </c>
      <c r="P128" s="68"/>
      <c r="Q128" s="68">
        <v>20.764444444444401</v>
      </c>
      <c r="R128" s="68">
        <v>6.8037531150817001</v>
      </c>
    </row>
    <row r="129" spans="1:18" x14ac:dyDescent="0.25">
      <c r="A129" s="64" t="s">
        <v>294</v>
      </c>
      <c r="B129" s="67">
        <v>43896</v>
      </c>
      <c r="C129" s="68">
        <v>17.613</v>
      </c>
      <c r="D129" s="68">
        <v>17.613</v>
      </c>
      <c r="E129" s="64">
        <v>135784</v>
      </c>
      <c r="F129" s="68">
        <v>-980.10939830929897</v>
      </c>
      <c r="G129" s="68">
        <v>-398.874244920374</v>
      </c>
      <c r="H129" s="68">
        <v>-108.135692840464</v>
      </c>
      <c r="I129" s="68">
        <v>-210.27715822051599</v>
      </c>
      <c r="J129" s="68">
        <v>-102.70838352854</v>
      </c>
      <c r="K129" s="68">
        <v>-22.647358534217702</v>
      </c>
      <c r="L129" s="68">
        <v>7.5253298774740802</v>
      </c>
      <c r="M129" s="68">
        <v>-2.5228079319846102</v>
      </c>
      <c r="N129" s="68">
        <v>4.2751012962490202</v>
      </c>
      <c r="O129" s="68">
        <v>11.928752470989799</v>
      </c>
      <c r="P129" s="68"/>
      <c r="Q129" s="68">
        <v>18.161732026143799</v>
      </c>
      <c r="R129" s="68">
        <v>5.1576803622103196</v>
      </c>
    </row>
    <row r="130" spans="1:18" x14ac:dyDescent="0.25">
      <c r="A130" s="64" t="s">
        <v>192</v>
      </c>
      <c r="B130" s="67">
        <v>43896</v>
      </c>
      <c r="C130" s="68">
        <v>19.572299999999998</v>
      </c>
      <c r="D130" s="68">
        <v>19.572299999999998</v>
      </c>
      <c r="E130" s="64">
        <v>133386</v>
      </c>
      <c r="F130" s="68">
        <v>-624.85436795693704</v>
      </c>
      <c r="G130" s="68">
        <v>-193.553793527648</v>
      </c>
      <c r="H130" s="68">
        <v>-75.769117066340002</v>
      </c>
      <c r="I130" s="68">
        <v>-155.289184384442</v>
      </c>
      <c r="J130" s="68">
        <v>-80.569925501648299</v>
      </c>
      <c r="K130" s="68">
        <v>-1.78517349343099</v>
      </c>
      <c r="L130" s="68">
        <v>24.6557481647415</v>
      </c>
      <c r="M130" s="68">
        <v>9.3471784922770702</v>
      </c>
      <c r="N130" s="68">
        <v>12.2624362306883</v>
      </c>
      <c r="O130" s="68">
        <v>12.3327825535027</v>
      </c>
      <c r="P130" s="68">
        <v>15.649462825554</v>
      </c>
      <c r="Q130" s="68">
        <v>18.673915018706602</v>
      </c>
      <c r="R130" s="68">
        <v>3.0183612762104599</v>
      </c>
    </row>
    <row r="131" spans="1:18" x14ac:dyDescent="0.25">
      <c r="A131" s="64" t="s">
        <v>295</v>
      </c>
      <c r="B131" s="67">
        <v>43896</v>
      </c>
      <c r="C131" s="68">
        <v>18.2668</v>
      </c>
      <c r="D131" s="68">
        <v>18.2668</v>
      </c>
      <c r="E131" s="64">
        <v>133385</v>
      </c>
      <c r="F131" s="68">
        <v>-626.08686294765903</v>
      </c>
      <c r="G131" s="68">
        <v>-194.782015370251</v>
      </c>
      <c r="H131" s="68">
        <v>-77.030147574949595</v>
      </c>
      <c r="I131" s="68">
        <v>-156.466944300732</v>
      </c>
      <c r="J131" s="68">
        <v>-81.757064219146997</v>
      </c>
      <c r="K131" s="68">
        <v>-3.0593618646119598</v>
      </c>
      <c r="L131" s="68">
        <v>23.2199937400501</v>
      </c>
      <c r="M131" s="68">
        <v>7.9519902492341297</v>
      </c>
      <c r="N131" s="68">
        <v>10.773719684707</v>
      </c>
      <c r="O131" s="68">
        <v>10.596612943793099</v>
      </c>
      <c r="P131" s="68">
        <v>13.313820016096599</v>
      </c>
      <c r="Q131" s="68">
        <v>16.127108498129299</v>
      </c>
      <c r="R131" s="68">
        <v>1.7054227423853301</v>
      </c>
    </row>
    <row r="132" spans="1:18" x14ac:dyDescent="0.25">
      <c r="A132" s="64" t="s">
        <v>296</v>
      </c>
      <c r="B132" s="67">
        <v>43896</v>
      </c>
      <c r="C132" s="68">
        <v>47.542400000000001</v>
      </c>
      <c r="D132" s="68">
        <v>47.542400000000001</v>
      </c>
      <c r="E132" s="64">
        <v>103196</v>
      </c>
      <c r="F132" s="68">
        <v>-931.73088354055596</v>
      </c>
      <c r="G132" s="68">
        <v>-466.88484534664502</v>
      </c>
      <c r="H132" s="68">
        <v>-188.48446091813599</v>
      </c>
      <c r="I132" s="68">
        <v>-302.38330751457801</v>
      </c>
      <c r="J132" s="68">
        <v>-189.40032878278899</v>
      </c>
      <c r="K132" s="68">
        <v>-37.3521649301629</v>
      </c>
      <c r="L132" s="68">
        <v>-0.70199495784390897</v>
      </c>
      <c r="M132" s="68">
        <v>-20.348325550522901</v>
      </c>
      <c r="N132" s="68">
        <v>-11.2404033099507</v>
      </c>
      <c r="O132" s="68">
        <v>-3.3347233083182699</v>
      </c>
      <c r="P132" s="68">
        <v>-1.26683137448601</v>
      </c>
      <c r="Q132" s="68">
        <v>25.952606060606101</v>
      </c>
      <c r="R132" s="68">
        <v>-11.126419819190399</v>
      </c>
    </row>
    <row r="133" spans="1:18" x14ac:dyDescent="0.25">
      <c r="A133" s="64" t="s">
        <v>193</v>
      </c>
      <c r="B133" s="67">
        <v>43896</v>
      </c>
      <c r="C133" s="68">
        <v>50.261699999999998</v>
      </c>
      <c r="D133" s="68">
        <v>50.261699999999998</v>
      </c>
      <c r="E133" s="64">
        <v>118803</v>
      </c>
      <c r="F133" s="68">
        <v>-931.01810292512698</v>
      </c>
      <c r="G133" s="68">
        <v>-466.16517616265202</v>
      </c>
      <c r="H133" s="68">
        <v>-187.76316914282199</v>
      </c>
      <c r="I133" s="68">
        <v>-301.68244008714601</v>
      </c>
      <c r="J133" s="68">
        <v>-188.68070607386699</v>
      </c>
      <c r="K133" s="68">
        <v>-36.724717603123501</v>
      </c>
      <c r="L133" s="68">
        <v>-3.35112797590469E-2</v>
      </c>
      <c r="M133" s="68">
        <v>-19.7933745905001</v>
      </c>
      <c r="N133" s="68">
        <v>-10.648926805276099</v>
      </c>
      <c r="O133" s="68">
        <v>-2.55347569651004</v>
      </c>
      <c r="P133" s="68">
        <v>-0.49307412265811001</v>
      </c>
      <c r="Q133" s="68">
        <v>14.3018731122667</v>
      </c>
      <c r="R133" s="68">
        <v>-10.511036656121901</v>
      </c>
    </row>
    <row r="134" spans="1:18" x14ac:dyDescent="0.25">
      <c r="A134" s="64" t="s">
        <v>194</v>
      </c>
      <c r="B134" s="67">
        <v>43896</v>
      </c>
      <c r="C134" s="68">
        <v>10.459300000000001</v>
      </c>
      <c r="D134" s="68">
        <v>10.459300000000001</v>
      </c>
      <c r="E134" s="64">
        <v>147481</v>
      </c>
      <c r="F134" s="68">
        <v>-494.676035084408</v>
      </c>
      <c r="G134" s="68">
        <v>-197.62822924504499</v>
      </c>
      <c r="H134" s="68">
        <v>-48.500389026080697</v>
      </c>
      <c r="I134" s="68">
        <v>-145.48290244867101</v>
      </c>
      <c r="J134" s="68">
        <v>-76.248868775477703</v>
      </c>
      <c r="K134" s="68">
        <v>-6.6636118676358604</v>
      </c>
      <c r="L134" s="68">
        <v>6.0299140489213503</v>
      </c>
      <c r="M134" s="68"/>
      <c r="N134" s="68"/>
      <c r="O134" s="68"/>
      <c r="P134" s="68"/>
      <c r="Q134" s="68">
        <v>7.4178982300885004</v>
      </c>
      <c r="R134" s="68"/>
    </row>
    <row r="135" spans="1:18" x14ac:dyDescent="0.25">
      <c r="A135" s="64" t="s">
        <v>297</v>
      </c>
      <c r="B135" s="67">
        <v>43896</v>
      </c>
      <c r="C135" s="68">
        <v>10.381</v>
      </c>
      <c r="D135" s="68">
        <v>10.381</v>
      </c>
      <c r="E135" s="64">
        <v>147482</v>
      </c>
      <c r="F135" s="68">
        <v>-496.30372193347</v>
      </c>
      <c r="G135" s="68">
        <v>-199.09447239672599</v>
      </c>
      <c r="H135" s="68">
        <v>-49.897708981028202</v>
      </c>
      <c r="I135" s="68">
        <v>-146.741859173969</v>
      </c>
      <c r="J135" s="68">
        <v>-77.483338424803094</v>
      </c>
      <c r="K135" s="68">
        <v>-7.9122145100105001</v>
      </c>
      <c r="L135" s="68">
        <v>4.7624610650980896</v>
      </c>
      <c r="M135" s="68"/>
      <c r="N135" s="68"/>
      <c r="O135" s="68"/>
      <c r="P135" s="68"/>
      <c r="Q135" s="68">
        <v>6.1533185840708002</v>
      </c>
      <c r="R135" s="68"/>
    </row>
    <row r="136" spans="1:18" x14ac:dyDescent="0.25">
      <c r="A136" s="64" t="s">
        <v>195</v>
      </c>
      <c r="B136" s="67">
        <v>43896</v>
      </c>
      <c r="C136" s="68">
        <v>14.34</v>
      </c>
      <c r="D136" s="68">
        <v>14.34</v>
      </c>
      <c r="E136" s="64">
        <v>135601</v>
      </c>
      <c r="F136" s="68">
        <v>-723.51332877648804</v>
      </c>
      <c r="G136" s="68">
        <v>-330.16734509271799</v>
      </c>
      <c r="H136" s="68">
        <v>-82.311991371703101</v>
      </c>
      <c r="I136" s="68">
        <v>-192.228644829801</v>
      </c>
      <c r="J136" s="68">
        <v>-106.09063284449699</v>
      </c>
      <c r="K136" s="68">
        <v>-24.674932397445499</v>
      </c>
      <c r="L136" s="68">
        <v>0</v>
      </c>
      <c r="M136" s="68">
        <v>-8.6839425575043503</v>
      </c>
      <c r="N136" s="68">
        <v>0.41902006704320899</v>
      </c>
      <c r="O136" s="68">
        <v>7.34081379096133</v>
      </c>
      <c r="P136" s="68"/>
      <c r="Q136" s="68">
        <v>10.2398190045249</v>
      </c>
      <c r="R136" s="68">
        <v>1.35916964240216</v>
      </c>
    </row>
    <row r="137" spans="1:18" x14ac:dyDescent="0.25">
      <c r="A137" s="64" t="s">
        <v>298</v>
      </c>
      <c r="B137" s="67">
        <v>43896</v>
      </c>
      <c r="C137" s="68">
        <v>13.5</v>
      </c>
      <c r="D137" s="68">
        <v>13.5</v>
      </c>
      <c r="E137" s="64">
        <v>135598</v>
      </c>
      <c r="F137" s="68">
        <v>-741.65457184324998</v>
      </c>
      <c r="G137" s="68">
        <v>-333.09317963496699</v>
      </c>
      <c r="H137" s="68">
        <v>-83.610995418576096</v>
      </c>
      <c r="I137" s="68">
        <v>-194.069529652352</v>
      </c>
      <c r="J137" s="68">
        <v>-107.44322960471</v>
      </c>
      <c r="K137" s="68">
        <v>-26.1103162765212</v>
      </c>
      <c r="L137" s="68">
        <v>-1.62089930642464</v>
      </c>
      <c r="M137" s="68">
        <v>-10.1208051679432</v>
      </c>
      <c r="N137" s="68">
        <v>-1.1681027930457899</v>
      </c>
      <c r="O137" s="68">
        <v>5.2884464772406803</v>
      </c>
      <c r="P137" s="68"/>
      <c r="Q137" s="68">
        <v>8.2579185520362</v>
      </c>
      <c r="R137" s="68">
        <v>-0.40356179722200303</v>
      </c>
    </row>
    <row r="138" spans="1:18" x14ac:dyDescent="0.25">
      <c r="A138" s="64" t="s">
        <v>299</v>
      </c>
      <c r="B138" s="67">
        <v>43896</v>
      </c>
      <c r="C138" s="68">
        <v>180.54</v>
      </c>
      <c r="D138" s="68">
        <v>534.81816919636503</v>
      </c>
      <c r="E138" s="64">
        <v>101815</v>
      </c>
      <c r="F138" s="68">
        <v>-897.26619482419005</v>
      </c>
      <c r="G138" s="68">
        <v>-362.86205599442297</v>
      </c>
      <c r="H138" s="68">
        <v>-115.232833464883</v>
      </c>
      <c r="I138" s="68">
        <v>-205.574712643678</v>
      </c>
      <c r="J138" s="68">
        <v>-102.52107474627</v>
      </c>
      <c r="K138" s="68">
        <v>-22.441739394260001</v>
      </c>
      <c r="L138" s="68">
        <v>2.6905034342585998</v>
      </c>
      <c r="M138" s="68">
        <v>-11.1984045367977</v>
      </c>
      <c r="N138" s="68">
        <v>-4.1757908098237699</v>
      </c>
      <c r="O138" s="68">
        <v>2.0564611675741502</v>
      </c>
      <c r="P138" s="68">
        <v>2.3016279179163099</v>
      </c>
      <c r="Q138" s="68">
        <v>219.14956155665601</v>
      </c>
      <c r="R138" s="68">
        <v>-3.44515684468589</v>
      </c>
    </row>
    <row r="139" spans="1:18" x14ac:dyDescent="0.25">
      <c r="A139" s="64" t="s">
        <v>196</v>
      </c>
      <c r="B139" s="67">
        <v>43896</v>
      </c>
      <c r="C139" s="68">
        <v>187.71</v>
      </c>
      <c r="D139" s="68">
        <v>187.71</v>
      </c>
      <c r="E139" s="64">
        <v>119486</v>
      </c>
      <c r="F139" s="68">
        <v>-897.13676990230704</v>
      </c>
      <c r="G139" s="68">
        <v>-362.22670181423399</v>
      </c>
      <c r="H139" s="68">
        <v>-114.64745331259201</v>
      </c>
      <c r="I139" s="68">
        <v>-205.12220108298001</v>
      </c>
      <c r="J139" s="68">
        <v>-102.091956273674</v>
      </c>
      <c r="K139" s="68">
        <v>-22.051049690379099</v>
      </c>
      <c r="L139" s="68">
        <v>2.9487783420428602</v>
      </c>
      <c r="M139" s="68">
        <v>-10.9131156237795</v>
      </c>
      <c r="N139" s="68">
        <v>-3.85607476426275</v>
      </c>
      <c r="O139" s="68">
        <v>2.5457501990367599</v>
      </c>
      <c r="P139" s="68">
        <v>2.9062442160557098</v>
      </c>
      <c r="Q139" s="68">
        <v>11.739664733524799</v>
      </c>
      <c r="R139" s="68">
        <v>-3.0753252949130099</v>
      </c>
    </row>
    <row r="140" spans="1:18" x14ac:dyDescent="0.25">
      <c r="A140" s="64" t="s">
        <v>300</v>
      </c>
      <c r="B140" s="67">
        <v>43896</v>
      </c>
      <c r="C140" s="68">
        <v>193.36</v>
      </c>
      <c r="D140" s="68">
        <v>291.68303009593001</v>
      </c>
      <c r="E140" s="64">
        <v>100156</v>
      </c>
      <c r="F140" s="68">
        <v>-876.94326670697103</v>
      </c>
      <c r="G140" s="68">
        <v>-355.50758108242798</v>
      </c>
      <c r="H140" s="68">
        <v>-113.43432445324601</v>
      </c>
      <c r="I140" s="68">
        <v>-202.268165078159</v>
      </c>
      <c r="J140" s="68">
        <v>-100.61299765039399</v>
      </c>
      <c r="K140" s="68">
        <v>-21.8310468444949</v>
      </c>
      <c r="L140" s="68">
        <v>3.0857002053767402</v>
      </c>
      <c r="M140" s="68">
        <v>-10.672144013000899</v>
      </c>
      <c r="N140" s="68">
        <v>-3.7285213692022698</v>
      </c>
      <c r="O140" s="68">
        <v>5.0020743717074803</v>
      </c>
      <c r="P140" s="68">
        <v>6.2454196183031199</v>
      </c>
      <c r="Q140" s="68">
        <v>117.623047689068</v>
      </c>
      <c r="R140" s="68">
        <v>-3.60573191418499</v>
      </c>
    </row>
    <row r="141" spans="1:18" x14ac:dyDescent="0.25">
      <c r="A141" s="64" t="s">
        <v>197</v>
      </c>
      <c r="B141" s="67">
        <v>43896</v>
      </c>
      <c r="C141" s="68">
        <v>200.72</v>
      </c>
      <c r="D141" s="68">
        <v>200.72</v>
      </c>
      <c r="E141" s="64">
        <v>119489</v>
      </c>
      <c r="F141" s="68">
        <v>-875.006078288357</v>
      </c>
      <c r="G141" s="68">
        <v>-354.27751443036402</v>
      </c>
      <c r="H141" s="68">
        <v>-112.59705442011099</v>
      </c>
      <c r="I141" s="68">
        <v>-201.786448576781</v>
      </c>
      <c r="J141" s="68">
        <v>-100.084759967994</v>
      </c>
      <c r="K141" s="68">
        <v>-21.341488699979301</v>
      </c>
      <c r="L141" s="68">
        <v>3.55908668960083</v>
      </c>
      <c r="M141" s="68">
        <v>-10.248937166527099</v>
      </c>
      <c r="N141" s="68">
        <v>-3.2771350680440201</v>
      </c>
      <c r="O141" s="68">
        <v>5.6559452167616797</v>
      </c>
      <c r="P141" s="68">
        <v>6.9543772421828702</v>
      </c>
      <c r="Q141" s="68">
        <v>18.694197236082001</v>
      </c>
      <c r="R141" s="68">
        <v>-2.9602790782304198</v>
      </c>
    </row>
    <row r="142" spans="1:18" x14ac:dyDescent="0.25">
      <c r="A142" s="64" t="s">
        <v>301</v>
      </c>
      <c r="B142" s="67">
        <v>43896</v>
      </c>
      <c r="C142" s="68">
        <v>88.442499999999995</v>
      </c>
      <c r="D142" s="68">
        <v>88.442499999999995</v>
      </c>
      <c r="E142" s="64">
        <v>100175</v>
      </c>
      <c r="F142" s="68">
        <v>-979.47762631036301</v>
      </c>
      <c r="G142" s="68">
        <v>-289.03567206470302</v>
      </c>
      <c r="H142" s="68">
        <v>0.80193563093319398</v>
      </c>
      <c r="I142" s="68">
        <v>-214.70012742110401</v>
      </c>
      <c r="J142" s="68">
        <v>-85.885444828734293</v>
      </c>
      <c r="K142" s="68">
        <v>-24.680979477963898</v>
      </c>
      <c r="L142" s="68">
        <v>4.9593513977547001</v>
      </c>
      <c r="M142" s="68">
        <v>-8.5708576973228503</v>
      </c>
      <c r="N142" s="68">
        <v>-1.1264468164389301</v>
      </c>
      <c r="O142" s="68">
        <v>4.7994536592838797</v>
      </c>
      <c r="P142" s="68">
        <v>9.1486394720723503</v>
      </c>
      <c r="Q142" s="68">
        <v>39.329000686813202</v>
      </c>
      <c r="R142" s="68">
        <v>-0.83015953579275403</v>
      </c>
    </row>
    <row r="143" spans="1:18" x14ac:dyDescent="0.25">
      <c r="A143" s="64" t="s">
        <v>198</v>
      </c>
      <c r="B143" s="67">
        <v>43896</v>
      </c>
      <c r="C143" s="68">
        <v>91.130700000000004</v>
      </c>
      <c r="D143" s="68">
        <v>91.130700000000004</v>
      </c>
      <c r="E143" s="64">
        <v>120847</v>
      </c>
      <c r="F143" s="68">
        <v>-977.79829387692098</v>
      </c>
      <c r="G143" s="68">
        <v>-287.31566361099999</v>
      </c>
      <c r="H143" s="68">
        <v>2.5016114891733001</v>
      </c>
      <c r="I143" s="68">
        <v>-213.13541404891799</v>
      </c>
      <c r="J143" s="68">
        <v>-84.275651509009407</v>
      </c>
      <c r="K143" s="68">
        <v>-23.072969242749998</v>
      </c>
      <c r="L143" s="68">
        <v>6.73481019727698</v>
      </c>
      <c r="M143" s="68">
        <v>-7.0075767751010796</v>
      </c>
      <c r="N143" s="68">
        <v>0.25981172054943602</v>
      </c>
      <c r="O143" s="68">
        <v>5.62056229994419</v>
      </c>
      <c r="P143" s="68">
        <v>9.8243670676053103</v>
      </c>
      <c r="Q143" s="68">
        <v>18.530817438772299</v>
      </c>
      <c r="R143" s="68">
        <v>0.154990785276062</v>
      </c>
    </row>
    <row r="144" spans="1:18" x14ac:dyDescent="0.25">
      <c r="A144" s="64" t="s">
        <v>199</v>
      </c>
      <c r="B144" s="67">
        <v>43896</v>
      </c>
      <c r="C144" s="68">
        <v>47.29</v>
      </c>
      <c r="D144" s="68">
        <v>47.29</v>
      </c>
      <c r="E144" s="64">
        <v>111549</v>
      </c>
      <c r="F144" s="68">
        <v>-1013.05509868421</v>
      </c>
      <c r="G144" s="68">
        <v>-366.79655455291203</v>
      </c>
      <c r="H144" s="68">
        <v>-111.148888363293</v>
      </c>
      <c r="I144" s="68">
        <v>-223.803123399898</v>
      </c>
      <c r="J144" s="68">
        <v>-135.38663768700701</v>
      </c>
      <c r="K144" s="68">
        <v>-35.627474644815699</v>
      </c>
      <c r="L144" s="68">
        <v>-15.1343280375538</v>
      </c>
      <c r="M144" s="68">
        <v>-19.4392336095991</v>
      </c>
      <c r="N144" s="68">
        <v>-12.456619868706801</v>
      </c>
      <c r="O144" s="68">
        <v>2.8192947900978E-2</v>
      </c>
      <c r="P144" s="68">
        <v>4.4698779283381098</v>
      </c>
      <c r="Q144" s="68">
        <v>33.270227328281599</v>
      </c>
      <c r="R144" s="68">
        <v>-3.99258517994113</v>
      </c>
    </row>
    <row r="145" spans="1:18" x14ac:dyDescent="0.25">
      <c r="A145" s="64" t="s">
        <v>302</v>
      </c>
      <c r="B145" s="67">
        <v>43896</v>
      </c>
      <c r="C145" s="68">
        <v>46.88</v>
      </c>
      <c r="D145" s="68">
        <v>46.88</v>
      </c>
      <c r="E145" s="64">
        <v>141070</v>
      </c>
      <c r="F145" s="68">
        <v>-1014.30941518042</v>
      </c>
      <c r="G145" s="68">
        <v>-367.466556337057</v>
      </c>
      <c r="H145" s="68">
        <v>-112.10006858097</v>
      </c>
      <c r="I145" s="68">
        <v>-224.296411050865</v>
      </c>
      <c r="J145" s="68">
        <v>-136.01532567049799</v>
      </c>
      <c r="K145" s="68">
        <v>-36.123814074124603</v>
      </c>
      <c r="L145" s="68">
        <v>-15.621082300862</v>
      </c>
      <c r="M145" s="68">
        <v>-19.8729582577133</v>
      </c>
      <c r="N145" s="68">
        <v>-12.9079968136546</v>
      </c>
      <c r="O145" s="68">
        <v>-0.26777633281953001</v>
      </c>
      <c r="P145" s="68">
        <v>4.1355297046195103</v>
      </c>
      <c r="Q145" s="68">
        <v>32.044135007904202</v>
      </c>
      <c r="R145" s="68">
        <v>-4.3109918227261099</v>
      </c>
    </row>
    <row r="146" spans="1:18" x14ac:dyDescent="0.25">
      <c r="A146" s="64" t="s">
        <v>303</v>
      </c>
      <c r="B146" s="67">
        <v>43896</v>
      </c>
      <c r="C146" s="68">
        <v>75.585300000000004</v>
      </c>
      <c r="D146" s="68">
        <v>604.68240000000003</v>
      </c>
      <c r="E146" s="64">
        <v>100338</v>
      </c>
      <c r="F146" s="68">
        <v>-700.54590705955195</v>
      </c>
      <c r="G146" s="68">
        <v>-416.12170231615102</v>
      </c>
      <c r="H146" s="68">
        <v>-121.983021249003</v>
      </c>
      <c r="I146" s="68">
        <v>-209.05513080676999</v>
      </c>
      <c r="J146" s="68">
        <v>-107.356466780085</v>
      </c>
      <c r="K146" s="68">
        <v>-12.731275815883</v>
      </c>
      <c r="L146" s="68">
        <v>18.297545649467299</v>
      </c>
      <c r="M146" s="68">
        <v>-0.94303485255184405</v>
      </c>
      <c r="N146" s="68">
        <v>3.7004311167324699</v>
      </c>
      <c r="O146" s="68">
        <v>4.0106566843649203</v>
      </c>
      <c r="P146" s="68">
        <v>3.80804699787338</v>
      </c>
      <c r="Q146" s="68">
        <v>259.17501611940298</v>
      </c>
      <c r="R146" s="68">
        <v>0.93379025117070602</v>
      </c>
    </row>
    <row r="147" spans="1:18" x14ac:dyDescent="0.25">
      <c r="A147" s="64" t="s">
        <v>200</v>
      </c>
      <c r="B147" s="67">
        <v>43896</v>
      </c>
      <c r="C147" s="68">
        <v>79.608599999999996</v>
      </c>
      <c r="D147" s="68">
        <v>79.608599999999996</v>
      </c>
      <c r="E147" s="64">
        <v>120291</v>
      </c>
      <c r="F147" s="68">
        <v>-700.26784680247499</v>
      </c>
      <c r="G147" s="68">
        <v>-415.88263102747101</v>
      </c>
      <c r="H147" s="68">
        <v>-121.734645305524</v>
      </c>
      <c r="I147" s="68">
        <v>-208.82419365087401</v>
      </c>
      <c r="J147" s="68">
        <v>-107.129210778166</v>
      </c>
      <c r="K147" s="68">
        <v>-12.493580560224499</v>
      </c>
      <c r="L147" s="68">
        <v>18.563404601590801</v>
      </c>
      <c r="M147" s="68">
        <v>-0.70291964692142805</v>
      </c>
      <c r="N147" s="68">
        <v>4.0011730622849999</v>
      </c>
      <c r="O147" s="68">
        <v>5.0114719520057598</v>
      </c>
      <c r="P147" s="68">
        <v>4.9039191610395898</v>
      </c>
      <c r="Q147" s="68">
        <v>12.8443880045231</v>
      </c>
      <c r="R147" s="68">
        <v>1.6545975980493099</v>
      </c>
    </row>
    <row r="148" spans="1:18" x14ac:dyDescent="0.25">
      <c r="A148" s="64" t="s">
        <v>372</v>
      </c>
      <c r="B148" s="67">
        <v>43896</v>
      </c>
      <c r="C148" s="68">
        <v>139.31190000000001</v>
      </c>
      <c r="D148" s="68">
        <v>139.31190000000001</v>
      </c>
      <c r="E148" s="64">
        <v>119723</v>
      </c>
      <c r="F148" s="68">
        <v>-740.76638316485605</v>
      </c>
      <c r="G148" s="68">
        <v>-312.744922512985</v>
      </c>
      <c r="H148" s="68">
        <v>-116.621520151018</v>
      </c>
      <c r="I148" s="68">
        <v>-213.62217736135599</v>
      </c>
      <c r="J148" s="68">
        <v>-119.85820528159999</v>
      </c>
      <c r="K148" s="68">
        <v>-20.783434023862799</v>
      </c>
      <c r="L148" s="68">
        <v>3.7227742317563002</v>
      </c>
      <c r="M148" s="68">
        <v>-9.2082277363639609</v>
      </c>
      <c r="N148" s="68">
        <v>-3.5015929386360298</v>
      </c>
      <c r="O148" s="68">
        <v>3.7667318716620302</v>
      </c>
      <c r="P148" s="68">
        <v>3.2668835383071602</v>
      </c>
      <c r="Q148" s="68">
        <v>14.790048847164901</v>
      </c>
      <c r="R148" s="68">
        <v>-1.60289802941045</v>
      </c>
    </row>
    <row r="149" spans="1:18" x14ac:dyDescent="0.25">
      <c r="A149" s="64" t="s">
        <v>375</v>
      </c>
      <c r="B149" s="67">
        <v>43896</v>
      </c>
      <c r="C149" s="68">
        <v>133.4631</v>
      </c>
      <c r="D149" s="68">
        <v>414.42785180352797</v>
      </c>
      <c r="E149" s="64">
        <v>105628</v>
      </c>
      <c r="F149" s="68">
        <v>-741.28090916965198</v>
      </c>
      <c r="G149" s="68">
        <v>-313.35152913602099</v>
      </c>
      <c r="H149" s="68">
        <v>-117.27511315085501</v>
      </c>
      <c r="I149" s="68">
        <v>-214.23465197290199</v>
      </c>
      <c r="J149" s="68">
        <v>-120.438474403171</v>
      </c>
      <c r="K149" s="68">
        <v>-21.423052126551301</v>
      </c>
      <c r="L149" s="68">
        <v>3.0686949262366801</v>
      </c>
      <c r="M149" s="68">
        <v>-9.7908557800870906</v>
      </c>
      <c r="N149" s="68">
        <v>-4.0827292235892996</v>
      </c>
      <c r="O149" s="68">
        <v>3.0194848958156602</v>
      </c>
      <c r="P149" s="68">
        <v>2.5299682621704198</v>
      </c>
      <c r="Q149" s="68">
        <v>150.062179433046</v>
      </c>
      <c r="R149" s="68">
        <v>-2.24936592354369</v>
      </c>
    </row>
    <row r="150" spans="1:18" x14ac:dyDescent="0.25">
      <c r="A150" s="64" t="s">
        <v>201</v>
      </c>
      <c r="B150" s="67">
        <v>43896</v>
      </c>
      <c r="C150" s="68">
        <v>13.389799999999999</v>
      </c>
      <c r="D150" s="68">
        <v>13.389799999999999</v>
      </c>
      <c r="E150" s="64">
        <v>132933</v>
      </c>
      <c r="F150" s="68">
        <v>-815.76603217021398</v>
      </c>
      <c r="G150" s="68">
        <v>-354.71665736168899</v>
      </c>
      <c r="H150" s="68">
        <v>-210.07533024176001</v>
      </c>
      <c r="I150" s="68">
        <v>-180.91916517459001</v>
      </c>
      <c r="J150" s="68">
        <v>-101.371051171593</v>
      </c>
      <c r="K150" s="68">
        <v>-23.7621438492653</v>
      </c>
      <c r="L150" s="68">
        <v>10.5902573468739</v>
      </c>
      <c r="M150" s="68">
        <v>-4.7629389067027397</v>
      </c>
      <c r="N150" s="68">
        <v>3.23897090146869</v>
      </c>
      <c r="O150" s="68">
        <v>4.0406389810730001</v>
      </c>
      <c r="P150" s="68">
        <v>5.2942186759697503</v>
      </c>
      <c r="Q150" s="68">
        <v>6.7871569399283</v>
      </c>
      <c r="R150" s="68">
        <v>-2.0144128339329601</v>
      </c>
    </row>
    <row r="151" spans="1:18" x14ac:dyDescent="0.25">
      <c r="A151" s="64" t="s">
        <v>202</v>
      </c>
      <c r="B151" s="67">
        <v>43896</v>
      </c>
      <c r="C151" s="68">
        <v>14.087199999999999</v>
      </c>
      <c r="D151" s="68">
        <v>14.087199999999999</v>
      </c>
      <c r="E151" s="64">
        <v>133364</v>
      </c>
      <c r="F151" s="68">
        <v>-794.10089927433205</v>
      </c>
      <c r="G151" s="68">
        <v>-345.23103380096501</v>
      </c>
      <c r="H151" s="68">
        <v>-195.483610261656</v>
      </c>
      <c r="I151" s="68">
        <v>-170.194851209733</v>
      </c>
      <c r="J151" s="68">
        <v>-87.6994042949337</v>
      </c>
      <c r="K151" s="68">
        <v>-17.250715969492099</v>
      </c>
      <c r="L151" s="68">
        <v>13.6968464323507</v>
      </c>
      <c r="M151" s="68">
        <v>-2.5270105931828799</v>
      </c>
      <c r="N151" s="68">
        <v>5.74243908938828</v>
      </c>
      <c r="O151" s="68">
        <v>5.2720472388252402</v>
      </c>
      <c r="P151" s="68"/>
      <c r="Q151" s="68">
        <v>8.2141235221510005</v>
      </c>
      <c r="R151" s="68">
        <v>-0.448910204005038</v>
      </c>
    </row>
    <row r="152" spans="1:18" x14ac:dyDescent="0.25">
      <c r="A152" s="64" t="s">
        <v>203</v>
      </c>
      <c r="B152" s="67">
        <v>43896</v>
      </c>
      <c r="C152" s="68">
        <v>13.9861</v>
      </c>
      <c r="D152" s="68">
        <v>13.9861</v>
      </c>
      <c r="E152" s="64">
        <v>136007</v>
      </c>
      <c r="F152" s="68">
        <v>-749.96323400679296</v>
      </c>
      <c r="G152" s="68">
        <v>-314.47984286629702</v>
      </c>
      <c r="H152" s="68">
        <v>-194.11476049850401</v>
      </c>
      <c r="I152" s="68">
        <v>-167.31718468408499</v>
      </c>
      <c r="J152" s="68">
        <v>-82.494731547976897</v>
      </c>
      <c r="K152" s="68">
        <v>-13.6035228353441</v>
      </c>
      <c r="L152" s="68">
        <v>14.2606730819725</v>
      </c>
      <c r="M152" s="68">
        <v>-2.84299753299574</v>
      </c>
      <c r="N152" s="68">
        <v>6.1411431925595501</v>
      </c>
      <c r="O152" s="68">
        <v>6.2280806932801198</v>
      </c>
      <c r="P152" s="68"/>
      <c r="Q152" s="68">
        <v>10.1318001392758</v>
      </c>
      <c r="R152" s="68">
        <v>0.161891150839135</v>
      </c>
    </row>
    <row r="153" spans="1:18" x14ac:dyDescent="0.25">
      <c r="A153" s="64" t="s">
        <v>304</v>
      </c>
      <c r="B153" s="67">
        <v>43896</v>
      </c>
      <c r="C153" s="68">
        <v>13.4251</v>
      </c>
      <c r="D153" s="68">
        <v>13.4251</v>
      </c>
      <c r="E153" s="64">
        <v>136004</v>
      </c>
      <c r="F153" s="68">
        <v>-750.40308165959902</v>
      </c>
      <c r="G153" s="68">
        <v>-314.983178420005</v>
      </c>
      <c r="H153" s="68">
        <v>-194.57992081418999</v>
      </c>
      <c r="I153" s="68">
        <v>-167.77652174516101</v>
      </c>
      <c r="J153" s="68">
        <v>-82.965193346968903</v>
      </c>
      <c r="K153" s="68">
        <v>-14.085176701878201</v>
      </c>
      <c r="L153" s="68">
        <v>13.7263155464364</v>
      </c>
      <c r="M153" s="68">
        <v>-3.3299775481698002</v>
      </c>
      <c r="N153" s="68">
        <v>5.5703117039184802</v>
      </c>
      <c r="O153" s="68">
        <v>5.1866659817317204</v>
      </c>
      <c r="P153" s="68"/>
      <c r="Q153" s="68">
        <v>8.7058600278551594</v>
      </c>
      <c r="R153" s="68">
        <v>-0.66133598072843602</v>
      </c>
    </row>
    <row r="154" spans="1:18" x14ac:dyDescent="0.25">
      <c r="A154" s="64" t="s">
        <v>305</v>
      </c>
      <c r="B154" s="67">
        <v>43896</v>
      </c>
      <c r="C154" s="68">
        <v>13.807499999999999</v>
      </c>
      <c r="D154" s="68">
        <v>13.807499999999999</v>
      </c>
      <c r="E154" s="64">
        <v>133361</v>
      </c>
      <c r="F154" s="68">
        <v>-794.65879785757295</v>
      </c>
      <c r="G154" s="68">
        <v>-345.62059033250802</v>
      </c>
      <c r="H154" s="68">
        <v>-195.866459280974</v>
      </c>
      <c r="I154" s="68">
        <v>-170.53539959096901</v>
      </c>
      <c r="J154" s="68">
        <v>-88.026637976327805</v>
      </c>
      <c r="K154" s="68">
        <v>-17.587500895096799</v>
      </c>
      <c r="L154" s="68">
        <v>13.322565334938499</v>
      </c>
      <c r="M154" s="68">
        <v>-2.8697410172528501</v>
      </c>
      <c r="N154" s="68">
        <v>5.3178484489791096</v>
      </c>
      <c r="O154" s="68">
        <v>4.6625407411701802</v>
      </c>
      <c r="P154" s="68"/>
      <c r="Q154" s="68">
        <v>7.6492000752367799</v>
      </c>
      <c r="R154" s="68">
        <v>-1.1972261308721299</v>
      </c>
    </row>
    <row r="155" spans="1:18" x14ac:dyDescent="0.25">
      <c r="A155" s="64" t="s">
        <v>306</v>
      </c>
      <c r="B155" s="67">
        <v>43896</v>
      </c>
      <c r="C155" s="68">
        <v>13.1214</v>
      </c>
      <c r="D155" s="68">
        <v>13.1214</v>
      </c>
      <c r="E155" s="64">
        <v>132924</v>
      </c>
      <c r="F155" s="68">
        <v>-816.12710948850702</v>
      </c>
      <c r="G155" s="68">
        <v>-355.03139535457399</v>
      </c>
      <c r="H155" s="68">
        <v>-210.42936965325299</v>
      </c>
      <c r="I155" s="68">
        <v>-181.23032359241</v>
      </c>
      <c r="J155" s="68">
        <v>-101.68810842815</v>
      </c>
      <c r="K155" s="68">
        <v>-24.089264794719</v>
      </c>
      <c r="L155" s="68">
        <v>10.2175763093001</v>
      </c>
      <c r="M155" s="68">
        <v>-5.1014081156986704</v>
      </c>
      <c r="N155" s="68">
        <v>2.8221388837107302</v>
      </c>
      <c r="O155" s="68">
        <v>3.4339112579254798</v>
      </c>
      <c r="P155" s="68">
        <v>4.7922961380273197</v>
      </c>
      <c r="Q155" s="68">
        <v>6.2558838889077304</v>
      </c>
      <c r="R155" s="68">
        <v>-2.7415500981098102</v>
      </c>
    </row>
    <row r="156" spans="1:18" x14ac:dyDescent="0.25">
      <c r="A156" s="64" t="s">
        <v>204</v>
      </c>
      <c r="B156" s="67">
        <v>43896</v>
      </c>
      <c r="C156" s="68">
        <v>14.937099999999999</v>
      </c>
      <c r="D156" s="68">
        <v>14.937099999999999</v>
      </c>
      <c r="E156" s="64">
        <v>140487</v>
      </c>
      <c r="F156" s="68">
        <v>-482.734701697133</v>
      </c>
      <c r="G156" s="68">
        <v>-211.77236756415499</v>
      </c>
      <c r="H156" s="68">
        <v>-107.89096825011799</v>
      </c>
      <c r="I156" s="68">
        <v>-127.90364798065001</v>
      </c>
      <c r="J156" s="68">
        <v>-44.768474814762001</v>
      </c>
      <c r="K156" s="68">
        <v>21.388698108793498</v>
      </c>
      <c r="L156" s="68">
        <v>36.079447504374002</v>
      </c>
      <c r="M156" s="68">
        <v>16.995626058289499</v>
      </c>
      <c r="N156" s="68">
        <v>21.116974308308901</v>
      </c>
      <c r="O156" s="68"/>
      <c r="P156" s="68"/>
      <c r="Q156" s="68">
        <v>16.825784313725499</v>
      </c>
      <c r="R156" s="68">
        <v>7.27385670276339</v>
      </c>
    </row>
    <row r="157" spans="1:18" x14ac:dyDescent="0.25">
      <c r="A157" s="64" t="s">
        <v>307</v>
      </c>
      <c r="B157" s="67">
        <v>43896</v>
      </c>
      <c r="C157" s="68">
        <v>14.5808</v>
      </c>
      <c r="D157" s="68">
        <v>14.5808</v>
      </c>
      <c r="E157" s="64">
        <v>140488</v>
      </c>
      <c r="F157" s="68">
        <v>-483.16233994748501</v>
      </c>
      <c r="G157" s="68">
        <v>-212.26507274405901</v>
      </c>
      <c r="H157" s="68">
        <v>-108.346429195041</v>
      </c>
      <c r="I157" s="68">
        <v>-128.36304419382199</v>
      </c>
      <c r="J157" s="68">
        <v>-45.245268866112397</v>
      </c>
      <c r="K157" s="68">
        <v>20.8655469553896</v>
      </c>
      <c r="L157" s="68">
        <v>35.4935439349766</v>
      </c>
      <c r="M157" s="68">
        <v>16.434520691387899</v>
      </c>
      <c r="N157" s="68">
        <v>20.472289534101201</v>
      </c>
      <c r="O157" s="68"/>
      <c r="P157" s="68"/>
      <c r="Q157" s="68">
        <v>15.6115032679739</v>
      </c>
      <c r="R157" s="68">
        <v>6.3866315088833696</v>
      </c>
    </row>
    <row r="158" spans="1:18" x14ac:dyDescent="0.25">
      <c r="A158" s="64" t="s">
        <v>205</v>
      </c>
      <c r="B158" s="67">
        <v>43896</v>
      </c>
      <c r="C158" s="68">
        <v>10.5791</v>
      </c>
      <c r="D158" s="68">
        <v>10.5791</v>
      </c>
      <c r="E158" s="64">
        <v>142138</v>
      </c>
      <c r="F158" s="68">
        <v>-656.95256660168798</v>
      </c>
      <c r="G158" s="68">
        <v>-291.62553395639901</v>
      </c>
      <c r="H158" s="68">
        <v>-102.912580233954</v>
      </c>
      <c r="I158" s="68">
        <v>-176.428986828685</v>
      </c>
      <c r="J158" s="68">
        <v>-83.788849998661306</v>
      </c>
      <c r="K158" s="68">
        <v>-5.11306866467985</v>
      </c>
      <c r="L158" s="68">
        <v>15.050481599777401</v>
      </c>
      <c r="M158" s="68">
        <v>1.3958126700558999</v>
      </c>
      <c r="N158" s="68">
        <v>9.3225522419158704</v>
      </c>
      <c r="O158" s="68"/>
      <c r="P158" s="68"/>
      <c r="Q158" s="68">
        <v>2.9770633802817001</v>
      </c>
      <c r="R158" s="68"/>
    </row>
    <row r="159" spans="1:18" x14ac:dyDescent="0.25">
      <c r="A159" s="64" t="s">
        <v>206</v>
      </c>
      <c r="B159" s="67">
        <v>43896</v>
      </c>
      <c r="C159" s="68">
        <v>11.0113</v>
      </c>
      <c r="D159" s="68">
        <v>11.0113</v>
      </c>
      <c r="E159" s="64">
        <v>143178</v>
      </c>
      <c r="F159" s="68">
        <v>-635.45384780125596</v>
      </c>
      <c r="G159" s="68">
        <v>-346.30327307163998</v>
      </c>
      <c r="H159" s="68">
        <v>-126.19380991204</v>
      </c>
      <c r="I159" s="68">
        <v>-190.29927587794501</v>
      </c>
      <c r="J159" s="68">
        <v>-80.530754259048507</v>
      </c>
      <c r="K159" s="68">
        <v>-2.3069977426635999</v>
      </c>
      <c r="L159" s="68">
        <v>17.991259294897201</v>
      </c>
      <c r="M159" s="68">
        <v>1.41704146489733</v>
      </c>
      <c r="N159" s="68">
        <v>9.7973204788346493</v>
      </c>
      <c r="O159" s="68"/>
      <c r="P159" s="68"/>
      <c r="Q159" s="68">
        <v>6.1726505016722397</v>
      </c>
      <c r="R159" s="68"/>
    </row>
    <row r="160" spans="1:18" x14ac:dyDescent="0.25">
      <c r="A160" s="64" t="s">
        <v>308</v>
      </c>
      <c r="B160" s="67">
        <v>43896</v>
      </c>
      <c r="C160" s="68">
        <v>10.8375</v>
      </c>
      <c r="D160" s="68">
        <v>10.8375</v>
      </c>
      <c r="E160" s="64">
        <v>143176</v>
      </c>
      <c r="F160" s="68">
        <v>-635.71208384710201</v>
      </c>
      <c r="G160" s="68">
        <v>-346.93039071557502</v>
      </c>
      <c r="H160" s="68">
        <v>-126.79413837629799</v>
      </c>
      <c r="I160" s="68">
        <v>-190.88010204081601</v>
      </c>
      <c r="J160" s="68">
        <v>-81.128784807368206</v>
      </c>
      <c r="K160" s="68">
        <v>-2.9464202046338999</v>
      </c>
      <c r="L160" s="68">
        <v>17.288329867258302</v>
      </c>
      <c r="M160" s="68">
        <v>0.714271736365238</v>
      </c>
      <c r="N160" s="68">
        <v>8.9465606375068401</v>
      </c>
      <c r="O160" s="68"/>
      <c r="P160" s="68"/>
      <c r="Q160" s="68">
        <v>5.1118311036789299</v>
      </c>
      <c r="R160" s="68"/>
    </row>
    <row r="161" spans="1:18" x14ac:dyDescent="0.25">
      <c r="A161" s="64" t="s">
        <v>309</v>
      </c>
      <c r="B161" s="67">
        <v>43896</v>
      </c>
      <c r="C161" s="68">
        <v>10.405200000000001</v>
      </c>
      <c r="D161" s="68">
        <v>10.405200000000001</v>
      </c>
      <c r="E161" s="64">
        <v>142139</v>
      </c>
      <c r="F161" s="68">
        <v>-657.248018120045</v>
      </c>
      <c r="G161" s="68">
        <v>-292.14972673494901</v>
      </c>
      <c r="H161" s="68">
        <v>-103.49098993019901</v>
      </c>
      <c r="I161" s="68">
        <v>-176.97087978517001</v>
      </c>
      <c r="J161" s="68">
        <v>-84.336896783618897</v>
      </c>
      <c r="K161" s="68">
        <v>-5.70001848992296</v>
      </c>
      <c r="L161" s="68">
        <v>14.409514278175299</v>
      </c>
      <c r="M161" s="68">
        <v>0.79462083278788898</v>
      </c>
      <c r="N161" s="68">
        <v>8.6660508829800502</v>
      </c>
      <c r="O161" s="68"/>
      <c r="P161" s="68"/>
      <c r="Q161" s="68">
        <v>2.0830704225352199</v>
      </c>
      <c r="R161" s="68"/>
    </row>
    <row r="162" spans="1:18" x14ac:dyDescent="0.25">
      <c r="A162" s="64" t="s">
        <v>310</v>
      </c>
      <c r="B162" s="67">
        <v>43896</v>
      </c>
      <c r="C162" s="68">
        <v>41.431600000000003</v>
      </c>
      <c r="D162" s="68">
        <v>41.431600000000003</v>
      </c>
      <c r="E162" s="64">
        <v>116352</v>
      </c>
      <c r="F162" s="68">
        <v>-577.78516794146606</v>
      </c>
      <c r="G162" s="68">
        <v>-212.69912036070701</v>
      </c>
      <c r="H162" s="68">
        <v>-82.760148843598202</v>
      </c>
      <c r="I162" s="68">
        <v>-137.09294874714899</v>
      </c>
      <c r="J162" s="68">
        <v>-48.187576089627498</v>
      </c>
      <c r="K162" s="68">
        <v>17.441015203267401</v>
      </c>
      <c r="L162" s="68">
        <v>33.726388619373999</v>
      </c>
      <c r="M162" s="68">
        <v>13.858808137423599</v>
      </c>
      <c r="N162" s="68">
        <v>23.8075393527694</v>
      </c>
      <c r="O162" s="68">
        <v>14.0815546807803</v>
      </c>
      <c r="P162" s="68">
        <v>15.000787109823399</v>
      </c>
      <c r="Q162" s="68">
        <v>39.574108313211397</v>
      </c>
      <c r="R162" s="68">
        <v>9.8794929312128001</v>
      </c>
    </row>
    <row r="163" spans="1:18" x14ac:dyDescent="0.25">
      <c r="A163" s="64" t="s">
        <v>207</v>
      </c>
      <c r="B163" s="67">
        <v>43896</v>
      </c>
      <c r="C163" s="68">
        <v>29.636500000000002</v>
      </c>
      <c r="D163" s="68">
        <v>29.636500000000002</v>
      </c>
      <c r="E163" s="64">
        <v>126279</v>
      </c>
      <c r="F163" s="68">
        <v>-345.48474750749102</v>
      </c>
      <c r="G163" s="68">
        <v>-158.387006534032</v>
      </c>
      <c r="H163" s="68">
        <v>-91.984170916972104</v>
      </c>
      <c r="I163" s="68">
        <v>-116.920742805994</v>
      </c>
      <c r="J163" s="68">
        <v>-45.0396564513645</v>
      </c>
      <c r="K163" s="68">
        <v>20.585883855092199</v>
      </c>
      <c r="L163" s="68">
        <v>39.165315333522699</v>
      </c>
      <c r="M163" s="68">
        <v>17.008172760593901</v>
      </c>
      <c r="N163" s="68">
        <v>28.038361517007601</v>
      </c>
      <c r="O163" s="68">
        <v>18.794583046116099</v>
      </c>
      <c r="P163" s="68">
        <v>15.952192475275501</v>
      </c>
      <c r="Q163" s="68">
        <v>33.029135944700499</v>
      </c>
      <c r="R163" s="68">
        <v>13.2779112044153</v>
      </c>
    </row>
    <row r="164" spans="1:18" x14ac:dyDescent="0.25">
      <c r="A164" s="64" t="s">
        <v>311</v>
      </c>
      <c r="B164" s="67">
        <v>43896</v>
      </c>
      <c r="C164" s="68">
        <v>28.947600000000001</v>
      </c>
      <c r="D164" s="68">
        <v>28.947600000000001</v>
      </c>
      <c r="E164" s="64">
        <v>126379</v>
      </c>
      <c r="F164" s="68">
        <v>-345.95854177644497</v>
      </c>
      <c r="G164" s="68">
        <v>-158.87275859796</v>
      </c>
      <c r="H164" s="68">
        <v>-92.483182826681002</v>
      </c>
      <c r="I164" s="68">
        <v>-117.390818316023</v>
      </c>
      <c r="J164" s="68">
        <v>-45.519174833136098</v>
      </c>
      <c r="K164" s="68">
        <v>20.061710371735899</v>
      </c>
      <c r="L164" s="68">
        <v>38.5694895258952</v>
      </c>
      <c r="M164" s="68">
        <v>16.446147964715699</v>
      </c>
      <c r="N164" s="68">
        <v>27.348184082457902</v>
      </c>
      <c r="O164" s="68">
        <v>17.849805152561299</v>
      </c>
      <c r="P164" s="68">
        <v>15.157969969668899</v>
      </c>
      <c r="Q164" s="68">
        <v>31.870387096774198</v>
      </c>
      <c r="R164" s="68">
        <v>12.2254477025679</v>
      </c>
    </row>
    <row r="165" spans="1:18" x14ac:dyDescent="0.25">
      <c r="A165" s="64" t="s">
        <v>208</v>
      </c>
      <c r="B165" s="67">
        <v>43896</v>
      </c>
      <c r="C165" s="68">
        <v>10.9816</v>
      </c>
      <c r="D165" s="68">
        <v>10.9816</v>
      </c>
      <c r="E165" s="64">
        <v>145819</v>
      </c>
      <c r="F165" s="68">
        <v>-560.93427777279896</v>
      </c>
      <c r="G165" s="68">
        <v>-206.06700803284801</v>
      </c>
      <c r="H165" s="68">
        <v>-55.340185698582999</v>
      </c>
      <c r="I165" s="68">
        <v>-142.67590179673601</v>
      </c>
      <c r="J165" s="68">
        <v>-62.9021802716249</v>
      </c>
      <c r="K165" s="68">
        <v>-5.8770783541754898</v>
      </c>
      <c r="L165" s="68">
        <v>14.9429464088812</v>
      </c>
      <c r="M165" s="68">
        <v>4.7370572952606302</v>
      </c>
      <c r="N165" s="68">
        <v>8.3560026831104803</v>
      </c>
      <c r="O165" s="68"/>
      <c r="P165" s="68"/>
      <c r="Q165" s="68">
        <v>8.8247290640394098</v>
      </c>
      <c r="R165" s="68"/>
    </row>
    <row r="166" spans="1:18" x14ac:dyDescent="0.25">
      <c r="A166" s="64" t="s">
        <v>312</v>
      </c>
      <c r="B166" s="67">
        <v>43896</v>
      </c>
      <c r="C166" s="68">
        <v>10.7394</v>
      </c>
      <c r="D166" s="68">
        <v>10.7394</v>
      </c>
      <c r="E166" s="64">
        <v>145820</v>
      </c>
      <c r="F166" s="68">
        <v>-562.846088965494</v>
      </c>
      <c r="G166" s="68">
        <v>-208.007663536575</v>
      </c>
      <c r="H166" s="68">
        <v>-57.382160518758099</v>
      </c>
      <c r="I166" s="68">
        <v>-144.67915539090799</v>
      </c>
      <c r="J166" s="68">
        <v>-64.849622915253207</v>
      </c>
      <c r="K166" s="68">
        <v>-7.8220328014904599</v>
      </c>
      <c r="L166" s="68">
        <v>12.8715557458981</v>
      </c>
      <c r="M166" s="68">
        <v>2.67228078582693</v>
      </c>
      <c r="N166" s="68">
        <v>6.2095575094195796</v>
      </c>
      <c r="O166" s="68"/>
      <c r="P166" s="68"/>
      <c r="Q166" s="68">
        <v>6.64731527093595</v>
      </c>
      <c r="R166" s="68"/>
    </row>
    <row r="167" spans="1:18" x14ac:dyDescent="0.25">
      <c r="A167" s="64" t="s">
        <v>313</v>
      </c>
      <c r="B167" s="67">
        <v>43896</v>
      </c>
      <c r="C167" s="68">
        <v>95.7346</v>
      </c>
      <c r="D167" s="68">
        <v>95.7346</v>
      </c>
      <c r="E167" s="64">
        <v>101853</v>
      </c>
      <c r="F167" s="68">
        <v>-704.69210494235904</v>
      </c>
      <c r="G167" s="68">
        <v>-378.94241129469202</v>
      </c>
      <c r="H167" s="68">
        <v>-158.37705974741499</v>
      </c>
      <c r="I167" s="68">
        <v>-217.7120019935</v>
      </c>
      <c r="J167" s="68">
        <v>-118.517192275071</v>
      </c>
      <c r="K167" s="68">
        <v>-20.612749979284199</v>
      </c>
      <c r="L167" s="68">
        <v>5.8197943843960003</v>
      </c>
      <c r="M167" s="68">
        <v>-10.0299562122196</v>
      </c>
      <c r="N167" s="68">
        <v>-1.7467304779861299</v>
      </c>
      <c r="O167" s="68">
        <v>3.15354392952282</v>
      </c>
      <c r="P167" s="68">
        <v>5.01236824283807</v>
      </c>
      <c r="Q167" s="68">
        <v>42.074595211231397</v>
      </c>
      <c r="R167" s="68">
        <v>-2.6459993974914</v>
      </c>
    </row>
    <row r="168" spans="1:18" x14ac:dyDescent="0.25">
      <c r="A168" s="64" t="s">
        <v>209</v>
      </c>
      <c r="B168" s="67">
        <v>43896</v>
      </c>
      <c r="C168" s="68">
        <v>98.564400000000006</v>
      </c>
      <c r="D168" s="68">
        <v>98.564400000000006</v>
      </c>
      <c r="E168" s="64">
        <v>119549</v>
      </c>
      <c r="F168" s="68">
        <v>-704.19010700135402</v>
      </c>
      <c r="G168" s="68">
        <v>-378.44760950777197</v>
      </c>
      <c r="H168" s="68">
        <v>-157.887402393862</v>
      </c>
      <c r="I168" s="68">
        <v>-217.24191033750799</v>
      </c>
      <c r="J168" s="68">
        <v>-118.043749183825</v>
      </c>
      <c r="K168" s="68">
        <v>-20.1834441777787</v>
      </c>
      <c r="L168" s="68">
        <v>6.2427215933010398</v>
      </c>
      <c r="M168" s="68">
        <v>-9.6679669202906595</v>
      </c>
      <c r="N168" s="68">
        <v>-1.3632165582874101</v>
      </c>
      <c r="O168" s="68">
        <v>3.7309090212390599</v>
      </c>
      <c r="P168" s="68">
        <v>5.5616806780306796</v>
      </c>
      <c r="Q168" s="68">
        <v>14.266648326822599</v>
      </c>
      <c r="R168" s="68">
        <v>-2.2153470001020099</v>
      </c>
    </row>
    <row r="169" spans="1:18" x14ac:dyDescent="0.25">
      <c r="A169" s="64" t="s">
        <v>210</v>
      </c>
      <c r="B169" s="67">
        <v>43896</v>
      </c>
      <c r="C169" s="68">
        <v>9.0671999999999997</v>
      </c>
      <c r="D169" s="68">
        <v>9.0671999999999997</v>
      </c>
      <c r="E169" s="64">
        <v>139711</v>
      </c>
      <c r="F169" s="68">
        <v>-712.03339244777396</v>
      </c>
      <c r="G169" s="68">
        <v>-351.05927211190499</v>
      </c>
      <c r="H169" s="68">
        <v>-208.20041113233799</v>
      </c>
      <c r="I169" s="68">
        <v>-209.389941100774</v>
      </c>
      <c r="J169" s="68">
        <v>-120.601970531771</v>
      </c>
      <c r="K169" s="68">
        <v>-0.95763471419497403</v>
      </c>
      <c r="L169" s="68">
        <v>2.01058799508206</v>
      </c>
      <c r="M169" s="68">
        <v>-20.7074236271011</v>
      </c>
      <c r="N169" s="68">
        <v>-14.829336941091301</v>
      </c>
      <c r="O169" s="68">
        <v>-5.8994572446341902</v>
      </c>
      <c r="P169" s="68"/>
      <c r="Q169" s="68">
        <v>-2.8278405315614599</v>
      </c>
      <c r="R169" s="68">
        <v>-16.075060648933398</v>
      </c>
    </row>
    <row r="170" spans="1:18" x14ac:dyDescent="0.25">
      <c r="A170" s="64" t="s">
        <v>314</v>
      </c>
      <c r="B170" s="67">
        <v>43896</v>
      </c>
      <c r="C170" s="68">
        <v>8.8864000000000001</v>
      </c>
      <c r="D170" s="68">
        <v>8.8864000000000001</v>
      </c>
      <c r="E170" s="64">
        <v>139709</v>
      </c>
      <c r="F170" s="68">
        <v>-712.02224379909899</v>
      </c>
      <c r="G170" s="68">
        <v>-351.15203176511102</v>
      </c>
      <c r="H170" s="68">
        <v>-208.31905718792299</v>
      </c>
      <c r="I170" s="68">
        <v>-209.509509509509</v>
      </c>
      <c r="J170" s="68">
        <v>-120.736313702488</v>
      </c>
      <c r="K170" s="68">
        <v>-1.1027980425010799</v>
      </c>
      <c r="L170" s="68">
        <v>1.8655233119427299</v>
      </c>
      <c r="M170" s="68">
        <v>-20.830014354618999</v>
      </c>
      <c r="N170" s="68">
        <v>-15.0044932219269</v>
      </c>
      <c r="O170" s="68">
        <v>-6.2805977432900102</v>
      </c>
      <c r="P170" s="68"/>
      <c r="Q170" s="68">
        <v>-3.37594684385382</v>
      </c>
      <c r="R170" s="68">
        <v>-16.307616922801</v>
      </c>
    </row>
    <row r="171" spans="1:18" x14ac:dyDescent="0.25">
      <c r="A171" s="64" t="s">
        <v>211</v>
      </c>
      <c r="B171" s="67">
        <v>43896</v>
      </c>
      <c r="C171" s="68">
        <v>7.7233999999999998</v>
      </c>
      <c r="D171" s="68">
        <v>7.7233999999999998</v>
      </c>
      <c r="E171" s="64">
        <v>139990</v>
      </c>
      <c r="F171" s="68">
        <v>-722.189788432981</v>
      </c>
      <c r="G171" s="68">
        <v>-336.52058600126901</v>
      </c>
      <c r="H171" s="68">
        <v>-204.954882915925</v>
      </c>
      <c r="I171" s="68">
        <v>-209.553672851193</v>
      </c>
      <c r="J171" s="68">
        <v>-115.32977116264</v>
      </c>
      <c r="K171" s="68">
        <v>-2.27723997920328</v>
      </c>
      <c r="L171" s="68">
        <v>2.7267018920343098</v>
      </c>
      <c r="M171" s="68">
        <v>-19.397384077648098</v>
      </c>
      <c r="N171" s="68">
        <v>-13.9636807853364</v>
      </c>
      <c r="O171" s="68"/>
      <c r="P171" s="68"/>
      <c r="Q171" s="68">
        <v>-7.7083395176252303</v>
      </c>
      <c r="R171" s="68">
        <v>-15.6505078963689</v>
      </c>
    </row>
    <row r="172" spans="1:18" x14ac:dyDescent="0.25">
      <c r="A172" s="64" t="s">
        <v>315</v>
      </c>
      <c r="B172" s="67">
        <v>43896</v>
      </c>
      <c r="C172" s="68">
        <v>7.5972999999999997</v>
      </c>
      <c r="D172" s="68">
        <v>7.5972999999999997</v>
      </c>
      <c r="E172" s="64">
        <v>139992</v>
      </c>
      <c r="F172" s="68">
        <v>-721.93765643950496</v>
      </c>
      <c r="G172" s="68">
        <v>-336.50096842177197</v>
      </c>
      <c r="H172" s="68">
        <v>-205.05580935761901</v>
      </c>
      <c r="I172" s="68">
        <v>-209.682812706737</v>
      </c>
      <c r="J172" s="68">
        <v>-115.455569324584</v>
      </c>
      <c r="K172" s="68">
        <v>-2.4191667766516498</v>
      </c>
      <c r="L172" s="68">
        <v>2.5774196473712601</v>
      </c>
      <c r="M172" s="68">
        <v>-19.522568912746699</v>
      </c>
      <c r="N172" s="68">
        <v>-14.126767485847999</v>
      </c>
      <c r="O172" s="68"/>
      <c r="P172" s="68"/>
      <c r="Q172" s="68">
        <v>-8.13530148423005</v>
      </c>
      <c r="R172" s="68">
        <v>-15.9787199688923</v>
      </c>
    </row>
    <row r="173" spans="1:18" x14ac:dyDescent="0.25">
      <c r="A173" s="64" t="s">
        <v>212</v>
      </c>
      <c r="B173" s="67">
        <v>43896</v>
      </c>
      <c r="C173" s="68">
        <v>7.5738000000000003</v>
      </c>
      <c r="D173" s="68">
        <v>7.5738000000000003</v>
      </c>
      <c r="E173" s="64">
        <v>141141</v>
      </c>
      <c r="F173" s="68">
        <v>-697.72321081668895</v>
      </c>
      <c r="G173" s="68">
        <v>-326.87687108918198</v>
      </c>
      <c r="H173" s="68">
        <v>-197.522865853658</v>
      </c>
      <c r="I173" s="68">
        <v>-212.23300190820501</v>
      </c>
      <c r="J173" s="68">
        <v>-119.645210013819</v>
      </c>
      <c r="K173" s="68">
        <v>1.4723419462291101</v>
      </c>
      <c r="L173" s="68">
        <v>4.9573655633647</v>
      </c>
      <c r="M173" s="68">
        <v>-18.3817622426144</v>
      </c>
      <c r="N173" s="68">
        <v>-13.6269576903731</v>
      </c>
      <c r="O173" s="68"/>
      <c r="P173" s="68"/>
      <c r="Q173" s="68">
        <v>-9.0826974358974297</v>
      </c>
      <c r="R173" s="68">
        <v>-14.4790875421942</v>
      </c>
    </row>
    <row r="174" spans="1:18" x14ac:dyDescent="0.25">
      <c r="A174" s="64" t="s">
        <v>213</v>
      </c>
      <c r="B174" s="67">
        <v>43896</v>
      </c>
      <c r="C174" s="68">
        <v>7.1216999999999997</v>
      </c>
      <c r="D174" s="68">
        <v>7.1216999999999997</v>
      </c>
      <c r="E174" s="64">
        <v>141564</v>
      </c>
      <c r="F174" s="68">
        <v>-713.54819169294205</v>
      </c>
      <c r="G174" s="68">
        <v>-358.95496624967001</v>
      </c>
      <c r="H174" s="68">
        <v>-215.01557812139399</v>
      </c>
      <c r="I174" s="68">
        <v>-227.21891231286301</v>
      </c>
      <c r="J174" s="68">
        <v>-130.254043274694</v>
      </c>
      <c r="K174" s="68">
        <v>-4.8957242737843796</v>
      </c>
      <c r="L174" s="68">
        <v>0.219891439897312</v>
      </c>
      <c r="M174" s="68">
        <v>-20.4531819950471</v>
      </c>
      <c r="N174" s="68">
        <v>-15.020984346920701</v>
      </c>
      <c r="O174" s="68"/>
      <c r="P174" s="68"/>
      <c r="Q174" s="68">
        <v>-11.8042640449438</v>
      </c>
      <c r="R174" s="68">
        <v>-15.3507951852947</v>
      </c>
    </row>
    <row r="175" spans="1:18" x14ac:dyDescent="0.25">
      <c r="A175" s="64" t="s">
        <v>316</v>
      </c>
      <c r="B175" s="67">
        <v>43896</v>
      </c>
      <c r="C175" s="68">
        <v>6.8827999999999996</v>
      </c>
      <c r="D175" s="68">
        <v>6.8827999999999996</v>
      </c>
      <c r="E175" s="64">
        <v>141565</v>
      </c>
      <c r="F175" s="68">
        <v>-713.36182336182401</v>
      </c>
      <c r="G175" s="68">
        <v>-359.22562815487498</v>
      </c>
      <c r="H175" s="68">
        <v>-215.276672291382</v>
      </c>
      <c r="I175" s="68">
        <v>-227.45296893864599</v>
      </c>
      <c r="J175" s="68">
        <v>-130.48586790223601</v>
      </c>
      <c r="K175" s="68">
        <v>-5.1714244422951099</v>
      </c>
      <c r="L175" s="68">
        <v>-5.8258613336476202E-2</v>
      </c>
      <c r="M175" s="68">
        <v>-20.690282844475899</v>
      </c>
      <c r="N175" s="68">
        <v>-15.356913432080299</v>
      </c>
      <c r="O175" s="68"/>
      <c r="P175" s="68"/>
      <c r="Q175" s="68">
        <v>-12.784022471910101</v>
      </c>
      <c r="R175" s="68">
        <v>-16.173671561474201</v>
      </c>
    </row>
    <row r="176" spans="1:18" x14ac:dyDescent="0.25">
      <c r="A176" s="64" t="s">
        <v>317</v>
      </c>
      <c r="B176" s="67">
        <v>43896</v>
      </c>
      <c r="C176" s="68">
        <v>7.4592000000000001</v>
      </c>
      <c r="D176" s="68">
        <v>7.4592000000000001</v>
      </c>
      <c r="E176" s="64">
        <v>141139</v>
      </c>
      <c r="F176" s="68">
        <v>-697.88023038686799</v>
      </c>
      <c r="G176" s="68">
        <v>-327.13005361825401</v>
      </c>
      <c r="H176" s="68">
        <v>-197.854213266806</v>
      </c>
      <c r="I176" s="68">
        <v>-212.54562732215001</v>
      </c>
      <c r="J176" s="68">
        <v>-119.926791892235</v>
      </c>
      <c r="K176" s="68">
        <v>1.1540397003840299</v>
      </c>
      <c r="L176" s="68">
        <v>4.6293972661087901</v>
      </c>
      <c r="M176" s="68">
        <v>-18.6603542590071</v>
      </c>
      <c r="N176" s="68">
        <v>-13.918333648188201</v>
      </c>
      <c r="O176" s="68"/>
      <c r="P176" s="68"/>
      <c r="Q176" s="68">
        <v>-9.5117128205128196</v>
      </c>
      <c r="R176" s="68">
        <v>-14.820663802381301</v>
      </c>
    </row>
    <row r="177" spans="1:18" x14ac:dyDescent="0.25">
      <c r="A177" s="64" t="s">
        <v>214</v>
      </c>
      <c r="B177" s="67">
        <v>43896</v>
      </c>
      <c r="C177" s="68">
        <v>13.2193</v>
      </c>
      <c r="D177" s="68">
        <v>13.2193</v>
      </c>
      <c r="E177" s="64">
        <v>133324</v>
      </c>
      <c r="F177" s="68">
        <v>-831.85117833170602</v>
      </c>
      <c r="G177" s="68">
        <v>-400.70473194581501</v>
      </c>
      <c r="H177" s="68">
        <v>-157.673665512128</v>
      </c>
      <c r="I177" s="68">
        <v>-230.72012234091099</v>
      </c>
      <c r="J177" s="68">
        <v>-126.17731951600901</v>
      </c>
      <c r="K177" s="68">
        <v>-20.856889732567399</v>
      </c>
      <c r="L177" s="68">
        <v>6.5016226646785302</v>
      </c>
      <c r="M177" s="68">
        <v>-7.2286810795805199</v>
      </c>
      <c r="N177" s="68">
        <v>-1.9656789381747499</v>
      </c>
      <c r="O177" s="68">
        <v>4.3448125320958599</v>
      </c>
      <c r="P177" s="68"/>
      <c r="Q177" s="68">
        <v>6.5027365799668004</v>
      </c>
      <c r="R177" s="68">
        <v>0.14736572951397101</v>
      </c>
    </row>
    <row r="178" spans="1:18" x14ac:dyDescent="0.25">
      <c r="A178" s="64" t="s">
        <v>215</v>
      </c>
      <c r="B178" s="67">
        <v>43896</v>
      </c>
      <c r="C178" s="68">
        <v>14.4931</v>
      </c>
      <c r="D178" s="68">
        <v>14.4931</v>
      </c>
      <c r="E178" s="64">
        <v>135682</v>
      </c>
      <c r="F178" s="68">
        <v>-817.15682967959299</v>
      </c>
      <c r="G178" s="68">
        <v>-390.89789994345801</v>
      </c>
      <c r="H178" s="68">
        <v>-152.45121867201499</v>
      </c>
      <c r="I178" s="68">
        <v>-226.91279394712899</v>
      </c>
      <c r="J178" s="68">
        <v>-121.891819993089</v>
      </c>
      <c r="K178" s="68">
        <v>-18.3112434896926</v>
      </c>
      <c r="L178" s="68">
        <v>8.8902515494434908</v>
      </c>
      <c r="M178" s="68">
        <v>-5.5890117898666496</v>
      </c>
      <c r="N178" s="68">
        <v>-0.118899080938065</v>
      </c>
      <c r="O178" s="68">
        <v>5.1103350170355002</v>
      </c>
      <c r="P178" s="68"/>
      <c r="Q178" s="68">
        <v>11.341504149377601</v>
      </c>
      <c r="R178" s="68">
        <v>1.2179386025471699</v>
      </c>
    </row>
    <row r="179" spans="1:18" x14ac:dyDescent="0.25">
      <c r="A179" s="64" t="s">
        <v>216</v>
      </c>
      <c r="B179" s="67">
        <v>43896</v>
      </c>
      <c r="C179" s="68">
        <v>7.8436000000000003</v>
      </c>
      <c r="D179" s="68">
        <v>7.8436000000000003</v>
      </c>
      <c r="E179" s="64">
        <v>142153</v>
      </c>
      <c r="F179" s="68">
        <v>-729.67164775850904</v>
      </c>
      <c r="G179" s="68">
        <v>-399.509652811173</v>
      </c>
      <c r="H179" s="68">
        <v>-220.601702054919</v>
      </c>
      <c r="I179" s="68">
        <v>-214.45876977806699</v>
      </c>
      <c r="J179" s="68">
        <v>-109.57775919061299</v>
      </c>
      <c r="K179" s="68">
        <v>1.22076700761576</v>
      </c>
      <c r="L179" s="68">
        <v>10.402924508170701</v>
      </c>
      <c r="M179" s="68">
        <v>-15.0817609024852</v>
      </c>
      <c r="N179" s="68">
        <v>-8.8495145427666699</v>
      </c>
      <c r="O179" s="68"/>
      <c r="P179" s="68"/>
      <c r="Q179" s="68">
        <v>-11.1013540197461</v>
      </c>
      <c r="R179" s="68"/>
    </row>
    <row r="180" spans="1:18" x14ac:dyDescent="0.25">
      <c r="A180" s="64" t="s">
        <v>318</v>
      </c>
      <c r="B180" s="67">
        <v>43896</v>
      </c>
      <c r="C180" s="68">
        <v>7.6904000000000003</v>
      </c>
      <c r="D180" s="68">
        <v>7.6904000000000003</v>
      </c>
      <c r="E180" s="64">
        <v>142151</v>
      </c>
      <c r="F180" s="68">
        <v>-729.33020695279504</v>
      </c>
      <c r="G180" s="68">
        <v>-399.65960729077602</v>
      </c>
      <c r="H180" s="68">
        <v>-220.70604015861301</v>
      </c>
      <c r="I180" s="68">
        <v>-214.64478801100199</v>
      </c>
      <c r="J180" s="68">
        <v>-109.77003308629099</v>
      </c>
      <c r="K180" s="68">
        <v>1.01438126467455</v>
      </c>
      <c r="L180" s="68">
        <v>10.182567610014701</v>
      </c>
      <c r="M180" s="68">
        <v>-15.2661706589478</v>
      </c>
      <c r="N180" s="68">
        <v>-9.1363202730562101</v>
      </c>
      <c r="O180" s="68"/>
      <c r="P180" s="68"/>
      <c r="Q180" s="68">
        <v>-11.8900423131171</v>
      </c>
      <c r="R180" s="68"/>
    </row>
    <row r="181" spans="1:18" x14ac:dyDescent="0.25">
      <c r="A181" s="64" t="s">
        <v>319</v>
      </c>
      <c r="B181" s="67">
        <v>43896</v>
      </c>
      <c r="C181" s="68">
        <v>14.208299999999999</v>
      </c>
      <c r="D181" s="68">
        <v>14.208299999999999</v>
      </c>
      <c r="E181" s="64">
        <v>135684</v>
      </c>
      <c r="F181" s="68">
        <v>-817.21103366658394</v>
      </c>
      <c r="G181" s="68">
        <v>-391.18183325045698</v>
      </c>
      <c r="H181" s="68">
        <v>-152.68553157723699</v>
      </c>
      <c r="I181" s="68">
        <v>-227.150654278762</v>
      </c>
      <c r="J181" s="68">
        <v>-122.133047627897</v>
      </c>
      <c r="K181" s="68">
        <v>-18.568795280434401</v>
      </c>
      <c r="L181" s="68">
        <v>8.6087509583674393</v>
      </c>
      <c r="M181" s="68">
        <v>-5.8361297584481102</v>
      </c>
      <c r="N181" s="68">
        <v>-0.39430132872996698</v>
      </c>
      <c r="O181" s="68">
        <v>4.4781660369757699</v>
      </c>
      <c r="P181" s="68"/>
      <c r="Q181" s="68">
        <v>10.6226106500692</v>
      </c>
      <c r="R181" s="68">
        <v>0.679285771055683</v>
      </c>
    </row>
    <row r="182" spans="1:18" x14ac:dyDescent="0.25">
      <c r="A182" s="64" t="s">
        <v>320</v>
      </c>
      <c r="B182" s="67">
        <v>43896</v>
      </c>
      <c r="C182" s="68">
        <v>12.9481</v>
      </c>
      <c r="D182" s="68">
        <v>12.9481</v>
      </c>
      <c r="E182" s="64">
        <v>133322</v>
      </c>
      <c r="F182" s="68">
        <v>-832.187438680171</v>
      </c>
      <c r="G182" s="68">
        <v>-401.08791714901002</v>
      </c>
      <c r="H182" s="68">
        <v>-158.07374107069299</v>
      </c>
      <c r="I182" s="68">
        <v>-231.090809964492</v>
      </c>
      <c r="J182" s="68">
        <v>-126.556270546268</v>
      </c>
      <c r="K182" s="68">
        <v>-21.253905902765698</v>
      </c>
      <c r="L182" s="68">
        <v>6.0686003949741698</v>
      </c>
      <c r="M182" s="68">
        <v>-7.6245941321610999</v>
      </c>
      <c r="N182" s="68">
        <v>-2.3714573933435399</v>
      </c>
      <c r="O182" s="68">
        <v>3.9274453928612099</v>
      </c>
      <c r="P182" s="68"/>
      <c r="Q182" s="68">
        <v>5.9549335915882704</v>
      </c>
      <c r="R182" s="68">
        <v>-0.23413054195747099</v>
      </c>
    </row>
    <row r="183" spans="1:18" x14ac:dyDescent="0.25">
      <c r="A183" s="64" t="s">
        <v>217</v>
      </c>
      <c r="B183" s="67">
        <v>43896</v>
      </c>
      <c r="C183" s="68">
        <v>9.0317000000000007</v>
      </c>
      <c r="D183" s="68">
        <v>9.0317000000000007</v>
      </c>
      <c r="E183" s="64">
        <v>143079</v>
      </c>
      <c r="F183" s="68">
        <v>-712.05788479492298</v>
      </c>
      <c r="G183" s="68">
        <v>-363.819937487245</v>
      </c>
      <c r="H183" s="68">
        <v>-201.633847791378</v>
      </c>
      <c r="I183" s="68">
        <v>-201.49485635364701</v>
      </c>
      <c r="J183" s="68">
        <v>-107.156529411395</v>
      </c>
      <c r="K183" s="68">
        <v>2.9751792400702199</v>
      </c>
      <c r="L183" s="68">
        <v>10.3614102478798</v>
      </c>
      <c r="M183" s="68">
        <v>-14.071228888756499</v>
      </c>
      <c r="N183" s="68">
        <v>-8.3998857060031096</v>
      </c>
      <c r="O183" s="68"/>
      <c r="P183" s="68"/>
      <c r="Q183" s="68">
        <v>-5.7374918831168804</v>
      </c>
      <c r="R183" s="68"/>
    </row>
    <row r="184" spans="1:18" x14ac:dyDescent="0.25">
      <c r="A184" s="64" t="s">
        <v>321</v>
      </c>
      <c r="B184" s="67">
        <v>43896</v>
      </c>
      <c r="C184" s="68">
        <v>8.968</v>
      </c>
      <c r="D184" s="68">
        <v>8.968</v>
      </c>
      <c r="E184" s="64">
        <v>143077</v>
      </c>
      <c r="F184" s="68">
        <v>-712.32165309134598</v>
      </c>
      <c r="G184" s="68">
        <v>-364.15639952260898</v>
      </c>
      <c r="H184" s="68">
        <v>-201.882262144664</v>
      </c>
      <c r="I184" s="68">
        <v>-201.75754352953999</v>
      </c>
      <c r="J184" s="68">
        <v>-107.418182227424</v>
      </c>
      <c r="K184" s="68">
        <v>2.68347789788228</v>
      </c>
      <c r="L184" s="68">
        <v>10.0583544703362</v>
      </c>
      <c r="M184" s="68">
        <v>-14.3299656500665</v>
      </c>
      <c r="N184" s="68">
        <v>-8.6821340090616292</v>
      </c>
      <c r="O184" s="68"/>
      <c r="P184" s="68"/>
      <c r="Q184" s="68">
        <v>-6.11493506493506</v>
      </c>
      <c r="R184" s="68"/>
    </row>
    <row r="185" spans="1:18" x14ac:dyDescent="0.25">
      <c r="A185" s="64" t="s">
        <v>218</v>
      </c>
      <c r="B185" s="67">
        <v>43896</v>
      </c>
      <c r="C185" s="68">
        <v>19.135400000000001</v>
      </c>
      <c r="D185" s="68">
        <v>19.135400000000001</v>
      </c>
      <c r="E185" s="64">
        <v>132756</v>
      </c>
      <c r="F185" s="68">
        <v>-769.12668245742202</v>
      </c>
      <c r="G185" s="68">
        <v>-330.91175912369198</v>
      </c>
      <c r="H185" s="68">
        <v>-118.34791833566</v>
      </c>
      <c r="I185" s="68">
        <v>-210.27687861455701</v>
      </c>
      <c r="J185" s="68">
        <v>-109.296165084658</v>
      </c>
      <c r="K185" s="68">
        <v>-21.723191815277801</v>
      </c>
      <c r="L185" s="68">
        <v>7.7833284763064299</v>
      </c>
      <c r="M185" s="68">
        <v>-3.6198273674886998</v>
      </c>
      <c r="N185" s="68">
        <v>4.9598599513937902</v>
      </c>
      <c r="O185" s="68">
        <v>10.558646110748599</v>
      </c>
      <c r="P185" s="68">
        <v>11.005830272863699</v>
      </c>
      <c r="Q185" s="68">
        <v>16.917407407407399</v>
      </c>
      <c r="R185" s="68">
        <v>3.6890578049365002</v>
      </c>
    </row>
    <row r="186" spans="1:18" x14ac:dyDescent="0.25">
      <c r="A186" s="64" t="s">
        <v>322</v>
      </c>
      <c r="B186" s="67">
        <v>43896</v>
      </c>
      <c r="C186" s="68">
        <v>17.848800000000001</v>
      </c>
      <c r="D186" s="68">
        <v>17.848800000000001</v>
      </c>
      <c r="E186" s="64">
        <v>132757</v>
      </c>
      <c r="F186" s="68">
        <v>-771.07601184600503</v>
      </c>
      <c r="G186" s="68">
        <v>-332.76387276779599</v>
      </c>
      <c r="H186" s="68">
        <v>-119.932281851379</v>
      </c>
      <c r="I186" s="68">
        <v>-211.74356351236099</v>
      </c>
      <c r="J186" s="68">
        <v>-110.726207372285</v>
      </c>
      <c r="K186" s="68">
        <v>-23.204488598686499</v>
      </c>
      <c r="L186" s="68">
        <v>6.1850790418258503</v>
      </c>
      <c r="M186" s="68">
        <v>-5.0893468133060402</v>
      </c>
      <c r="N186" s="68">
        <v>3.25525884281589</v>
      </c>
      <c r="O186" s="68">
        <v>8.8340038525707705</v>
      </c>
      <c r="P186" s="68">
        <v>9.2071081698005095</v>
      </c>
      <c r="Q186" s="68">
        <v>14.5348148148148</v>
      </c>
      <c r="R186" s="68">
        <v>2.2417028819770799</v>
      </c>
    </row>
    <row r="187" spans="1:18" x14ac:dyDescent="0.25">
      <c r="A187" s="64" t="s">
        <v>219</v>
      </c>
      <c r="B187" s="67">
        <v>43896</v>
      </c>
      <c r="C187" s="68">
        <v>80.709999999999994</v>
      </c>
      <c r="D187" s="68">
        <v>80.709999999999994</v>
      </c>
      <c r="E187" s="64">
        <v>118866</v>
      </c>
      <c r="F187" s="68">
        <v>-783.28079534433198</v>
      </c>
      <c r="G187" s="68">
        <v>-362.70385062307298</v>
      </c>
      <c r="H187" s="68">
        <v>-114.370542206219</v>
      </c>
      <c r="I187" s="68">
        <v>-204.36575492755301</v>
      </c>
      <c r="J187" s="68">
        <v>-92.872745403750002</v>
      </c>
      <c r="K187" s="68">
        <v>-15.2503634625208</v>
      </c>
      <c r="L187" s="68">
        <v>10.430035293174001</v>
      </c>
      <c r="M187" s="68">
        <v>-4.0177999743885398</v>
      </c>
      <c r="N187" s="68">
        <v>1.45421822890371</v>
      </c>
      <c r="O187" s="68">
        <v>9.8273538740477608</v>
      </c>
      <c r="P187" s="68">
        <v>7.9336343096310404</v>
      </c>
      <c r="Q187" s="68">
        <v>15.1245743738887</v>
      </c>
      <c r="R187" s="68">
        <v>2.1891894187143501</v>
      </c>
    </row>
    <row r="188" spans="1:18" x14ac:dyDescent="0.25">
      <c r="A188" s="64" t="s">
        <v>323</v>
      </c>
      <c r="B188" s="67">
        <v>43896</v>
      </c>
      <c r="C188" s="68">
        <v>76.849999999999994</v>
      </c>
      <c r="D188" s="68">
        <v>116.704690043901</v>
      </c>
      <c r="E188" s="64">
        <v>100480</v>
      </c>
      <c r="F188" s="68">
        <v>-780.84808353505298</v>
      </c>
      <c r="G188" s="68">
        <v>-362.49631780501102</v>
      </c>
      <c r="H188" s="68">
        <v>-114.796567647196</v>
      </c>
      <c r="I188" s="68">
        <v>-205.00079440737099</v>
      </c>
      <c r="J188" s="68">
        <v>-93.399631951286196</v>
      </c>
      <c r="K188" s="68">
        <v>-15.7932692307708</v>
      </c>
      <c r="L188" s="68">
        <v>9.8850835128816303</v>
      </c>
      <c r="M188" s="68">
        <v>-4.5536730730601898</v>
      </c>
      <c r="N188" s="68">
        <v>0.82429636384710003</v>
      </c>
      <c r="O188" s="68">
        <v>9.0841187080363106</v>
      </c>
      <c r="P188" s="68">
        <v>6.7286747250303298</v>
      </c>
      <c r="Q188" s="68">
        <v>44.556929259837403</v>
      </c>
      <c r="R188" s="68">
        <v>1.5404786218451301</v>
      </c>
    </row>
    <row r="189" spans="1:18" x14ac:dyDescent="0.25">
      <c r="A189" s="64" t="s">
        <v>324</v>
      </c>
      <c r="B189" s="67">
        <v>43896</v>
      </c>
      <c r="C189" s="68">
        <v>24.47</v>
      </c>
      <c r="D189" s="68">
        <v>24.47</v>
      </c>
      <c r="E189" s="64">
        <v>116051</v>
      </c>
      <c r="F189" s="68">
        <v>-659.10914927769295</v>
      </c>
      <c r="G189" s="68">
        <v>-286.44586326150602</v>
      </c>
      <c r="H189" s="68">
        <v>-90.045897877223297</v>
      </c>
      <c r="I189" s="68">
        <v>-188.097033685269</v>
      </c>
      <c r="J189" s="68">
        <v>-88.466879781993597</v>
      </c>
      <c r="K189" s="68">
        <v>-13.158580549884899</v>
      </c>
      <c r="L189" s="68">
        <v>10.160942535352101</v>
      </c>
      <c r="M189" s="68">
        <v>-1.1334867323640501</v>
      </c>
      <c r="N189" s="68">
        <v>5.5953737049274404</v>
      </c>
      <c r="O189" s="68">
        <v>6.1224525829952103</v>
      </c>
      <c r="P189" s="68">
        <v>2.1312771729179798</v>
      </c>
      <c r="Q189" s="68">
        <v>17.628671562082801</v>
      </c>
      <c r="R189" s="68">
        <v>2.5523455606169501</v>
      </c>
    </row>
    <row r="190" spans="1:18" x14ac:dyDescent="0.25">
      <c r="A190" s="64" t="s">
        <v>220</v>
      </c>
      <c r="B190" s="67">
        <v>43896</v>
      </c>
      <c r="C190" s="68">
        <v>25.49</v>
      </c>
      <c r="D190" s="68">
        <v>25.49</v>
      </c>
      <c r="E190" s="64">
        <v>119307</v>
      </c>
      <c r="F190" s="68">
        <v>-660.82434514638203</v>
      </c>
      <c r="G190" s="68">
        <v>-284.35504469987399</v>
      </c>
      <c r="H190" s="68">
        <v>-90.455997356537495</v>
      </c>
      <c r="I190" s="68">
        <v>-188.466642538304</v>
      </c>
      <c r="J190" s="68">
        <v>-88.163142069971997</v>
      </c>
      <c r="K190" s="68">
        <v>-12.796166992900799</v>
      </c>
      <c r="L190" s="68">
        <v>10.6031927593266</v>
      </c>
      <c r="M190" s="68">
        <v>-0.72764865534515699</v>
      </c>
      <c r="N190" s="68">
        <v>5.9272356449495502</v>
      </c>
      <c r="O190" s="68">
        <v>6.8148224166241196</v>
      </c>
      <c r="P190" s="68">
        <v>2.9384639776888002</v>
      </c>
      <c r="Q190" s="68">
        <v>13.109302595214199</v>
      </c>
      <c r="R190" s="68">
        <v>3.05576406346285</v>
      </c>
    </row>
    <row r="191" spans="1:18" x14ac:dyDescent="0.25">
      <c r="A191" s="64" t="s">
        <v>325</v>
      </c>
      <c r="B191" s="67">
        <v>43896</v>
      </c>
      <c r="C191" s="68">
        <v>12.409800000000001</v>
      </c>
      <c r="D191" s="68">
        <v>12.409800000000001</v>
      </c>
      <c r="E191" s="64">
        <v>135964</v>
      </c>
      <c r="F191" s="68">
        <v>-816.05691056910496</v>
      </c>
      <c r="G191" s="68">
        <v>-382.03339031071999</v>
      </c>
      <c r="H191" s="68">
        <v>-126.639739685884</v>
      </c>
      <c r="I191" s="68">
        <v>-250.367837529789</v>
      </c>
      <c r="J191" s="68">
        <v>-147.29549829556399</v>
      </c>
      <c r="K191" s="68">
        <v>-22.7702059962429</v>
      </c>
      <c r="L191" s="68">
        <v>7.4154681396916704</v>
      </c>
      <c r="M191" s="68">
        <v>-13.098456377088301</v>
      </c>
      <c r="N191" s="68">
        <v>-7.7277464843542703</v>
      </c>
      <c r="O191" s="68">
        <v>0.882612493130563</v>
      </c>
      <c r="P191" s="68"/>
      <c r="Q191" s="68">
        <v>6.1209255393180202</v>
      </c>
      <c r="R191" s="68">
        <v>-6.9466348183805202</v>
      </c>
    </row>
    <row r="192" spans="1:18" x14ac:dyDescent="0.25">
      <c r="A192" s="64" t="s">
        <v>221</v>
      </c>
      <c r="B192" s="67">
        <v>43896</v>
      </c>
      <c r="C192" s="68">
        <v>13.0604</v>
      </c>
      <c r="D192" s="68">
        <v>13.0604</v>
      </c>
      <c r="E192" s="64">
        <v>135962</v>
      </c>
      <c r="F192" s="68">
        <v>-815.84699453552196</v>
      </c>
      <c r="G192" s="68">
        <v>-381.953766399431</v>
      </c>
      <c r="H192" s="68">
        <v>-126.489796223306</v>
      </c>
      <c r="I192" s="68">
        <v>-250.245119926727</v>
      </c>
      <c r="J192" s="68">
        <v>-147.16544342486301</v>
      </c>
      <c r="K192" s="68">
        <v>-22.626507960149599</v>
      </c>
      <c r="L192" s="68">
        <v>7.5774351592991502</v>
      </c>
      <c r="M192" s="68">
        <v>-12.9660582705613</v>
      </c>
      <c r="N192" s="68">
        <v>-7.55946406665712</v>
      </c>
      <c r="O192" s="68">
        <v>1.90197657153377</v>
      </c>
      <c r="P192" s="68"/>
      <c r="Q192" s="68">
        <v>7.7734585942936603</v>
      </c>
      <c r="R192" s="68">
        <v>-6.4065801380201801</v>
      </c>
    </row>
    <row r="193" spans="1:18" x14ac:dyDescent="0.25">
      <c r="A193" s="64" t="s">
        <v>326</v>
      </c>
      <c r="B193" s="67">
        <v>43896</v>
      </c>
      <c r="C193" s="68">
        <v>9.3373000000000008</v>
      </c>
      <c r="D193" s="68">
        <v>9.3373000000000008</v>
      </c>
      <c r="E193" s="64">
        <v>140045</v>
      </c>
      <c r="F193" s="68">
        <v>-801.34912903664997</v>
      </c>
      <c r="G193" s="68">
        <v>-394.00643882083898</v>
      </c>
      <c r="H193" s="68">
        <v>-135.544776508631</v>
      </c>
      <c r="I193" s="68">
        <v>-246.983766514949</v>
      </c>
      <c r="J193" s="68">
        <v>-146.75195492124001</v>
      </c>
      <c r="K193" s="68">
        <v>-26.127108306545399</v>
      </c>
      <c r="L193" s="68">
        <v>1.54318754847571</v>
      </c>
      <c r="M193" s="68">
        <v>-17.420780519950299</v>
      </c>
      <c r="N193" s="68">
        <v>-8.8037746931158392</v>
      </c>
      <c r="O193" s="68">
        <v>-2.02620507849237</v>
      </c>
      <c r="P193" s="68"/>
      <c r="Q193" s="68">
        <v>-2.1292737676056301</v>
      </c>
      <c r="R193" s="68">
        <v>-8.8178046769207796</v>
      </c>
    </row>
    <row r="194" spans="1:18" x14ac:dyDescent="0.25">
      <c r="A194" s="64" t="s">
        <v>222</v>
      </c>
      <c r="B194" s="67">
        <v>43896</v>
      </c>
      <c r="C194" s="68">
        <v>9.7718000000000007</v>
      </c>
      <c r="D194" s="68">
        <v>9.7718000000000007</v>
      </c>
      <c r="E194" s="64">
        <v>140046</v>
      </c>
      <c r="F194" s="68">
        <v>-801.15803064727299</v>
      </c>
      <c r="G194" s="68">
        <v>-393.72454267588103</v>
      </c>
      <c r="H194" s="68">
        <v>-135.19230796615901</v>
      </c>
      <c r="I194" s="68">
        <v>-246.66531789603999</v>
      </c>
      <c r="J194" s="68">
        <v>-146.435413740717</v>
      </c>
      <c r="K194" s="68">
        <v>-25.790498414094401</v>
      </c>
      <c r="L194" s="68">
        <v>1.90817942659424</v>
      </c>
      <c r="M194" s="68">
        <v>-17.108154548406102</v>
      </c>
      <c r="N194" s="68">
        <v>-8.4266542281469903</v>
      </c>
      <c r="O194" s="68">
        <v>-0.655173361966363</v>
      </c>
      <c r="P194" s="68"/>
      <c r="Q194" s="68">
        <v>-0.73321302816901301</v>
      </c>
      <c r="R194" s="68">
        <v>-7.9952016209496897</v>
      </c>
    </row>
    <row r="195" spans="1:18" x14ac:dyDescent="0.25">
      <c r="A195" s="64" t="s">
        <v>327</v>
      </c>
      <c r="B195" s="67">
        <v>43896</v>
      </c>
      <c r="C195" s="68">
        <v>8.6271000000000004</v>
      </c>
      <c r="D195" s="68">
        <v>8.6271000000000004</v>
      </c>
      <c r="E195" s="64">
        <v>140455</v>
      </c>
      <c r="F195" s="68">
        <v>-712.26189934990805</v>
      </c>
      <c r="G195" s="68">
        <v>-346.10403504622701</v>
      </c>
      <c r="H195" s="68">
        <v>-111.841998658314</v>
      </c>
      <c r="I195" s="68">
        <v>-233.35743678955899</v>
      </c>
      <c r="J195" s="68">
        <v>-138.982975515748</v>
      </c>
      <c r="K195" s="68">
        <v>-25.516005940831199</v>
      </c>
      <c r="L195" s="68">
        <v>2.5066916042903902</v>
      </c>
      <c r="M195" s="68">
        <v>-16.647406431460102</v>
      </c>
      <c r="N195" s="68">
        <v>-8.3398719738254794</v>
      </c>
      <c r="O195" s="68"/>
      <c r="P195" s="68"/>
      <c r="Q195" s="68">
        <v>-4.6701630941286103</v>
      </c>
      <c r="R195" s="68">
        <v>-7.8375837902320198</v>
      </c>
    </row>
    <row r="196" spans="1:18" x14ac:dyDescent="0.25">
      <c r="A196" s="64" t="s">
        <v>223</v>
      </c>
      <c r="B196" s="67">
        <v>43896</v>
      </c>
      <c r="C196" s="68">
        <v>9.0344999999999995</v>
      </c>
      <c r="D196" s="68">
        <v>9.0344999999999995</v>
      </c>
      <c r="E196" s="64">
        <v>140454</v>
      </c>
      <c r="F196" s="68">
        <v>-711.84150550237905</v>
      </c>
      <c r="G196" s="68">
        <v>-345.81343829311299</v>
      </c>
      <c r="H196" s="68">
        <v>-111.54911487992</v>
      </c>
      <c r="I196" s="68">
        <v>-233.090129041729</v>
      </c>
      <c r="J196" s="68">
        <v>-138.732508924044</v>
      </c>
      <c r="K196" s="68">
        <v>-25.248088771021202</v>
      </c>
      <c r="L196" s="68">
        <v>2.8000080412510999</v>
      </c>
      <c r="M196" s="68">
        <v>-16.304503893192202</v>
      </c>
      <c r="N196" s="68">
        <v>-7.7833149563097601</v>
      </c>
      <c r="O196" s="68"/>
      <c r="P196" s="68"/>
      <c r="Q196" s="68">
        <v>-3.28431966449208</v>
      </c>
      <c r="R196" s="68">
        <v>-6.7960718900427697</v>
      </c>
    </row>
    <row r="197" spans="1:18" x14ac:dyDescent="0.25">
      <c r="A197" s="64" t="s">
        <v>328</v>
      </c>
      <c r="B197" s="67">
        <v>43896</v>
      </c>
      <c r="C197" s="68">
        <v>7.8216999999999999</v>
      </c>
      <c r="D197" s="68">
        <v>7.8216999999999999</v>
      </c>
      <c r="E197" s="64">
        <v>141893</v>
      </c>
      <c r="F197" s="68">
        <v>-704.765725892398</v>
      </c>
      <c r="G197" s="68">
        <v>-308.51775241323099</v>
      </c>
      <c r="H197" s="68">
        <v>-116.277117964597</v>
      </c>
      <c r="I197" s="68">
        <v>-194.364385678042</v>
      </c>
      <c r="J197" s="68">
        <v>-127.86864533321101</v>
      </c>
      <c r="K197" s="68">
        <v>-8.5076413725427695</v>
      </c>
      <c r="L197" s="68">
        <v>8.5659877562614302</v>
      </c>
      <c r="M197" s="68">
        <v>-12.750410297020601</v>
      </c>
      <c r="N197" s="68">
        <v>-9.9873632072369798</v>
      </c>
      <c r="O197" s="68"/>
      <c r="P197" s="68"/>
      <c r="Q197" s="68">
        <v>-10.219530848329001</v>
      </c>
      <c r="R197" s="68">
        <v>-9.6371430340925706</v>
      </c>
    </row>
    <row r="198" spans="1:18" x14ac:dyDescent="0.25">
      <c r="A198" s="64" t="s">
        <v>224</v>
      </c>
      <c r="B198" s="67">
        <v>43896</v>
      </c>
      <c r="C198" s="68">
        <v>8.0798000000000005</v>
      </c>
      <c r="D198" s="68">
        <v>8.0798000000000005</v>
      </c>
      <c r="E198" s="64">
        <v>141892</v>
      </c>
      <c r="F198" s="68">
        <v>-704.41083652958798</v>
      </c>
      <c r="G198" s="68">
        <v>-308.21008950758602</v>
      </c>
      <c r="H198" s="68">
        <v>-115.91508267856101</v>
      </c>
      <c r="I198" s="68">
        <v>-193.95492581286899</v>
      </c>
      <c r="J198" s="68">
        <v>-127.480423562911</v>
      </c>
      <c r="K198" s="68">
        <v>-8.0747068304369503</v>
      </c>
      <c r="L198" s="68">
        <v>9.0292256213075799</v>
      </c>
      <c r="M198" s="68">
        <v>-12.205728993139299</v>
      </c>
      <c r="N198" s="68">
        <v>-9.2911476808170104</v>
      </c>
      <c r="O198" s="68"/>
      <c r="P198" s="68"/>
      <c r="Q198" s="68">
        <v>-9.0086503856041098</v>
      </c>
      <c r="R198" s="68">
        <v>-8.4257007425422099</v>
      </c>
    </row>
    <row r="199" spans="1:18" x14ac:dyDescent="0.25">
      <c r="A199" s="64" t="s">
        <v>329</v>
      </c>
      <c r="B199" s="67">
        <v>43896</v>
      </c>
      <c r="C199" s="68">
        <v>8.1990999999999996</v>
      </c>
      <c r="D199" s="68">
        <v>8.1990999999999996</v>
      </c>
      <c r="E199" s="64">
        <v>142169</v>
      </c>
      <c r="F199" s="68">
        <v>-706.34740279156904</v>
      </c>
      <c r="G199" s="68">
        <v>-303.41428027780398</v>
      </c>
      <c r="H199" s="68">
        <v>-108.235241928466</v>
      </c>
      <c r="I199" s="68">
        <v>-192.05994360627699</v>
      </c>
      <c r="J199" s="68">
        <v>-125.798513428804</v>
      </c>
      <c r="K199" s="68">
        <v>-7.52669463400807</v>
      </c>
      <c r="L199" s="68">
        <v>11.0508788847205</v>
      </c>
      <c r="M199" s="68">
        <v>-10.453552668852801</v>
      </c>
      <c r="N199" s="68">
        <v>-8.1254799418584707</v>
      </c>
      <c r="O199" s="68"/>
      <c r="P199" s="68"/>
      <c r="Q199" s="68">
        <v>-9.2581478873239504</v>
      </c>
      <c r="R199" s="68"/>
    </row>
    <row r="200" spans="1:18" x14ac:dyDescent="0.25">
      <c r="A200" s="64" t="s">
        <v>225</v>
      </c>
      <c r="B200" s="67">
        <v>43896</v>
      </c>
      <c r="C200" s="68">
        <v>8.4410000000000007</v>
      </c>
      <c r="D200" s="68">
        <v>8.4410000000000007</v>
      </c>
      <c r="E200" s="64">
        <v>142172</v>
      </c>
      <c r="F200" s="68">
        <v>-706.457084437003</v>
      </c>
      <c r="G200" s="68">
        <v>-303.15824736909002</v>
      </c>
      <c r="H200" s="68">
        <v>-107.922659515578</v>
      </c>
      <c r="I200" s="68">
        <v>-191.73487576848899</v>
      </c>
      <c r="J200" s="68">
        <v>-125.48887782265599</v>
      </c>
      <c r="K200" s="68">
        <v>-7.1774806847175698</v>
      </c>
      <c r="L200" s="68">
        <v>11.426245930378199</v>
      </c>
      <c r="M200" s="68">
        <v>-10.0339975861538</v>
      </c>
      <c r="N200" s="68">
        <v>-7.4915825823009996</v>
      </c>
      <c r="O200" s="68"/>
      <c r="P200" s="68"/>
      <c r="Q200" s="68">
        <v>-8.0145774647887293</v>
      </c>
      <c r="R200" s="68"/>
    </row>
    <row r="201" spans="1:18" x14ac:dyDescent="0.25">
      <c r="A201" s="64" t="s">
        <v>226</v>
      </c>
      <c r="B201" s="67">
        <v>43896</v>
      </c>
      <c r="C201" s="68">
        <v>93.626300000000001</v>
      </c>
      <c r="D201" s="68">
        <v>93.626300000000001</v>
      </c>
      <c r="E201" s="64">
        <v>120715</v>
      </c>
      <c r="F201" s="68">
        <v>-716.68821955675799</v>
      </c>
      <c r="G201" s="68">
        <v>-341.92448602218502</v>
      </c>
      <c r="H201" s="68">
        <v>-95.646829249587796</v>
      </c>
      <c r="I201" s="68">
        <v>-185.88564741148201</v>
      </c>
      <c r="J201" s="68">
        <v>-93.9199173800517</v>
      </c>
      <c r="K201" s="68">
        <v>-5.6204677890937997</v>
      </c>
      <c r="L201" s="68">
        <v>17.127730395212001</v>
      </c>
      <c r="M201" s="68">
        <v>2.1447093592494002</v>
      </c>
      <c r="N201" s="68">
        <v>5.3677438240039104</v>
      </c>
      <c r="O201" s="68">
        <v>7.37953117743674</v>
      </c>
      <c r="P201" s="68">
        <v>6.7224024473339599</v>
      </c>
      <c r="Q201" s="68">
        <v>16.7734070635845</v>
      </c>
      <c r="R201" s="68">
        <v>3.3549728308031801</v>
      </c>
    </row>
    <row r="202" spans="1:18" x14ac:dyDescent="0.25">
      <c r="A202" s="64" t="s">
        <v>330</v>
      </c>
      <c r="B202" s="67">
        <v>43896</v>
      </c>
      <c r="C202" s="68">
        <v>88.1952</v>
      </c>
      <c r="D202" s="68">
        <v>88.1952</v>
      </c>
      <c r="E202" s="64">
        <v>100821</v>
      </c>
      <c r="F202" s="68">
        <v>-717.71326816667397</v>
      </c>
      <c r="G202" s="68">
        <v>-342.920700964118</v>
      </c>
      <c r="H202" s="68">
        <v>-96.602969698896601</v>
      </c>
      <c r="I202" s="68">
        <v>-186.80563333888099</v>
      </c>
      <c r="J202" s="68">
        <v>-94.841305907236503</v>
      </c>
      <c r="K202" s="68">
        <v>-6.5480221320857401</v>
      </c>
      <c r="L202" s="68">
        <v>16.149097415192799</v>
      </c>
      <c r="M202" s="68">
        <v>1.19632683466246</v>
      </c>
      <c r="N202" s="68">
        <v>4.4090090479328401</v>
      </c>
      <c r="O202" s="68">
        <v>6.3036206735537004</v>
      </c>
      <c r="P202" s="68">
        <v>5.5073272707766403</v>
      </c>
      <c r="Q202" s="68">
        <v>21.476429239856198</v>
      </c>
      <c r="R202" s="68">
        <v>2.41010468777454</v>
      </c>
    </row>
    <row r="203" spans="1:18" x14ac:dyDescent="0.25">
      <c r="A203" s="64" t="s">
        <v>331</v>
      </c>
      <c r="B203" s="67">
        <v>43896</v>
      </c>
      <c r="C203" s="68">
        <v>104.3811</v>
      </c>
      <c r="D203" s="68">
        <v>148.16772309776599</v>
      </c>
      <c r="E203" s="64">
        <v>101834</v>
      </c>
      <c r="F203" s="68">
        <v>-742.51327563186896</v>
      </c>
      <c r="G203" s="68">
        <v>-322.58278619212598</v>
      </c>
      <c r="H203" s="68">
        <v>-99.275624992434402</v>
      </c>
      <c r="I203" s="68">
        <v>-201.61378801736799</v>
      </c>
      <c r="J203" s="68">
        <v>-109.49797656132</v>
      </c>
      <c r="K203" s="68">
        <v>-21.7414108327111</v>
      </c>
      <c r="L203" s="68">
        <v>5.2573035652178097</v>
      </c>
      <c r="M203" s="68">
        <v>-7.0980744083838703</v>
      </c>
      <c r="N203" s="68">
        <v>-0.18494648260774599</v>
      </c>
      <c r="O203" s="68">
        <v>5.69208458480235</v>
      </c>
      <c r="P203" s="68">
        <v>5.9176277803904904</v>
      </c>
      <c r="Q203" s="68">
        <v>81.4984145615459</v>
      </c>
      <c r="R203" s="68">
        <v>1.5841032511900299</v>
      </c>
    </row>
    <row r="204" spans="1:18" x14ac:dyDescent="0.25">
      <c r="A204" s="66" t="s">
        <v>388</v>
      </c>
      <c r="B204" s="66"/>
      <c r="C204" s="66"/>
      <c r="D204" s="66"/>
      <c r="E204" s="66"/>
      <c r="F204" s="66"/>
      <c r="G204" s="66"/>
      <c r="H204" s="66"/>
      <c r="I204" s="66"/>
      <c r="J204" s="66"/>
      <c r="K204" s="66"/>
      <c r="L204" s="66"/>
      <c r="M204" s="66"/>
      <c r="N204" s="66"/>
      <c r="O204" s="66"/>
      <c r="P204" s="66"/>
      <c r="Q204" s="66"/>
      <c r="R204" s="66"/>
    </row>
    <row r="205" spans="1:18" x14ac:dyDescent="0.25">
      <c r="A205" s="64" t="s">
        <v>227</v>
      </c>
      <c r="B205" s="67">
        <v>43896</v>
      </c>
      <c r="C205" s="68">
        <v>316.33479999999997</v>
      </c>
      <c r="D205" s="68">
        <v>316.33479999999997</v>
      </c>
      <c r="E205" s="64">
        <v>100047</v>
      </c>
      <c r="F205" s="68">
        <v>5.8624527323550799</v>
      </c>
      <c r="G205" s="68">
        <v>8.0167802024371593</v>
      </c>
      <c r="H205" s="68">
        <v>6.6182490490997399</v>
      </c>
      <c r="I205" s="68">
        <v>5.6147873922026097</v>
      </c>
      <c r="J205" s="68">
        <v>5.4649806556758298</v>
      </c>
      <c r="K205" s="68">
        <v>5.2385170992752101</v>
      </c>
      <c r="L205" s="68">
        <v>5.3778010454448797</v>
      </c>
      <c r="M205" s="68">
        <v>5.8696595895578803</v>
      </c>
      <c r="N205" s="68">
        <v>6.3460305077212</v>
      </c>
      <c r="O205" s="68">
        <v>7.3189061610627304</v>
      </c>
      <c r="P205" s="68">
        <v>8.3788198449859106</v>
      </c>
      <c r="Q205" s="68">
        <v>13.5650082814804</v>
      </c>
      <c r="R205" s="68">
        <v>7.1638929786875698</v>
      </c>
    </row>
    <row r="206" spans="1:18" x14ac:dyDescent="0.25">
      <c r="A206" s="64" t="s">
        <v>118</v>
      </c>
      <c r="B206" s="67">
        <v>43896</v>
      </c>
      <c r="C206" s="68">
        <v>318.12110000000001</v>
      </c>
      <c r="D206" s="68">
        <v>318.12110000000001</v>
      </c>
      <c r="E206" s="64">
        <v>119568</v>
      </c>
      <c r="F206" s="68">
        <v>5.9557794341601502</v>
      </c>
      <c r="G206" s="68">
        <v>8.1096006868220201</v>
      </c>
      <c r="H206" s="68">
        <v>6.7092145944611801</v>
      </c>
      <c r="I206" s="68">
        <v>5.7453444522091699</v>
      </c>
      <c r="J206" s="68">
        <v>5.5750473623467602</v>
      </c>
      <c r="K206" s="68">
        <v>5.3359400366802898</v>
      </c>
      <c r="L206" s="68">
        <v>5.4732607810919101</v>
      </c>
      <c r="M206" s="68">
        <v>5.9656338424842899</v>
      </c>
      <c r="N206" s="68">
        <v>6.4435542479018801</v>
      </c>
      <c r="O206" s="68">
        <v>7.4258107927276802</v>
      </c>
      <c r="P206" s="68">
        <v>8.5008653015611202</v>
      </c>
      <c r="Q206" s="68">
        <v>10.150875196760399</v>
      </c>
      <c r="R206" s="68">
        <v>7.2676944166826898</v>
      </c>
    </row>
    <row r="207" spans="1:18" x14ac:dyDescent="0.25">
      <c r="A207" s="64" t="s">
        <v>119</v>
      </c>
      <c r="B207" s="67">
        <v>43896</v>
      </c>
      <c r="C207" s="68">
        <v>2193.6088</v>
      </c>
      <c r="D207" s="68">
        <v>2193.6088</v>
      </c>
      <c r="E207" s="64">
        <v>120389</v>
      </c>
      <c r="F207" s="68">
        <v>6.6785518470107199</v>
      </c>
      <c r="G207" s="68">
        <v>8.3675273142800304</v>
      </c>
      <c r="H207" s="68">
        <v>6.7356999124824304</v>
      </c>
      <c r="I207" s="68">
        <v>5.7915286797294598</v>
      </c>
      <c r="J207" s="68">
        <v>5.5742844702896504</v>
      </c>
      <c r="K207" s="68">
        <v>5.3493984740167697</v>
      </c>
      <c r="L207" s="68">
        <v>5.4764191458800902</v>
      </c>
      <c r="M207" s="68">
        <v>5.8691414193935199</v>
      </c>
      <c r="N207" s="68">
        <v>6.3642614717436397</v>
      </c>
      <c r="O207" s="68">
        <v>7.40170198052994</v>
      </c>
      <c r="P207" s="68">
        <v>8.4527134181286794</v>
      </c>
      <c r="Q207" s="68">
        <v>10.0677970601634</v>
      </c>
      <c r="R207" s="68">
        <v>7.2212832305253603</v>
      </c>
    </row>
    <row r="208" spans="1:18" x14ac:dyDescent="0.25">
      <c r="A208" s="64" t="s">
        <v>228</v>
      </c>
      <c r="B208" s="67">
        <v>43896</v>
      </c>
      <c r="C208" s="68">
        <v>2183.5981999999999</v>
      </c>
      <c r="D208" s="68">
        <v>2183.5981999999999</v>
      </c>
      <c r="E208" s="64">
        <v>112210</v>
      </c>
      <c r="F208" s="68">
        <v>6.6255667879373501</v>
      </c>
      <c r="G208" s="68">
        <v>8.3149684371552901</v>
      </c>
      <c r="H208" s="68">
        <v>6.6833049241827398</v>
      </c>
      <c r="I208" s="68">
        <v>5.7391073495562903</v>
      </c>
      <c r="J208" s="68">
        <v>5.5207526835434404</v>
      </c>
      <c r="K208" s="68">
        <v>5.2948104352077001</v>
      </c>
      <c r="L208" s="68">
        <v>5.4209228413775303</v>
      </c>
      <c r="M208" s="68">
        <v>5.8128617516500798</v>
      </c>
      <c r="N208" s="68">
        <v>6.3072526307744798</v>
      </c>
      <c r="O208" s="68">
        <v>7.3309851204900296</v>
      </c>
      <c r="P208" s="68">
        <v>8.3631591994732695</v>
      </c>
      <c r="Q208" s="68">
        <v>11.3657811891607</v>
      </c>
      <c r="R208" s="68">
        <v>7.1594410995604196</v>
      </c>
    </row>
    <row r="209" spans="1:18" x14ac:dyDescent="0.25">
      <c r="A209" s="64" t="s">
        <v>229</v>
      </c>
      <c r="B209" s="67">
        <v>43896</v>
      </c>
      <c r="C209" s="68">
        <v>2260.7651000000001</v>
      </c>
      <c r="D209" s="68">
        <v>2260.7651000000001</v>
      </c>
      <c r="E209" s="64">
        <v>111704</v>
      </c>
      <c r="F209" s="68">
        <v>5.6952218099659602</v>
      </c>
      <c r="G209" s="68">
        <v>6.4258638041900404</v>
      </c>
      <c r="H209" s="68">
        <v>5.5990870715812999</v>
      </c>
      <c r="I209" s="68">
        <v>5.2530675893012404</v>
      </c>
      <c r="J209" s="68">
        <v>5.2511195896632099</v>
      </c>
      <c r="K209" s="68">
        <v>5.1912782252472596</v>
      </c>
      <c r="L209" s="68">
        <v>5.4168104325417596</v>
      </c>
      <c r="M209" s="68">
        <v>5.7816857213346902</v>
      </c>
      <c r="N209" s="68">
        <v>6.2597574955970003</v>
      </c>
      <c r="O209" s="68">
        <v>7.3080920428912997</v>
      </c>
      <c r="P209" s="68">
        <v>8.3872366865894197</v>
      </c>
      <c r="Q209" s="68">
        <v>11.370873770694301</v>
      </c>
      <c r="R209" s="68">
        <v>7.1425452813888102</v>
      </c>
    </row>
    <row r="210" spans="1:18" x14ac:dyDescent="0.25">
      <c r="A210" s="64" t="s">
        <v>120</v>
      </c>
      <c r="B210" s="67">
        <v>43896</v>
      </c>
      <c r="C210" s="68">
        <v>2276.2626</v>
      </c>
      <c r="D210" s="68">
        <v>2276.2626</v>
      </c>
      <c r="E210" s="64">
        <v>119415</v>
      </c>
      <c r="F210" s="68">
        <v>5.7943857231437201</v>
      </c>
      <c r="G210" s="68">
        <v>6.5260251791077604</v>
      </c>
      <c r="H210" s="68">
        <v>5.6988959687436402</v>
      </c>
      <c r="I210" s="68">
        <v>5.3530476446433202</v>
      </c>
      <c r="J210" s="68">
        <v>5.3512708875285799</v>
      </c>
      <c r="K210" s="68">
        <v>5.2923135560627204</v>
      </c>
      <c r="L210" s="68">
        <v>5.5192520178466404</v>
      </c>
      <c r="M210" s="68">
        <v>5.8857773596660303</v>
      </c>
      <c r="N210" s="68">
        <v>6.3617282686771599</v>
      </c>
      <c r="O210" s="68">
        <v>7.4293844120184396</v>
      </c>
      <c r="P210" s="68">
        <v>8.5326466720229703</v>
      </c>
      <c r="Q210" s="68">
        <v>10.154425702616701</v>
      </c>
      <c r="R210" s="68">
        <v>7.2557876151106102</v>
      </c>
    </row>
    <row r="211" spans="1:18" x14ac:dyDescent="0.25">
      <c r="A211" s="64" t="s">
        <v>230</v>
      </c>
      <c r="B211" s="67">
        <v>43896</v>
      </c>
      <c r="C211" s="68">
        <v>3021.2656999999999</v>
      </c>
      <c r="D211" s="68">
        <v>3021.2656999999999</v>
      </c>
      <c r="E211" s="64">
        <v>130472</v>
      </c>
      <c r="F211" s="68">
        <v>5.5254911235017596</v>
      </c>
      <c r="G211" s="68">
        <v>7.4597743191518999</v>
      </c>
      <c r="H211" s="68">
        <v>6.4596073630282902</v>
      </c>
      <c r="I211" s="68">
        <v>5.5851245172943402</v>
      </c>
      <c r="J211" s="68">
        <v>5.5366561261336598</v>
      </c>
      <c r="K211" s="68">
        <v>5.3013962321561001</v>
      </c>
      <c r="L211" s="68">
        <v>5.4982831665271599</v>
      </c>
      <c r="M211" s="68">
        <v>5.8606296801404696</v>
      </c>
      <c r="N211" s="68">
        <v>6.3392112011199897</v>
      </c>
      <c r="O211" s="68">
        <v>7.2808593694072599</v>
      </c>
      <c r="P211" s="68">
        <v>8.2794121392833695</v>
      </c>
      <c r="Q211" s="68">
        <v>13.0254586952684</v>
      </c>
      <c r="R211" s="68">
        <v>7.1439647387596299</v>
      </c>
    </row>
    <row r="212" spans="1:18" x14ac:dyDescent="0.25">
      <c r="A212" s="64" t="s">
        <v>121</v>
      </c>
      <c r="B212" s="67">
        <v>43896</v>
      </c>
      <c r="C212" s="68">
        <v>3042.5934000000002</v>
      </c>
      <c r="D212" s="68">
        <v>3042.5934000000002</v>
      </c>
      <c r="E212" s="64">
        <v>130479</v>
      </c>
      <c r="F212" s="68">
        <v>5.6247531741458996</v>
      </c>
      <c r="G212" s="68">
        <v>7.5595923106548</v>
      </c>
      <c r="H212" s="68">
        <v>6.5596170466352302</v>
      </c>
      <c r="I212" s="68">
        <v>5.6852840864193297</v>
      </c>
      <c r="J212" s="68">
        <v>5.63698258445232</v>
      </c>
      <c r="K212" s="68">
        <v>5.4164892943238296</v>
      </c>
      <c r="L212" s="68">
        <v>5.6215080674107396</v>
      </c>
      <c r="M212" s="68">
        <v>5.9880919475544401</v>
      </c>
      <c r="N212" s="68">
        <v>6.4706133579935798</v>
      </c>
      <c r="O212" s="68">
        <v>7.4391750146623297</v>
      </c>
      <c r="P212" s="68">
        <v>8.4223382333703096</v>
      </c>
      <c r="Q212" s="68">
        <v>10.0444540020946</v>
      </c>
      <c r="R212" s="68">
        <v>7.2920345892527596</v>
      </c>
    </row>
    <row r="213" spans="1:18" x14ac:dyDescent="0.25">
      <c r="A213" s="64" t="s">
        <v>122</v>
      </c>
      <c r="B213" s="67">
        <v>43896</v>
      </c>
      <c r="C213" s="68">
        <v>2274.4996999999998</v>
      </c>
      <c r="D213" s="68">
        <v>2274.4996999999998</v>
      </c>
      <c r="E213" s="64">
        <v>119369</v>
      </c>
      <c r="F213" s="68">
        <v>4.5355828166073797</v>
      </c>
      <c r="G213" s="68">
        <v>6.5423313439720898</v>
      </c>
      <c r="H213" s="68">
        <v>5.8554178179645202</v>
      </c>
      <c r="I213" s="68">
        <v>5.2152989579298001</v>
      </c>
      <c r="J213" s="68">
        <v>5.1158975196742</v>
      </c>
      <c r="K213" s="68">
        <v>5.0217734188353704</v>
      </c>
      <c r="L213" s="68">
        <v>5.2178505326025402</v>
      </c>
      <c r="M213" s="68">
        <v>5.6030375108019603</v>
      </c>
      <c r="N213" s="68">
        <v>6.1313776712213803</v>
      </c>
      <c r="O213" s="68">
        <v>7.3121490130954099</v>
      </c>
      <c r="P213" s="68">
        <v>8.3897482083478696</v>
      </c>
      <c r="Q213" s="68">
        <v>10.0280980943401</v>
      </c>
      <c r="R213" s="68">
        <v>7.0980899784379998</v>
      </c>
    </row>
    <row r="214" spans="1:18" x14ac:dyDescent="0.25">
      <c r="A214" s="64" t="s">
        <v>231</v>
      </c>
      <c r="B214" s="67">
        <v>43896</v>
      </c>
      <c r="C214" s="68">
        <v>2258.9609</v>
      </c>
      <c r="D214" s="68">
        <v>2258.9609</v>
      </c>
      <c r="E214" s="64">
        <v>109254</v>
      </c>
      <c r="F214" s="68">
        <v>4.4536527510069499</v>
      </c>
      <c r="G214" s="68">
        <v>6.4595745882071904</v>
      </c>
      <c r="H214" s="68">
        <v>5.77243513034791</v>
      </c>
      <c r="I214" s="68">
        <v>5.1322438230763696</v>
      </c>
      <c r="J214" s="68">
        <v>5.0327168577264603</v>
      </c>
      <c r="K214" s="68">
        <v>4.9378991757247501</v>
      </c>
      <c r="L214" s="68">
        <v>5.1327380800462103</v>
      </c>
      <c r="M214" s="68">
        <v>5.5167202433603801</v>
      </c>
      <c r="N214" s="68">
        <v>6.0430399218709496</v>
      </c>
      <c r="O214" s="68">
        <v>7.2045035087932101</v>
      </c>
      <c r="P214" s="68">
        <v>8.2567249753607204</v>
      </c>
      <c r="Q214" s="68">
        <v>10.809708974358999</v>
      </c>
      <c r="R214" s="68">
        <v>6.9997026535181099</v>
      </c>
    </row>
    <row r="215" spans="1:18" x14ac:dyDescent="0.25">
      <c r="A215" s="64" t="s">
        <v>123</v>
      </c>
      <c r="B215" s="67">
        <v>43896</v>
      </c>
      <c r="C215" s="68">
        <v>2382.3708999999999</v>
      </c>
      <c r="D215" s="68">
        <v>2382.3708999999999</v>
      </c>
      <c r="E215" s="64">
        <v>118305</v>
      </c>
      <c r="F215" s="68">
        <v>5.5684543394565198</v>
      </c>
      <c r="G215" s="68">
        <v>6.0665138687054201</v>
      </c>
      <c r="H215" s="68">
        <v>5.5864971224366897</v>
      </c>
      <c r="I215" s="68">
        <v>5.2156796324919004</v>
      </c>
      <c r="J215" s="68">
        <v>5.19345686030106</v>
      </c>
      <c r="K215" s="68">
        <v>5.0714285758660296</v>
      </c>
      <c r="L215" s="68">
        <v>5.19916273013071</v>
      </c>
      <c r="M215" s="68">
        <v>5.5171894001244999</v>
      </c>
      <c r="N215" s="68">
        <v>6.0223871987010504</v>
      </c>
      <c r="O215" s="68">
        <v>7.14622580528924</v>
      </c>
      <c r="P215" s="68">
        <v>8.1763924720006909</v>
      </c>
      <c r="Q215" s="68">
        <v>9.82102945343801</v>
      </c>
      <c r="R215" s="68">
        <v>6.98328956082654</v>
      </c>
    </row>
    <row r="216" spans="1:18" x14ac:dyDescent="0.25">
      <c r="A216" s="64" t="s">
        <v>232</v>
      </c>
      <c r="B216" s="67">
        <v>43896</v>
      </c>
      <c r="C216" s="68">
        <v>2375.5754999999999</v>
      </c>
      <c r="D216" s="68">
        <v>2375.5754999999999</v>
      </c>
      <c r="E216" s="64">
        <v>109353</v>
      </c>
      <c r="F216" s="68">
        <v>5.5490359101929601</v>
      </c>
      <c r="G216" s="68">
        <v>6.0485019251140804</v>
      </c>
      <c r="H216" s="68">
        <v>5.5648804326287804</v>
      </c>
      <c r="I216" s="68">
        <v>5.1956998268295997</v>
      </c>
      <c r="J216" s="68">
        <v>5.1733310834662403</v>
      </c>
      <c r="K216" s="68">
        <v>5.05098999273544</v>
      </c>
      <c r="L216" s="68">
        <v>5.1772370179367302</v>
      </c>
      <c r="M216" s="68">
        <v>5.4935752855443303</v>
      </c>
      <c r="N216" s="68">
        <v>5.9969080477633199</v>
      </c>
      <c r="O216" s="68">
        <v>7.1044845042529401</v>
      </c>
      <c r="P216" s="68">
        <v>8.1292189652723401</v>
      </c>
      <c r="Q216" s="68">
        <v>11.719886497030499</v>
      </c>
      <c r="R216" s="68">
        <v>6.9428210163669801</v>
      </c>
    </row>
    <row r="217" spans="1:18" x14ac:dyDescent="0.25">
      <c r="A217" s="64" t="s">
        <v>124</v>
      </c>
      <c r="B217" s="67">
        <v>43896</v>
      </c>
      <c r="C217" s="68">
        <v>2825.7572</v>
      </c>
      <c r="D217" s="68">
        <v>2825.7572</v>
      </c>
      <c r="E217" s="64">
        <v>119125</v>
      </c>
      <c r="F217" s="68">
        <v>6.5267806199252902</v>
      </c>
      <c r="G217" s="68">
        <v>7.2864742049158702</v>
      </c>
      <c r="H217" s="68">
        <v>6.1912121380528298</v>
      </c>
      <c r="I217" s="68">
        <v>5.5698278728737902</v>
      </c>
      <c r="J217" s="68">
        <v>5.4318670356337897</v>
      </c>
      <c r="K217" s="68">
        <v>5.2453250997413399</v>
      </c>
      <c r="L217" s="68">
        <v>5.3480458741293102</v>
      </c>
      <c r="M217" s="68">
        <v>5.7719766272137596</v>
      </c>
      <c r="N217" s="68">
        <v>6.24396025147509</v>
      </c>
      <c r="O217" s="68">
        <v>7.3496685533557304</v>
      </c>
      <c r="P217" s="68">
        <v>8.4041850374769709</v>
      </c>
      <c r="Q217" s="68">
        <v>10.011750832312201</v>
      </c>
      <c r="R217" s="68">
        <v>7.16019965626373</v>
      </c>
    </row>
    <row r="218" spans="1:18" x14ac:dyDescent="0.25">
      <c r="A218" s="64" t="s">
        <v>233</v>
      </c>
      <c r="B218" s="67">
        <v>43896</v>
      </c>
      <c r="C218" s="68">
        <v>2807.4821999999999</v>
      </c>
      <c r="D218" s="68">
        <v>2807.4821999999999</v>
      </c>
      <c r="E218" s="64">
        <v>103347</v>
      </c>
      <c r="F218" s="68">
        <v>6.4275125660453503</v>
      </c>
      <c r="G218" s="68">
        <v>7.1868469240619799</v>
      </c>
      <c r="H218" s="68">
        <v>6.0913772896907696</v>
      </c>
      <c r="I218" s="68">
        <v>5.4699105794491096</v>
      </c>
      <c r="J218" s="68">
        <v>5.3317295154190099</v>
      </c>
      <c r="K218" s="68">
        <v>5.1443088322581696</v>
      </c>
      <c r="L218" s="68">
        <v>5.2456796580710803</v>
      </c>
      <c r="M218" s="68">
        <v>5.6679626794120299</v>
      </c>
      <c r="N218" s="68">
        <v>6.1394224530733901</v>
      </c>
      <c r="O218" s="68">
        <v>7.2161895312093502</v>
      </c>
      <c r="P218" s="68">
        <v>8.2541567201022694</v>
      </c>
      <c r="Q218" s="68">
        <v>12.6433691644308</v>
      </c>
      <c r="R218" s="68">
        <v>7.0468190050308603</v>
      </c>
    </row>
    <row r="219" spans="1:18" x14ac:dyDescent="0.25">
      <c r="A219" s="64" t="s">
        <v>125</v>
      </c>
      <c r="B219" s="67">
        <v>43896</v>
      </c>
      <c r="C219" s="68">
        <v>2545.3454999999999</v>
      </c>
      <c r="D219" s="68">
        <v>2545.3454999999999</v>
      </c>
      <c r="E219" s="64">
        <v>140196</v>
      </c>
      <c r="F219" s="68">
        <v>6.6850515588300397</v>
      </c>
      <c r="G219" s="68">
        <v>8.03229737193241</v>
      </c>
      <c r="H219" s="68">
        <v>6.5784214583666403</v>
      </c>
      <c r="I219" s="68">
        <v>5.7364676988173002</v>
      </c>
      <c r="J219" s="68">
        <v>5.5243835829552399</v>
      </c>
      <c r="K219" s="68">
        <v>5.3253834542824201</v>
      </c>
      <c r="L219" s="68">
        <v>5.5752025177460904</v>
      </c>
      <c r="M219" s="68">
        <v>6.0026827298499397</v>
      </c>
      <c r="N219" s="68">
        <v>6.46098394919236</v>
      </c>
      <c r="O219" s="68">
        <v>7.4332253143859397</v>
      </c>
      <c r="P219" s="68">
        <v>8.1949602907816796</v>
      </c>
      <c r="Q219" s="68">
        <v>9.8753019111295295</v>
      </c>
      <c r="R219" s="68">
        <v>7.2811363674910998</v>
      </c>
    </row>
    <row r="220" spans="1:18" x14ac:dyDescent="0.25">
      <c r="A220" s="64" t="s">
        <v>234</v>
      </c>
      <c r="B220" s="67">
        <v>43896</v>
      </c>
      <c r="C220" s="68">
        <v>2523.1770999999999</v>
      </c>
      <c r="D220" s="68">
        <v>2523.1770999999999</v>
      </c>
      <c r="E220" s="64">
        <v>140182</v>
      </c>
      <c r="F220" s="68">
        <v>6.4080670884770798</v>
      </c>
      <c r="G220" s="68">
        <v>7.7547985747548402</v>
      </c>
      <c r="H220" s="68">
        <v>6.3008864400319498</v>
      </c>
      <c r="I220" s="68">
        <v>5.4587426200837399</v>
      </c>
      <c r="J220" s="68">
        <v>5.2535006392567203</v>
      </c>
      <c r="K220" s="68">
        <v>5.0593985002283404</v>
      </c>
      <c r="L220" s="68">
        <v>5.3072462599388999</v>
      </c>
      <c r="M220" s="68">
        <v>5.7387683304092398</v>
      </c>
      <c r="N220" s="68">
        <v>6.2330269089603201</v>
      </c>
      <c r="O220" s="68">
        <v>7.2565900641141399</v>
      </c>
      <c r="P220" s="68">
        <v>8.0292687215787204</v>
      </c>
      <c r="Q220" s="68">
        <v>11.5766675300377</v>
      </c>
      <c r="R220" s="68">
        <v>7.09828227894638</v>
      </c>
    </row>
    <row r="221" spans="1:18" x14ac:dyDescent="0.25">
      <c r="A221" s="64" t="s">
        <v>126</v>
      </c>
      <c r="B221" s="67">
        <v>43896</v>
      </c>
      <c r="C221" s="68">
        <v>2170.5672</v>
      </c>
      <c r="D221" s="68">
        <v>2170.5672</v>
      </c>
      <c r="E221" s="64">
        <v>119164</v>
      </c>
      <c r="F221" s="68">
        <v>4.7393305967900998</v>
      </c>
      <c r="G221" s="68">
        <v>4.9189515552895404</v>
      </c>
      <c r="H221" s="68">
        <v>4.9601137869171099</v>
      </c>
      <c r="I221" s="68">
        <v>4.90125583740015</v>
      </c>
      <c r="J221" s="68">
        <v>4.9282997292728901</v>
      </c>
      <c r="K221" s="68">
        <v>4.8510877715836198</v>
      </c>
      <c r="L221" s="68">
        <v>4.9176054123125104</v>
      </c>
      <c r="M221" s="68">
        <v>5.30721203809229</v>
      </c>
      <c r="N221" s="68">
        <v>5.86893030045493</v>
      </c>
      <c r="O221" s="68">
        <v>7.2608189850486298</v>
      </c>
      <c r="P221" s="68">
        <v>8.4165866005498895</v>
      </c>
      <c r="Q221" s="68">
        <v>10.1288327125338</v>
      </c>
      <c r="R221" s="68">
        <v>6.9803872680424401</v>
      </c>
    </row>
    <row r="222" spans="1:18" x14ac:dyDescent="0.25">
      <c r="A222" s="64" t="s">
        <v>235</v>
      </c>
      <c r="B222" s="67">
        <v>43896</v>
      </c>
      <c r="C222" s="68">
        <v>2156.7568999999999</v>
      </c>
      <c r="D222" s="68">
        <v>2156.7568999999999</v>
      </c>
      <c r="E222" s="64">
        <v>112636</v>
      </c>
      <c r="F222" s="68">
        <v>4.6918132361753999</v>
      </c>
      <c r="G222" s="68">
        <v>4.8697276705948997</v>
      </c>
      <c r="H222" s="68">
        <v>4.9090644050099996</v>
      </c>
      <c r="I222" s="68">
        <v>4.8502373130235004</v>
      </c>
      <c r="J222" s="68">
        <v>4.8773475158312403</v>
      </c>
      <c r="K222" s="68">
        <v>4.8001800170596001</v>
      </c>
      <c r="L222" s="68">
        <v>4.8508017908164502</v>
      </c>
      <c r="M222" s="68">
        <v>5.2227765476733303</v>
      </c>
      <c r="N222" s="68">
        <v>5.7748885141169799</v>
      </c>
      <c r="O222" s="68">
        <v>7.1361040902007904</v>
      </c>
      <c r="P222" s="68">
        <v>8.2707057854719608</v>
      </c>
      <c r="Q222" s="68">
        <v>11.5108033942203</v>
      </c>
      <c r="R222" s="68">
        <v>6.8671384856717204</v>
      </c>
    </row>
    <row r="223" spans="1:18" x14ac:dyDescent="0.25">
      <c r="A223" s="64" t="s">
        <v>127</v>
      </c>
      <c r="B223" s="67">
        <v>43896</v>
      </c>
      <c r="C223" s="68">
        <v>2967.2102</v>
      </c>
      <c r="D223" s="68">
        <v>2967.2102</v>
      </c>
      <c r="E223" s="64">
        <v>118577</v>
      </c>
      <c r="F223" s="68">
        <v>5.80335948045163</v>
      </c>
      <c r="G223" s="68">
        <v>6.6306334132956897</v>
      </c>
      <c r="H223" s="68">
        <v>5.9957731707889099</v>
      </c>
      <c r="I223" s="68">
        <v>5.5805473845002398</v>
      </c>
      <c r="J223" s="68">
        <v>5.6073724333837003</v>
      </c>
      <c r="K223" s="68">
        <v>5.5206166111031898</v>
      </c>
      <c r="L223" s="68">
        <v>5.7764160047129396</v>
      </c>
      <c r="M223" s="68">
        <v>6.1410221067894097</v>
      </c>
      <c r="N223" s="68">
        <v>6.60360190895332</v>
      </c>
      <c r="O223" s="68">
        <v>7.5161161873981399</v>
      </c>
      <c r="P223" s="68">
        <v>8.5799946571971706</v>
      </c>
      <c r="Q223" s="68">
        <v>10.2414320252048</v>
      </c>
      <c r="R223" s="68">
        <v>7.3773887172735302</v>
      </c>
    </row>
    <row r="224" spans="1:18" x14ac:dyDescent="0.25">
      <c r="A224" s="64" t="s">
        <v>236</v>
      </c>
      <c r="B224" s="67">
        <v>43896</v>
      </c>
      <c r="C224" s="68">
        <v>3866.1900999999998</v>
      </c>
      <c r="D224" s="68">
        <v>3866.1900999999998</v>
      </c>
      <c r="E224" s="64">
        <v>100868</v>
      </c>
      <c r="F224" s="68">
        <v>6.4624403477093804</v>
      </c>
      <c r="G224" s="68">
        <v>7.9890281385075497</v>
      </c>
      <c r="H224" s="68">
        <v>6.4222623551028999</v>
      </c>
      <c r="I224" s="68">
        <v>5.53074318491546</v>
      </c>
      <c r="J224" s="68">
        <v>5.3638893214005696</v>
      </c>
      <c r="K224" s="68">
        <v>5.0999721891126004</v>
      </c>
      <c r="L224" s="68">
        <v>5.2391543264597598</v>
      </c>
      <c r="M224" s="68">
        <v>5.6588877073981703</v>
      </c>
      <c r="N224" s="68">
        <v>6.1650527334527396</v>
      </c>
      <c r="O224" s="68">
        <v>7.1226967013479703</v>
      </c>
      <c r="P224" s="68">
        <v>8.2023513661672407</v>
      </c>
      <c r="Q224" s="68">
        <v>14.7762625211864</v>
      </c>
      <c r="R224" s="68">
        <v>6.9728987352888998</v>
      </c>
    </row>
    <row r="225" spans="1:18" x14ac:dyDescent="0.25">
      <c r="A225" s="64" t="s">
        <v>128</v>
      </c>
      <c r="B225" s="67">
        <v>43896</v>
      </c>
      <c r="C225" s="68">
        <v>3888.8107</v>
      </c>
      <c r="D225" s="68">
        <v>3888.8107</v>
      </c>
      <c r="E225" s="64">
        <v>119091</v>
      </c>
      <c r="F225" s="68">
        <v>6.5628646050188699</v>
      </c>
      <c r="G225" s="68">
        <v>8.0885134067426208</v>
      </c>
      <c r="H225" s="68">
        <v>6.5219640805618404</v>
      </c>
      <c r="I225" s="68">
        <v>5.6305353558343603</v>
      </c>
      <c r="J225" s="68">
        <v>5.4640765326299903</v>
      </c>
      <c r="K225" s="68">
        <v>5.2009328231654104</v>
      </c>
      <c r="L225" s="68">
        <v>5.34157292549353</v>
      </c>
      <c r="M225" s="68">
        <v>5.7629945323454699</v>
      </c>
      <c r="N225" s="68">
        <v>6.2710684970797201</v>
      </c>
      <c r="O225" s="68">
        <v>7.2444289130611201</v>
      </c>
      <c r="P225" s="68">
        <v>8.3308199986679305</v>
      </c>
      <c r="Q225" s="68">
        <v>9.9769807562791293</v>
      </c>
      <c r="R225" s="68">
        <v>7.0871462143742496</v>
      </c>
    </row>
    <row r="226" spans="1:18" x14ac:dyDescent="0.25">
      <c r="A226" s="64" t="s">
        <v>237</v>
      </c>
      <c r="B226" s="67">
        <v>43896</v>
      </c>
      <c r="C226" s="68">
        <v>1963.2853</v>
      </c>
      <c r="D226" s="68">
        <v>1963.2853</v>
      </c>
      <c r="E226" s="64">
        <v>118902</v>
      </c>
      <c r="F226" s="68">
        <v>5.1486534647509101</v>
      </c>
      <c r="G226" s="68">
        <v>7.5899769288545098</v>
      </c>
      <c r="H226" s="68">
        <v>6.2184905746943002</v>
      </c>
      <c r="I226" s="68">
        <v>5.4976902547445601</v>
      </c>
      <c r="J226" s="68">
        <v>5.3246017384889601</v>
      </c>
      <c r="K226" s="68">
        <v>5.2238517448165904</v>
      </c>
      <c r="L226" s="68">
        <v>5.4186389569782998</v>
      </c>
      <c r="M226" s="68">
        <v>5.8222532630218904</v>
      </c>
      <c r="N226" s="68">
        <v>6.3131582179754799</v>
      </c>
      <c r="O226" s="68">
        <v>7.3187753692797397</v>
      </c>
      <c r="P226" s="68">
        <v>8.32219548538942</v>
      </c>
      <c r="Q226" s="68">
        <v>6.1073325429911396</v>
      </c>
      <c r="R226" s="68">
        <v>7.1537196706505402</v>
      </c>
    </row>
    <row r="227" spans="1:18" x14ac:dyDescent="0.25">
      <c r="A227" s="64" t="s">
        <v>129</v>
      </c>
      <c r="B227" s="67">
        <v>43896</v>
      </c>
      <c r="C227" s="68">
        <v>1971.1903</v>
      </c>
      <c r="D227" s="68">
        <v>1971.1903</v>
      </c>
      <c r="E227" s="64">
        <v>120038</v>
      </c>
      <c r="F227" s="68">
        <v>5.2539526733563804</v>
      </c>
      <c r="G227" s="68">
        <v>7.6967158611250799</v>
      </c>
      <c r="H227" s="68">
        <v>6.32530776148573</v>
      </c>
      <c r="I227" s="68">
        <v>5.6049333990218404</v>
      </c>
      <c r="J227" s="68">
        <v>5.4322738216625002</v>
      </c>
      <c r="K227" s="68">
        <v>5.3280710431209002</v>
      </c>
      <c r="L227" s="68">
        <v>5.5221222594418702</v>
      </c>
      <c r="M227" s="68">
        <v>5.9256546989217904</v>
      </c>
      <c r="N227" s="68">
        <v>6.4063318741218902</v>
      </c>
      <c r="O227" s="68">
        <v>7.4032904912605</v>
      </c>
      <c r="P227" s="68">
        <v>8.4130167530949898</v>
      </c>
      <c r="Q227" s="68">
        <v>10.0346070018925</v>
      </c>
      <c r="R227" s="68">
        <v>7.2381686576136</v>
      </c>
    </row>
    <row r="228" spans="1:18" x14ac:dyDescent="0.25">
      <c r="A228" s="64" t="s">
        <v>238</v>
      </c>
      <c r="B228" s="67">
        <v>43896</v>
      </c>
      <c r="C228" s="68">
        <v>291.10660000000001</v>
      </c>
      <c r="D228" s="68">
        <v>291.10660000000001</v>
      </c>
      <c r="E228" s="64">
        <v>103340</v>
      </c>
      <c r="F228" s="68">
        <v>6.8096008861614497</v>
      </c>
      <c r="G228" s="68">
        <v>7.9796284698186302</v>
      </c>
      <c r="H228" s="68">
        <v>6.4131899728919803</v>
      </c>
      <c r="I228" s="68">
        <v>5.5474657344439304</v>
      </c>
      <c r="J228" s="68">
        <v>5.34448457354849</v>
      </c>
      <c r="K228" s="68">
        <v>5.1729755978191196</v>
      </c>
      <c r="L228" s="68">
        <v>5.3268489108982697</v>
      </c>
      <c r="M228" s="68">
        <v>5.7421324833646796</v>
      </c>
      <c r="N228" s="68">
        <v>6.2486979584241498</v>
      </c>
      <c r="O228" s="68">
        <v>7.2531771404924301</v>
      </c>
      <c r="P228" s="68">
        <v>8.3098884941523199</v>
      </c>
      <c r="Q228" s="68">
        <v>13.3551424468696</v>
      </c>
      <c r="R228" s="68">
        <v>7.0966313140614803</v>
      </c>
    </row>
    <row r="229" spans="1:18" x14ac:dyDescent="0.25">
      <c r="A229" s="64" t="s">
        <v>130</v>
      </c>
      <c r="B229" s="67">
        <v>43896</v>
      </c>
      <c r="C229" s="68">
        <v>292.36</v>
      </c>
      <c r="D229" s="68">
        <v>292.36</v>
      </c>
      <c r="E229" s="64">
        <v>120197</v>
      </c>
      <c r="F229" s="68">
        <v>6.905294372617</v>
      </c>
      <c r="G229" s="68">
        <v>8.0745735616392107</v>
      </c>
      <c r="H229" s="68">
        <v>6.5036649744383004</v>
      </c>
      <c r="I229" s="68">
        <v>5.6382665581574303</v>
      </c>
      <c r="J229" s="68">
        <v>5.4352329329785096</v>
      </c>
      <c r="K229" s="68">
        <v>5.2549689141654001</v>
      </c>
      <c r="L229" s="68">
        <v>5.4042776763477898</v>
      </c>
      <c r="M229" s="68">
        <v>5.8189223749844503</v>
      </c>
      <c r="N229" s="68">
        <v>6.3259454385137701</v>
      </c>
      <c r="O229" s="68">
        <v>7.3340263729931596</v>
      </c>
      <c r="P229" s="68">
        <v>8.3996649204018592</v>
      </c>
      <c r="Q229" s="68">
        <v>10.038577931012901</v>
      </c>
      <c r="R229" s="68">
        <v>7.1782485955821604</v>
      </c>
    </row>
    <row r="230" spans="1:18" x14ac:dyDescent="0.25">
      <c r="A230" s="64" t="s">
        <v>239</v>
      </c>
      <c r="B230" s="67">
        <v>43896</v>
      </c>
      <c r="C230" s="68">
        <v>2104.4857999999999</v>
      </c>
      <c r="D230" s="68">
        <v>2104.4857999999999</v>
      </c>
      <c r="E230" s="64">
        <v>113096</v>
      </c>
      <c r="F230" s="68">
        <v>5.9846280248869697</v>
      </c>
      <c r="G230" s="68">
        <v>6.5346440069423704</v>
      </c>
      <c r="H230" s="68">
        <v>5.9602240797743198</v>
      </c>
      <c r="I230" s="68">
        <v>5.53899739413911</v>
      </c>
      <c r="J230" s="68">
        <v>5.5072379574768302</v>
      </c>
      <c r="K230" s="68">
        <v>5.3037986129658998</v>
      </c>
      <c r="L230" s="68">
        <v>5.5200662895549302</v>
      </c>
      <c r="M230" s="68">
        <v>5.8771145150243003</v>
      </c>
      <c r="N230" s="68">
        <v>6.2984604581131096</v>
      </c>
      <c r="O230" s="68">
        <v>7.29919889984241</v>
      </c>
      <c r="P230" s="68">
        <v>8.2856978320562806</v>
      </c>
      <c r="Q230" s="68">
        <v>11.4267946995465</v>
      </c>
      <c r="R230" s="68">
        <v>7.1549254159763001</v>
      </c>
    </row>
    <row r="231" spans="1:18" x14ac:dyDescent="0.25">
      <c r="A231" s="64" t="s">
        <v>131</v>
      </c>
      <c r="B231" s="67">
        <v>43896</v>
      </c>
      <c r="C231" s="68">
        <v>2119.8804</v>
      </c>
      <c r="D231" s="68">
        <v>2119.8804</v>
      </c>
      <c r="E231" s="64">
        <v>118345</v>
      </c>
      <c r="F231" s="68">
        <v>6.0255561314171997</v>
      </c>
      <c r="G231" s="68">
        <v>6.5750698899590798</v>
      </c>
      <c r="H231" s="68">
        <v>6.00071304311051</v>
      </c>
      <c r="I231" s="68">
        <v>5.5792158274219696</v>
      </c>
      <c r="J231" s="68">
        <v>5.5474469648891302</v>
      </c>
      <c r="K231" s="68">
        <v>5.3459913548895699</v>
      </c>
      <c r="L231" s="68">
        <v>5.5787365731777703</v>
      </c>
      <c r="M231" s="68">
        <v>5.95624390490641</v>
      </c>
      <c r="N231" s="68">
        <v>6.3885319800350802</v>
      </c>
      <c r="O231" s="68">
        <v>7.4302702276544697</v>
      </c>
      <c r="P231" s="68">
        <v>8.4340892131338503</v>
      </c>
      <c r="Q231" s="68">
        <v>10.0189228757022</v>
      </c>
      <c r="R231" s="68">
        <v>7.2693442799047698</v>
      </c>
    </row>
    <row r="232" spans="1:18" x14ac:dyDescent="0.25">
      <c r="A232" s="64" t="s">
        <v>132</v>
      </c>
      <c r="B232" s="67">
        <v>43896</v>
      </c>
      <c r="C232" s="68">
        <v>2392.1743999999999</v>
      </c>
      <c r="D232" s="68">
        <v>2392.1743999999999</v>
      </c>
      <c r="E232" s="64">
        <v>118364</v>
      </c>
      <c r="F232" s="68">
        <v>6.3637307027851797</v>
      </c>
      <c r="G232" s="68">
        <v>8.3406970945460994</v>
      </c>
      <c r="H232" s="68">
        <v>6.7259274977959</v>
      </c>
      <c r="I232" s="68">
        <v>5.73600878113196</v>
      </c>
      <c r="J232" s="68">
        <v>5.4562184574490296</v>
      </c>
      <c r="K232" s="68">
        <v>5.1673744324217399</v>
      </c>
      <c r="L232" s="68">
        <v>5.2271621072788799</v>
      </c>
      <c r="M232" s="68">
        <v>5.5981001138018298</v>
      </c>
      <c r="N232" s="68">
        <v>6.0831400673878804</v>
      </c>
      <c r="O232" s="68">
        <v>7.2031777454027797</v>
      </c>
      <c r="P232" s="68">
        <v>8.3047877115137201</v>
      </c>
      <c r="Q232" s="68">
        <v>9.9249865817693799</v>
      </c>
      <c r="R232" s="68">
        <v>6.9896210509640602</v>
      </c>
    </row>
    <row r="233" spans="1:18" x14ac:dyDescent="0.25">
      <c r="A233" s="64" t="s">
        <v>240</v>
      </c>
      <c r="B233" s="67">
        <v>43896</v>
      </c>
      <c r="C233" s="68">
        <v>2381.4256</v>
      </c>
      <c r="D233" s="68">
        <v>2381.4256</v>
      </c>
      <c r="E233" s="64">
        <v>108690</v>
      </c>
      <c r="F233" s="68">
        <v>6.3111979312672197</v>
      </c>
      <c r="G233" s="68">
        <v>8.2883282340359496</v>
      </c>
      <c r="H233" s="68">
        <v>6.6733461183773803</v>
      </c>
      <c r="I233" s="68">
        <v>5.6833350896047996</v>
      </c>
      <c r="J233" s="68">
        <v>5.4033874098447496</v>
      </c>
      <c r="K233" s="68">
        <v>5.1140939654901203</v>
      </c>
      <c r="L233" s="68">
        <v>5.1731853581663696</v>
      </c>
      <c r="M233" s="68">
        <v>5.5432869437406804</v>
      </c>
      <c r="N233" s="68">
        <v>6.0284116541462103</v>
      </c>
      <c r="O233" s="68">
        <v>7.1170761604184802</v>
      </c>
      <c r="P233" s="68">
        <v>8.2030637575121208</v>
      </c>
      <c r="Q233" s="68">
        <v>8.6661055534329403</v>
      </c>
      <c r="R233" s="68">
        <v>6.91403442826575</v>
      </c>
    </row>
    <row r="234" spans="1:18" x14ac:dyDescent="0.25">
      <c r="A234" s="64" t="s">
        <v>133</v>
      </c>
      <c r="B234" s="67">
        <v>43896</v>
      </c>
      <c r="C234" s="68">
        <v>1539.1358</v>
      </c>
      <c r="D234" s="68">
        <v>1539.1358</v>
      </c>
      <c r="E234" s="64">
        <v>125345</v>
      </c>
      <c r="F234" s="68">
        <v>4.8882349856581602</v>
      </c>
      <c r="G234" s="68">
        <v>5.5303875070571404</v>
      </c>
      <c r="H234" s="68">
        <v>5.1531900947897098</v>
      </c>
      <c r="I234" s="68">
        <v>4.9569442010280902</v>
      </c>
      <c r="J234" s="68">
        <v>4.9205622764591102</v>
      </c>
      <c r="K234" s="68">
        <v>4.7713365552715796</v>
      </c>
      <c r="L234" s="68">
        <v>4.8909317290677903</v>
      </c>
      <c r="M234" s="68">
        <v>5.2683913596945704</v>
      </c>
      <c r="N234" s="68">
        <v>5.6688170813702703</v>
      </c>
      <c r="O234" s="68">
        <v>6.6857680968070801</v>
      </c>
      <c r="P234" s="68">
        <v>7.6848721236701598</v>
      </c>
      <c r="Q234" s="68">
        <v>8.53162857273011</v>
      </c>
      <c r="R234" s="68">
        <v>6.4937709377149604</v>
      </c>
    </row>
    <row r="235" spans="1:18" x14ac:dyDescent="0.25">
      <c r="A235" s="64" t="s">
        <v>241</v>
      </c>
      <c r="B235" s="67">
        <v>43896</v>
      </c>
      <c r="C235" s="68">
        <v>1534.2762</v>
      </c>
      <c r="D235" s="68">
        <v>1534.2762</v>
      </c>
      <c r="E235" s="64">
        <v>125259</v>
      </c>
      <c r="F235" s="68">
        <v>4.8394704605930796</v>
      </c>
      <c r="G235" s="68">
        <v>5.4796531831239701</v>
      </c>
      <c r="H235" s="68">
        <v>5.10312628178401</v>
      </c>
      <c r="I235" s="68">
        <v>4.9069094584588901</v>
      </c>
      <c r="J235" s="68">
        <v>4.8703174599067802</v>
      </c>
      <c r="K235" s="68">
        <v>4.7208121062651696</v>
      </c>
      <c r="L235" s="68">
        <v>4.8398079658075801</v>
      </c>
      <c r="M235" s="68">
        <v>5.2165412885182398</v>
      </c>
      <c r="N235" s="68">
        <v>5.6160988870589703</v>
      </c>
      <c r="O235" s="68">
        <v>6.62582876192785</v>
      </c>
      <c r="P235" s="68">
        <v>7.6157442395722503</v>
      </c>
      <c r="Q235" s="68">
        <v>8.4547279990469697</v>
      </c>
      <c r="R235" s="68">
        <v>6.4373635468169503</v>
      </c>
    </row>
    <row r="236" spans="1:18" x14ac:dyDescent="0.25">
      <c r="A236" s="64" t="s">
        <v>242</v>
      </c>
      <c r="B236" s="67">
        <v>43896</v>
      </c>
      <c r="C236" s="68">
        <v>1917.3670999999999</v>
      </c>
      <c r="D236" s="68">
        <v>1917.3670999999999</v>
      </c>
      <c r="E236" s="64">
        <v>115991</v>
      </c>
      <c r="F236" s="68">
        <v>5.7232756401478504</v>
      </c>
      <c r="G236" s="68">
        <v>5.9562693229403196</v>
      </c>
      <c r="H236" s="68">
        <v>5.5133610498323904</v>
      </c>
      <c r="I236" s="68">
        <v>5.2540407717114199</v>
      </c>
      <c r="J236" s="68">
        <v>5.2473770577763599</v>
      </c>
      <c r="K236" s="68">
        <v>5.2194172505005101</v>
      </c>
      <c r="L236" s="68">
        <v>5.3633504967988701</v>
      </c>
      <c r="M236" s="68">
        <v>5.7199375746377603</v>
      </c>
      <c r="N236" s="68">
        <v>6.20767530251449</v>
      </c>
      <c r="O236" s="68">
        <v>7.2364657946164197</v>
      </c>
      <c r="P236" s="68">
        <v>8.3808246090025893</v>
      </c>
      <c r="Q236" s="68">
        <v>10.960359787233999</v>
      </c>
      <c r="R236" s="68">
        <v>7.0292377877304801</v>
      </c>
    </row>
    <row r="237" spans="1:18" x14ac:dyDescent="0.25">
      <c r="A237" s="64" t="s">
        <v>134</v>
      </c>
      <c r="B237" s="67">
        <v>43896</v>
      </c>
      <c r="C237" s="68">
        <v>1930.8467000000001</v>
      </c>
      <c r="D237" s="68">
        <v>1930.8467000000001</v>
      </c>
      <c r="E237" s="64">
        <v>119135</v>
      </c>
      <c r="F237" s="68">
        <v>5.8251360527087304</v>
      </c>
      <c r="G237" s="68">
        <v>6.0553225020902497</v>
      </c>
      <c r="H237" s="68">
        <v>5.61312089223855</v>
      </c>
      <c r="I237" s="68">
        <v>5.3501501955687196</v>
      </c>
      <c r="J237" s="68">
        <v>5.3454761149321497</v>
      </c>
      <c r="K237" s="68">
        <v>5.3198993195765603</v>
      </c>
      <c r="L237" s="68">
        <v>5.4659006410995099</v>
      </c>
      <c r="M237" s="68">
        <v>5.82407312002921</v>
      </c>
      <c r="N237" s="68">
        <v>6.3137336321829798</v>
      </c>
      <c r="O237" s="68">
        <v>7.3589894625873304</v>
      </c>
      <c r="P237" s="68">
        <v>8.5254855944240902</v>
      </c>
      <c r="Q237" s="68">
        <v>10.1399449069018</v>
      </c>
      <c r="R237" s="68">
        <v>7.14348951100403</v>
      </c>
    </row>
    <row r="238" spans="1:18" x14ac:dyDescent="0.25">
      <c r="A238" s="64" t="s">
        <v>135</v>
      </c>
      <c r="B238" s="67">
        <v>43896</v>
      </c>
      <c r="C238" s="68">
        <v>1930.8271</v>
      </c>
      <c r="D238" s="68">
        <v>1930.8271</v>
      </c>
      <c r="E238" s="64">
        <v>147938</v>
      </c>
      <c r="F238" s="68">
        <v>4.2651992138170698</v>
      </c>
      <c r="G238" s="68">
        <v>4.7397721429009998</v>
      </c>
      <c r="H238" s="68">
        <v>5.28951704435047</v>
      </c>
      <c r="I238" s="68">
        <v>5.2040553834889902</v>
      </c>
      <c r="J238" s="68">
        <v>5.2755866380564704</v>
      </c>
      <c r="K238" s="68"/>
      <c r="L238" s="68"/>
      <c r="M238" s="68"/>
      <c r="N238" s="68"/>
      <c r="O238" s="68"/>
      <c r="P238" s="68"/>
      <c r="Q238" s="68">
        <v>5.3097058966374497</v>
      </c>
      <c r="R238" s="68"/>
    </row>
    <row r="239" spans="1:18" x14ac:dyDescent="0.25">
      <c r="A239" s="64" t="s">
        <v>136</v>
      </c>
      <c r="B239" s="67">
        <v>43896</v>
      </c>
      <c r="C239" s="68">
        <v>1931.3525999999999</v>
      </c>
      <c r="D239" s="68">
        <v>1931.3525999999999</v>
      </c>
      <c r="E239" s="64">
        <v>147940</v>
      </c>
      <c r="F239" s="68">
        <v>5.9786291951139399</v>
      </c>
      <c r="G239" s="68">
        <v>6.1073353503433898</v>
      </c>
      <c r="H239" s="68">
        <v>5.6633269455795698</v>
      </c>
      <c r="I239" s="68">
        <v>5.3782950358530703</v>
      </c>
      <c r="J239" s="68">
        <v>5.3813356780642501</v>
      </c>
      <c r="K239" s="68"/>
      <c r="L239" s="68"/>
      <c r="M239" s="68"/>
      <c r="N239" s="68"/>
      <c r="O239" s="68"/>
      <c r="P239" s="68"/>
      <c r="Q239" s="68">
        <v>5.3955709195758104</v>
      </c>
      <c r="R239" s="68"/>
    </row>
    <row r="240" spans="1:18" x14ac:dyDescent="0.25">
      <c r="A240" s="64" t="s">
        <v>137</v>
      </c>
      <c r="B240" s="67">
        <v>43896</v>
      </c>
      <c r="C240" s="68">
        <v>1931.2043000000001</v>
      </c>
      <c r="D240" s="68">
        <v>1931.2043000000001</v>
      </c>
      <c r="E240" s="64">
        <v>147937</v>
      </c>
      <c r="F240" s="68">
        <v>5.9034632698256004</v>
      </c>
      <c r="G240" s="68">
        <v>6.0819485223806096</v>
      </c>
      <c r="H240" s="68">
        <v>5.6226331643761496</v>
      </c>
      <c r="I240" s="68">
        <v>5.2905988488028601</v>
      </c>
      <c r="J240" s="68">
        <v>5.3291677706445499</v>
      </c>
      <c r="K240" s="68"/>
      <c r="L240" s="68"/>
      <c r="M240" s="68"/>
      <c r="N240" s="68"/>
      <c r="O240" s="68"/>
      <c r="P240" s="68"/>
      <c r="Q240" s="68">
        <v>5.3488870208086698</v>
      </c>
      <c r="R240" s="68"/>
    </row>
    <row r="241" spans="1:18" x14ac:dyDescent="0.25">
      <c r="A241" s="64" t="s">
        <v>138</v>
      </c>
      <c r="B241" s="67">
        <v>43896</v>
      </c>
      <c r="C241" s="68">
        <v>1931.4974999999999</v>
      </c>
      <c r="D241" s="68">
        <v>1931.4974999999999</v>
      </c>
      <c r="E241" s="64">
        <v>147939</v>
      </c>
      <c r="F241" s="68">
        <v>5.6606054894426903</v>
      </c>
      <c r="G241" s="68">
        <v>5.9769868928309204</v>
      </c>
      <c r="H241" s="68">
        <v>5.6209671027896801</v>
      </c>
      <c r="I241" s="68">
        <v>5.3563403898528597</v>
      </c>
      <c r="J241" s="68">
        <v>5.3954548244441503</v>
      </c>
      <c r="K241" s="68"/>
      <c r="L241" s="68"/>
      <c r="M241" s="68"/>
      <c r="N241" s="68"/>
      <c r="O241" s="68"/>
      <c r="P241" s="68"/>
      <c r="Q241" s="68">
        <v>5.4439286122012698</v>
      </c>
      <c r="R241" s="68"/>
    </row>
    <row r="242" spans="1:18" x14ac:dyDescent="0.25">
      <c r="A242" s="64" t="s">
        <v>243</v>
      </c>
      <c r="B242" s="67">
        <v>43896</v>
      </c>
      <c r="C242" s="68">
        <v>2704.3049000000001</v>
      </c>
      <c r="D242" s="68">
        <v>2704.3049000000001</v>
      </c>
      <c r="E242" s="64">
        <v>104486</v>
      </c>
      <c r="F242" s="68">
        <v>5.7033730461084602</v>
      </c>
      <c r="G242" s="68">
        <v>8.1981987015729807</v>
      </c>
      <c r="H242" s="68">
        <v>6.8086669683326599</v>
      </c>
      <c r="I242" s="68">
        <v>5.4843527981604803</v>
      </c>
      <c r="J242" s="68">
        <v>5.3477973710940896</v>
      </c>
      <c r="K242" s="68">
        <v>5.1097053703401896</v>
      </c>
      <c r="L242" s="68">
        <v>5.2362055033375796</v>
      </c>
      <c r="M242" s="68">
        <v>5.6130563694309101</v>
      </c>
      <c r="N242" s="68">
        <v>6.0927072133553404</v>
      </c>
      <c r="O242" s="68">
        <v>7.2284072747627004</v>
      </c>
      <c r="P242" s="68">
        <v>8.3035486601082695</v>
      </c>
      <c r="Q242" s="68">
        <v>12.805090335529</v>
      </c>
      <c r="R242" s="68">
        <v>7.0263435112244803</v>
      </c>
    </row>
    <row r="243" spans="1:18" x14ac:dyDescent="0.25">
      <c r="A243" s="64" t="s">
        <v>139</v>
      </c>
      <c r="B243" s="67">
        <v>43896</v>
      </c>
      <c r="C243" s="68">
        <v>2717.4929999999999</v>
      </c>
      <c r="D243" s="68">
        <v>2717.4929999999999</v>
      </c>
      <c r="E243" s="64">
        <v>120537</v>
      </c>
      <c r="F243" s="68">
        <v>5.77377073893381</v>
      </c>
      <c r="G243" s="68">
        <v>8.26822455172519</v>
      </c>
      <c r="H243" s="68">
        <v>6.8786976922346197</v>
      </c>
      <c r="I243" s="68">
        <v>5.5544116069560197</v>
      </c>
      <c r="J243" s="68">
        <v>5.41800708807554</v>
      </c>
      <c r="K243" s="68">
        <v>5.1808690535731596</v>
      </c>
      <c r="L243" s="68">
        <v>5.3078131179994799</v>
      </c>
      <c r="M243" s="68">
        <v>5.6858215182045804</v>
      </c>
      <c r="N243" s="68">
        <v>6.1668309087665802</v>
      </c>
      <c r="O243" s="68">
        <v>7.3137464549924402</v>
      </c>
      <c r="P243" s="68">
        <v>8.4028202925745905</v>
      </c>
      <c r="Q243" s="68">
        <v>10.0353908337043</v>
      </c>
      <c r="R243" s="68">
        <v>7.1062358870403397</v>
      </c>
    </row>
    <row r="244" spans="1:18" x14ac:dyDescent="0.25">
      <c r="A244" s="64" t="s">
        <v>140</v>
      </c>
      <c r="B244" s="67">
        <v>43896</v>
      </c>
      <c r="C244" s="68">
        <v>1046.5675000000001</v>
      </c>
      <c r="D244" s="68">
        <v>1046.5675000000001</v>
      </c>
      <c r="E244" s="64">
        <v>147157</v>
      </c>
      <c r="F244" s="68">
        <v>3.91698564830845</v>
      </c>
      <c r="G244" s="68">
        <v>6.0062712678859196</v>
      </c>
      <c r="H244" s="68">
        <v>5.4428307406709502</v>
      </c>
      <c r="I244" s="68">
        <v>5.1338597379342197</v>
      </c>
      <c r="J244" s="68">
        <v>5.0483127932378302</v>
      </c>
      <c r="K244" s="68">
        <v>4.7406290140201603</v>
      </c>
      <c r="L244" s="68">
        <v>4.8748870044746804</v>
      </c>
      <c r="M244" s="68">
        <v>5.1110418257952803</v>
      </c>
      <c r="N244" s="68"/>
      <c r="O244" s="68"/>
      <c r="P244" s="68"/>
      <c r="Q244" s="68">
        <v>5.3513660107261298</v>
      </c>
      <c r="R244" s="68"/>
    </row>
    <row r="245" spans="1:18" x14ac:dyDescent="0.25">
      <c r="A245" s="64" t="s">
        <v>244</v>
      </c>
      <c r="B245" s="67">
        <v>43896</v>
      </c>
      <c r="C245" s="68">
        <v>1045.5672999999999</v>
      </c>
      <c r="D245" s="68">
        <v>1045.5672999999999</v>
      </c>
      <c r="E245" s="64">
        <v>147153</v>
      </c>
      <c r="F245" s="68">
        <v>3.8020164169089199</v>
      </c>
      <c r="G245" s="68">
        <v>5.8955415899684898</v>
      </c>
      <c r="H245" s="68">
        <v>5.3331036492813499</v>
      </c>
      <c r="I245" s="68">
        <v>5.0248826402906399</v>
      </c>
      <c r="J245" s="68">
        <v>4.9382578502515004</v>
      </c>
      <c r="K245" s="68">
        <v>4.6297037394003899</v>
      </c>
      <c r="L245" s="68">
        <v>4.7626393437110401</v>
      </c>
      <c r="M245" s="68">
        <v>4.9971125807132104</v>
      </c>
      <c r="N245" s="68"/>
      <c r="O245" s="68"/>
      <c r="P245" s="68"/>
      <c r="Q245" s="68">
        <v>5.2365721721057596</v>
      </c>
      <c r="R245" s="68"/>
    </row>
    <row r="246" spans="1:18" x14ac:dyDescent="0.25">
      <c r="A246" s="64" t="s">
        <v>245</v>
      </c>
      <c r="B246" s="67">
        <v>43896</v>
      </c>
      <c r="C246" s="68">
        <v>53.818600000000004</v>
      </c>
      <c r="D246" s="68">
        <v>53.818600000000004</v>
      </c>
      <c r="E246" s="64">
        <v>100234</v>
      </c>
      <c r="F246" s="68">
        <v>5.5621218203196801</v>
      </c>
      <c r="G246" s="68">
        <v>5.8127249754764696</v>
      </c>
      <c r="H246" s="68">
        <v>5.44099378881943</v>
      </c>
      <c r="I246" s="68">
        <v>5.2715642205496804</v>
      </c>
      <c r="J246" s="68">
        <v>5.24628813903061</v>
      </c>
      <c r="K246" s="68">
        <v>5.0716031042148098</v>
      </c>
      <c r="L246" s="68">
        <v>5.2534252235652596</v>
      </c>
      <c r="M246" s="68">
        <v>5.6826336364091103</v>
      </c>
      <c r="N246" s="68">
        <v>6.2210011093785598</v>
      </c>
      <c r="O246" s="68">
        <v>7.2888296323250703</v>
      </c>
      <c r="P246" s="68">
        <v>8.3781772404571093</v>
      </c>
      <c r="Q246" s="68">
        <v>19.742981113442799</v>
      </c>
      <c r="R246" s="68">
        <v>7.0945466546926799</v>
      </c>
    </row>
    <row r="247" spans="1:18" x14ac:dyDescent="0.25">
      <c r="A247" s="64" t="s">
        <v>141</v>
      </c>
      <c r="B247" s="67">
        <v>43896</v>
      </c>
      <c r="C247" s="68">
        <v>54.125500000000002</v>
      </c>
      <c r="D247" s="68">
        <v>54.125500000000002</v>
      </c>
      <c r="E247" s="64">
        <v>120406</v>
      </c>
      <c r="F247" s="68">
        <v>5.5980353750777496</v>
      </c>
      <c r="G247" s="68">
        <v>5.8922512244464</v>
      </c>
      <c r="H247" s="68">
        <v>5.5163033211172499</v>
      </c>
      <c r="I247" s="68">
        <v>5.3480150509293596</v>
      </c>
      <c r="J247" s="68">
        <v>5.3242825222204599</v>
      </c>
      <c r="K247" s="68">
        <v>5.1519259440051099</v>
      </c>
      <c r="L247" s="68">
        <v>5.3348748059785196</v>
      </c>
      <c r="M247" s="68">
        <v>5.7657445030362098</v>
      </c>
      <c r="N247" s="68">
        <v>6.30587230586376</v>
      </c>
      <c r="O247" s="68">
        <v>7.3851213167902099</v>
      </c>
      <c r="P247" s="68">
        <v>8.4868783578744793</v>
      </c>
      <c r="Q247" s="68">
        <v>10.141413921145199</v>
      </c>
      <c r="R247" s="68">
        <v>7.1858044252606197</v>
      </c>
    </row>
    <row r="248" spans="1:18" x14ac:dyDescent="0.25">
      <c r="A248" s="64" t="s">
        <v>142</v>
      </c>
      <c r="B248" s="67">
        <v>43896</v>
      </c>
      <c r="C248" s="68">
        <v>3998.1936999999998</v>
      </c>
      <c r="D248" s="68">
        <v>3998.1936999999998</v>
      </c>
      <c r="E248" s="64">
        <v>119766</v>
      </c>
      <c r="F248" s="68">
        <v>6.4937870272117104</v>
      </c>
      <c r="G248" s="68">
        <v>8.4250110605612196</v>
      </c>
      <c r="H248" s="68">
        <v>6.7942573628907299</v>
      </c>
      <c r="I248" s="68">
        <v>5.65980039805478</v>
      </c>
      <c r="J248" s="68">
        <v>5.4702640524781803</v>
      </c>
      <c r="K248" s="68">
        <v>5.2249516763328199</v>
      </c>
      <c r="L248" s="68">
        <v>5.34518920284457</v>
      </c>
      <c r="M248" s="68">
        <v>5.7140497235215104</v>
      </c>
      <c r="N248" s="68">
        <v>6.1786265962662901</v>
      </c>
      <c r="O248" s="68">
        <v>7.2659359023624397</v>
      </c>
      <c r="P248" s="68">
        <v>8.3322321046752208</v>
      </c>
      <c r="Q248" s="68">
        <v>9.9670950980861601</v>
      </c>
      <c r="R248" s="68">
        <v>7.0743657294728797</v>
      </c>
    </row>
    <row r="249" spans="1:18" x14ac:dyDescent="0.25">
      <c r="A249" s="64" t="s">
        <v>246</v>
      </c>
      <c r="B249" s="67">
        <v>43896</v>
      </c>
      <c r="C249" s="68">
        <v>3984.0050999999999</v>
      </c>
      <c r="D249" s="68">
        <v>3984.0050999999999</v>
      </c>
      <c r="E249" s="64">
        <v>100835</v>
      </c>
      <c r="F249" s="68">
        <v>6.4408495042134204</v>
      </c>
      <c r="G249" s="68">
        <v>8.3727736841177407</v>
      </c>
      <c r="H249" s="68">
        <v>6.7421153338992701</v>
      </c>
      <c r="I249" s="68">
        <v>5.6077820531088802</v>
      </c>
      <c r="J249" s="68">
        <v>5.4183548072545298</v>
      </c>
      <c r="K249" s="68">
        <v>5.1727781912224504</v>
      </c>
      <c r="L249" s="68">
        <v>5.2924764371745701</v>
      </c>
      <c r="M249" s="68">
        <v>5.6607668788114403</v>
      </c>
      <c r="N249" s="68">
        <v>6.1245374639423398</v>
      </c>
      <c r="O249" s="68">
        <v>7.2045899491152099</v>
      </c>
      <c r="P249" s="68">
        <v>8.26191286198641</v>
      </c>
      <c r="Q249" s="68">
        <v>13.4125108896671</v>
      </c>
      <c r="R249" s="68">
        <v>7.0166713643069496</v>
      </c>
    </row>
    <row r="250" spans="1:18" x14ac:dyDescent="0.25">
      <c r="A250" s="64" t="s">
        <v>247</v>
      </c>
      <c r="B250" s="67">
        <v>43896</v>
      </c>
      <c r="C250" s="68">
        <v>2697.7474999999999</v>
      </c>
      <c r="D250" s="68">
        <v>2697.7474999999999</v>
      </c>
      <c r="E250" s="64">
        <v>112457</v>
      </c>
      <c r="F250" s="68">
        <v>7.6432345498876897</v>
      </c>
      <c r="G250" s="68">
        <v>8.9881712835535605</v>
      </c>
      <c r="H250" s="68">
        <v>6.9880264807625796</v>
      </c>
      <c r="I250" s="68">
        <v>5.7980172950063604</v>
      </c>
      <c r="J250" s="68">
        <v>5.53073496854278</v>
      </c>
      <c r="K250" s="68">
        <v>5.2414985341777101</v>
      </c>
      <c r="L250" s="68">
        <v>5.3689117056523603</v>
      </c>
      <c r="M250" s="68">
        <v>5.7099346451944104</v>
      </c>
      <c r="N250" s="68">
        <v>6.1944760888124897</v>
      </c>
      <c r="O250" s="68">
        <v>7.2684171985911599</v>
      </c>
      <c r="P250" s="68">
        <v>8.3159151950554602</v>
      </c>
      <c r="Q250" s="68">
        <v>12.6387484703243</v>
      </c>
      <c r="R250" s="68">
        <v>7.0752383289002996</v>
      </c>
    </row>
    <row r="251" spans="1:18" x14ac:dyDescent="0.25">
      <c r="A251" s="64" t="s">
        <v>143</v>
      </c>
      <c r="B251" s="67">
        <v>43896</v>
      </c>
      <c r="C251" s="68">
        <v>2708.5108</v>
      </c>
      <c r="D251" s="68">
        <v>2708.5108</v>
      </c>
      <c r="E251" s="64">
        <v>119790</v>
      </c>
      <c r="F251" s="68">
        <v>7.6923968886931604</v>
      </c>
      <c r="G251" s="68">
        <v>9.0374517094727906</v>
      </c>
      <c r="H251" s="68">
        <v>7.0378186988287501</v>
      </c>
      <c r="I251" s="68">
        <v>5.8480210251622502</v>
      </c>
      <c r="J251" s="68">
        <v>5.5807608606314103</v>
      </c>
      <c r="K251" s="68">
        <v>5.2919880026364199</v>
      </c>
      <c r="L251" s="68">
        <v>5.4201070291268003</v>
      </c>
      <c r="M251" s="68">
        <v>5.7619300887337399</v>
      </c>
      <c r="N251" s="68">
        <v>6.2474044092478502</v>
      </c>
      <c r="O251" s="68">
        <v>7.3356725145381496</v>
      </c>
      <c r="P251" s="68">
        <v>8.4029722354568595</v>
      </c>
      <c r="Q251" s="68">
        <v>10.0094083242131</v>
      </c>
      <c r="R251" s="68">
        <v>7.1354901285552499</v>
      </c>
    </row>
    <row r="252" spans="1:18" x14ac:dyDescent="0.25">
      <c r="A252" s="64" t="s">
        <v>248</v>
      </c>
      <c r="B252" s="67">
        <v>43896</v>
      </c>
      <c r="C252" s="68">
        <v>3556.8926000000001</v>
      </c>
      <c r="D252" s="68">
        <v>3556.8926000000001</v>
      </c>
      <c r="E252" s="64">
        <v>101185</v>
      </c>
      <c r="F252" s="68">
        <v>6.4229432954829901</v>
      </c>
      <c r="G252" s="68">
        <v>6.8936535213131798</v>
      </c>
      <c r="H252" s="68">
        <v>5.9333536378919796</v>
      </c>
      <c r="I252" s="68">
        <v>5.3514047465759704</v>
      </c>
      <c r="J252" s="68">
        <v>5.3391032104450504</v>
      </c>
      <c r="K252" s="68">
        <v>5.2083722628158302</v>
      </c>
      <c r="L252" s="68">
        <v>5.3577549567408003</v>
      </c>
      <c r="M252" s="68">
        <v>5.7185356045952203</v>
      </c>
      <c r="N252" s="68">
        <v>6.1767087691249296</v>
      </c>
      <c r="O252" s="68">
        <v>7.1966906358378004</v>
      </c>
      <c r="P252" s="68">
        <v>8.2504952231778805</v>
      </c>
      <c r="Q252" s="68">
        <v>14.2092843940317</v>
      </c>
      <c r="R252" s="68">
        <v>7.0200788484631298</v>
      </c>
    </row>
    <row r="253" spans="1:18" x14ac:dyDescent="0.25">
      <c r="A253" s="64" t="s">
        <v>144</v>
      </c>
      <c r="B253" s="67">
        <v>43896</v>
      </c>
      <c r="C253" s="68">
        <v>3584.2311</v>
      </c>
      <c r="D253" s="68">
        <v>3584.2311</v>
      </c>
      <c r="E253" s="64">
        <v>120249</v>
      </c>
      <c r="F253" s="68">
        <v>6.5613868607469197</v>
      </c>
      <c r="G253" s="68">
        <v>7.0333908098222002</v>
      </c>
      <c r="H253" s="68">
        <v>6.0730821943045203</v>
      </c>
      <c r="I253" s="68">
        <v>5.4913534524935503</v>
      </c>
      <c r="J253" s="68">
        <v>5.4793652319845698</v>
      </c>
      <c r="K253" s="68">
        <v>5.3498887906571202</v>
      </c>
      <c r="L253" s="68">
        <v>5.4901589179998602</v>
      </c>
      <c r="M253" s="68">
        <v>5.8568277550883199</v>
      </c>
      <c r="N253" s="68">
        <v>6.3194693987894004</v>
      </c>
      <c r="O253" s="68">
        <v>7.3650366517624697</v>
      </c>
      <c r="P253" s="68">
        <v>8.4348481420514396</v>
      </c>
      <c r="Q253" s="68">
        <v>10.011344720913501</v>
      </c>
      <c r="R253" s="68">
        <v>7.1767958912886396</v>
      </c>
    </row>
    <row r="254" spans="1:18" x14ac:dyDescent="0.25">
      <c r="A254" s="64" t="s">
        <v>145</v>
      </c>
      <c r="B254" s="67">
        <v>43896</v>
      </c>
      <c r="C254" s="68">
        <v>1282.9496999999999</v>
      </c>
      <c r="D254" s="68">
        <v>1282.9496999999999</v>
      </c>
      <c r="E254" s="64">
        <v>139538</v>
      </c>
      <c r="F254" s="68">
        <v>5.6823621126440598</v>
      </c>
      <c r="G254" s="68">
        <v>6.6001998615804096</v>
      </c>
      <c r="H254" s="68">
        <v>6.0045864594769096</v>
      </c>
      <c r="I254" s="68">
        <v>5.4861250429444901</v>
      </c>
      <c r="J254" s="68">
        <v>5.4536650663849899</v>
      </c>
      <c r="K254" s="68">
        <v>5.3846769721629197</v>
      </c>
      <c r="L254" s="68">
        <v>5.6174404514551597</v>
      </c>
      <c r="M254" s="68">
        <v>6.0098189177928196</v>
      </c>
      <c r="N254" s="68">
        <v>6.48133283134921</v>
      </c>
      <c r="O254" s="68">
        <v>7.4787639798494796</v>
      </c>
      <c r="P254" s="68"/>
      <c r="Q254" s="68">
        <v>7.6958992617262796</v>
      </c>
      <c r="R254" s="68">
        <v>7.3116252414094802</v>
      </c>
    </row>
    <row r="255" spans="1:18" x14ac:dyDescent="0.25">
      <c r="A255" s="64" t="s">
        <v>249</v>
      </c>
      <c r="B255" s="67">
        <v>43896</v>
      </c>
      <c r="C255" s="68">
        <v>1276.8233</v>
      </c>
      <c r="D255" s="68">
        <v>1276.8233</v>
      </c>
      <c r="E255" s="64">
        <v>139537</v>
      </c>
      <c r="F255" s="68">
        <v>5.57237329201965</v>
      </c>
      <c r="G255" s="68">
        <v>6.4907066935450501</v>
      </c>
      <c r="H255" s="68">
        <v>5.8946731961049004</v>
      </c>
      <c r="I255" s="68">
        <v>5.3763551167441603</v>
      </c>
      <c r="J255" s="68">
        <v>5.3434375499158202</v>
      </c>
      <c r="K255" s="68">
        <v>5.2735152272634798</v>
      </c>
      <c r="L255" s="68">
        <v>5.5046987616988501</v>
      </c>
      <c r="M255" s="68">
        <v>5.8952001130251901</v>
      </c>
      <c r="N255" s="68">
        <v>6.36454021909974</v>
      </c>
      <c r="O255" s="68">
        <v>7.321610751133</v>
      </c>
      <c r="P255" s="68"/>
      <c r="Q255" s="68">
        <v>7.5291744580925002</v>
      </c>
      <c r="R255" s="68">
        <v>7.1764623624480297</v>
      </c>
    </row>
    <row r="256" spans="1:18" x14ac:dyDescent="0.25">
      <c r="A256" s="64" t="s">
        <v>146</v>
      </c>
      <c r="B256" s="67">
        <v>43896</v>
      </c>
      <c r="C256" s="68">
        <v>2085.1655999999998</v>
      </c>
      <c r="D256" s="68">
        <v>2085.1655999999998</v>
      </c>
      <c r="E256" s="64">
        <v>118859</v>
      </c>
      <c r="F256" s="68">
        <v>5.9332749335881996</v>
      </c>
      <c r="G256" s="68">
        <v>7.2337000736969799</v>
      </c>
      <c r="H256" s="68">
        <v>6.3792210022169504</v>
      </c>
      <c r="I256" s="68">
        <v>5.5862613425867904</v>
      </c>
      <c r="J256" s="68">
        <v>5.5119687939190198</v>
      </c>
      <c r="K256" s="68">
        <v>5.33473412982916</v>
      </c>
      <c r="L256" s="68">
        <v>5.4527667144961498</v>
      </c>
      <c r="M256" s="68">
        <v>5.8220988153654103</v>
      </c>
      <c r="N256" s="68">
        <v>6.3190404194226799</v>
      </c>
      <c r="O256" s="68">
        <v>7.3448842061728898</v>
      </c>
      <c r="P256" s="68">
        <v>8.2629315825169307</v>
      </c>
      <c r="Q256" s="68">
        <v>9.6373606537710597</v>
      </c>
      <c r="R256" s="68">
        <v>7.1588755744257</v>
      </c>
    </row>
    <row r="257" spans="1:18" x14ac:dyDescent="0.25">
      <c r="A257" s="64" t="s">
        <v>250</v>
      </c>
      <c r="B257" s="67">
        <v>43896</v>
      </c>
      <c r="C257" s="68">
        <v>2060.8296</v>
      </c>
      <c r="D257" s="68">
        <v>2060.8296</v>
      </c>
      <c r="E257" s="64">
        <v>111646</v>
      </c>
      <c r="F257" s="68">
        <v>5.8297243800721201</v>
      </c>
      <c r="G257" s="68">
        <v>7.1264815169442803</v>
      </c>
      <c r="H257" s="68">
        <v>6.2699979869503997</v>
      </c>
      <c r="I257" s="68">
        <v>5.4758811681184598</v>
      </c>
      <c r="J257" s="68">
        <v>5.4006572701654498</v>
      </c>
      <c r="K257" s="68">
        <v>5.2307886774779702</v>
      </c>
      <c r="L257" s="68">
        <v>5.3539510788940499</v>
      </c>
      <c r="M257" s="68">
        <v>5.7231453323481603</v>
      </c>
      <c r="N257" s="68">
        <v>6.2251628143090896</v>
      </c>
      <c r="O257" s="68">
        <v>7.24324808595106</v>
      </c>
      <c r="P257" s="68">
        <v>8.0504567437779997</v>
      </c>
      <c r="Q257" s="68">
        <v>9.5112454925079799</v>
      </c>
      <c r="R257" s="68">
        <v>7.0665867551220298</v>
      </c>
    </row>
    <row r="258" spans="1:18" x14ac:dyDescent="0.25">
      <c r="A258" s="64" t="s">
        <v>147</v>
      </c>
      <c r="B258" s="67">
        <v>43896</v>
      </c>
      <c r="C258" s="68">
        <v>10.673999999999999</v>
      </c>
      <c r="D258" s="68">
        <v>10.673999999999999</v>
      </c>
      <c r="E258" s="64">
        <v>145834</v>
      </c>
      <c r="F258" s="68">
        <v>4.4459227749291701</v>
      </c>
      <c r="G258" s="68">
        <v>4.7892181671629697</v>
      </c>
      <c r="H258" s="68">
        <v>4.6938545869566504</v>
      </c>
      <c r="I258" s="68">
        <v>4.6594578358487198</v>
      </c>
      <c r="J258" s="68">
        <v>4.7224462359052204</v>
      </c>
      <c r="K258" s="68">
        <v>4.6528019915941403</v>
      </c>
      <c r="L258" s="68">
        <v>4.8117707942725598</v>
      </c>
      <c r="M258" s="68">
        <v>5.0813690635838098</v>
      </c>
      <c r="N258" s="68">
        <v>5.3627767825405304</v>
      </c>
      <c r="O258" s="68"/>
      <c r="P258" s="68"/>
      <c r="Q258" s="68">
        <v>5.5532731376975102</v>
      </c>
      <c r="R258" s="68"/>
    </row>
    <row r="259" spans="1:18" x14ac:dyDescent="0.25">
      <c r="A259" s="64" t="s">
        <v>251</v>
      </c>
      <c r="B259" s="67">
        <v>43896</v>
      </c>
      <c r="C259" s="68">
        <v>10.6546</v>
      </c>
      <c r="D259" s="68">
        <v>10.6546</v>
      </c>
      <c r="E259" s="64">
        <v>145946</v>
      </c>
      <c r="F259" s="68">
        <v>4.1113635083637199</v>
      </c>
      <c r="G259" s="68">
        <v>4.6836611739686802</v>
      </c>
      <c r="H259" s="68">
        <v>4.5063058759115</v>
      </c>
      <c r="I259" s="68">
        <v>4.5074863578091504</v>
      </c>
      <c r="J259" s="68">
        <v>4.5644725041894798</v>
      </c>
      <c r="K259" s="68">
        <v>4.5034784506894603</v>
      </c>
      <c r="L259" s="68">
        <v>4.6590137128614204</v>
      </c>
      <c r="M259" s="68">
        <v>4.9254106483226998</v>
      </c>
      <c r="N259" s="68">
        <v>5.2049259925239104</v>
      </c>
      <c r="O259" s="68"/>
      <c r="P259" s="68"/>
      <c r="Q259" s="68">
        <v>5.3934311512415398</v>
      </c>
      <c r="R259" s="68"/>
    </row>
    <row r="260" spans="1:18" x14ac:dyDescent="0.25">
      <c r="A260" s="64" t="s">
        <v>252</v>
      </c>
      <c r="B260" s="67">
        <v>43896</v>
      </c>
      <c r="C260" s="68">
        <v>4802.2053999999998</v>
      </c>
      <c r="D260" s="68">
        <v>4802.2053999999998</v>
      </c>
      <c r="E260" s="64">
        <v>100851</v>
      </c>
      <c r="F260" s="68">
        <v>6.2168903006258898</v>
      </c>
      <c r="G260" s="68">
        <v>8.1209103564636393</v>
      </c>
      <c r="H260" s="68">
        <v>6.6171733148644103</v>
      </c>
      <c r="I260" s="68">
        <v>5.6044351170066999</v>
      </c>
      <c r="J260" s="68">
        <v>5.4391732981940004</v>
      </c>
      <c r="K260" s="68">
        <v>5.2093563956973803</v>
      </c>
      <c r="L260" s="68">
        <v>5.39898918668103</v>
      </c>
      <c r="M260" s="68">
        <v>5.8442244611221597</v>
      </c>
      <c r="N260" s="68">
        <v>6.3503883842772604</v>
      </c>
      <c r="O260" s="68">
        <v>7.3340727484239503</v>
      </c>
      <c r="P260" s="68">
        <v>8.3689462311760607</v>
      </c>
      <c r="Q260" s="68">
        <v>13.281230892007001</v>
      </c>
      <c r="R260" s="68">
        <v>7.1850778593048004</v>
      </c>
    </row>
    <row r="261" spans="1:18" x14ac:dyDescent="0.25">
      <c r="A261" s="64" t="s">
        <v>148</v>
      </c>
      <c r="B261" s="67">
        <v>43896</v>
      </c>
      <c r="C261" s="68">
        <v>4829.7866000000004</v>
      </c>
      <c r="D261" s="68">
        <v>4829.7866000000004</v>
      </c>
      <c r="E261" s="64">
        <v>118701</v>
      </c>
      <c r="F261" s="68">
        <v>6.2970475901266099</v>
      </c>
      <c r="G261" s="68">
        <v>8.19961798119758</v>
      </c>
      <c r="H261" s="68">
        <v>6.6963404628163596</v>
      </c>
      <c r="I261" s="68">
        <v>5.6840422201924099</v>
      </c>
      <c r="J261" s="68">
        <v>5.5189593284597001</v>
      </c>
      <c r="K261" s="68">
        <v>5.2900037383299203</v>
      </c>
      <c r="L261" s="68">
        <v>5.48083545099567</v>
      </c>
      <c r="M261" s="68">
        <v>5.9274144149063597</v>
      </c>
      <c r="N261" s="68">
        <v>6.4350679861714299</v>
      </c>
      <c r="O261" s="68">
        <v>7.4318498311966303</v>
      </c>
      <c r="P261" s="68">
        <v>8.4865240620476499</v>
      </c>
      <c r="Q261" s="68">
        <v>10.112015701936</v>
      </c>
      <c r="R261" s="68">
        <v>7.2765042690963497</v>
      </c>
    </row>
    <row r="262" spans="1:18" x14ac:dyDescent="0.25">
      <c r="A262" s="64" t="s">
        <v>149</v>
      </c>
      <c r="B262" s="67">
        <v>43896</v>
      </c>
      <c r="C262" s="68">
        <v>1113.0709999999999</v>
      </c>
      <c r="D262" s="68">
        <v>1113.0709999999999</v>
      </c>
      <c r="E262" s="64">
        <v>143269</v>
      </c>
      <c r="F262" s="68">
        <v>5.2409392591197301</v>
      </c>
      <c r="G262" s="68">
        <v>6.3704778371480604</v>
      </c>
      <c r="H262" s="68">
        <v>5.4031823187088301</v>
      </c>
      <c r="I262" s="68">
        <v>5.1542351767616497</v>
      </c>
      <c r="J262" s="68">
        <v>5.0660045648015402</v>
      </c>
      <c r="K262" s="68">
        <v>4.8962149228633898</v>
      </c>
      <c r="L262" s="68">
        <v>5.0254406337103896</v>
      </c>
      <c r="M262" s="68">
        <v>5.4197961772147103</v>
      </c>
      <c r="N262" s="68">
        <v>5.6657210215363003</v>
      </c>
      <c r="O262" s="68"/>
      <c r="P262" s="68"/>
      <c r="Q262" s="68">
        <v>6.2061526315789397</v>
      </c>
      <c r="R262" s="68"/>
    </row>
    <row r="263" spans="1:18" x14ac:dyDescent="0.25">
      <c r="A263" s="64" t="s">
        <v>253</v>
      </c>
      <c r="B263" s="67">
        <v>43896</v>
      </c>
      <c r="C263" s="68">
        <v>1110.9183</v>
      </c>
      <c r="D263" s="68">
        <v>1110.9183</v>
      </c>
      <c r="E263" s="64">
        <v>143260</v>
      </c>
      <c r="F263" s="68">
        <v>5.14264174371593</v>
      </c>
      <c r="G263" s="68">
        <v>6.2720995322261803</v>
      </c>
      <c r="H263" s="68">
        <v>5.3054868069730103</v>
      </c>
      <c r="I263" s="68">
        <v>5.0566841163753899</v>
      </c>
      <c r="J263" s="68">
        <v>4.9680547325005202</v>
      </c>
      <c r="K263" s="68">
        <v>4.7960878413124499</v>
      </c>
      <c r="L263" s="68">
        <v>4.9235582369957802</v>
      </c>
      <c r="M263" s="68">
        <v>5.3161695645161302</v>
      </c>
      <c r="N263" s="68">
        <v>5.5600058308626696</v>
      </c>
      <c r="O263" s="68"/>
      <c r="P263" s="68"/>
      <c r="Q263" s="68">
        <v>6.0879969172932302</v>
      </c>
      <c r="R263" s="68"/>
    </row>
    <row r="264" spans="1:18" x14ac:dyDescent="0.25">
      <c r="A264" s="64" t="s">
        <v>254</v>
      </c>
      <c r="B264" s="67">
        <v>43896</v>
      </c>
      <c r="C264" s="68">
        <v>256.02069999999998</v>
      </c>
      <c r="D264" s="68">
        <v>256.02069999999998</v>
      </c>
      <c r="E264" s="64">
        <v>138288</v>
      </c>
      <c r="F264" s="68">
        <v>4.3345392383976602</v>
      </c>
      <c r="G264" s="68">
        <v>7.9556626307600098</v>
      </c>
      <c r="H264" s="68">
        <v>6.8236012829782098</v>
      </c>
      <c r="I264" s="68">
        <v>5.3725709401058399</v>
      </c>
      <c r="J264" s="68">
        <v>5.3730200498315099</v>
      </c>
      <c r="K264" s="68">
        <v>5.2392753962002203</v>
      </c>
      <c r="L264" s="68">
        <v>5.4305122712626197</v>
      </c>
      <c r="M264" s="68">
        <v>5.8416693916578</v>
      </c>
      <c r="N264" s="68">
        <v>6.3339215730391603</v>
      </c>
      <c r="O264" s="68">
        <v>7.3491585905499299</v>
      </c>
      <c r="P264" s="68">
        <v>8.3998188624752199</v>
      </c>
      <c r="Q264" s="68">
        <v>12.4693574556602</v>
      </c>
      <c r="R264" s="68">
        <v>7.1926821294047398</v>
      </c>
    </row>
    <row r="265" spans="1:18" x14ac:dyDescent="0.25">
      <c r="A265" s="64" t="s">
        <v>150</v>
      </c>
      <c r="B265" s="67">
        <v>43896</v>
      </c>
      <c r="C265" s="68">
        <v>257.31209999999999</v>
      </c>
      <c r="D265" s="68">
        <v>257.31209999999999</v>
      </c>
      <c r="E265" s="64">
        <v>138299</v>
      </c>
      <c r="F265" s="68">
        <v>4.52561059887213</v>
      </c>
      <c r="G265" s="68">
        <v>8.1524395160409799</v>
      </c>
      <c r="H265" s="68">
        <v>7.0229691309908704</v>
      </c>
      <c r="I265" s="68">
        <v>5.57244746425941</v>
      </c>
      <c r="J265" s="68">
        <v>5.5729007286185297</v>
      </c>
      <c r="K265" s="68">
        <v>5.4413477525715699</v>
      </c>
      <c r="L265" s="68">
        <v>5.5947945536869899</v>
      </c>
      <c r="M265" s="68">
        <v>5.9634806155247801</v>
      </c>
      <c r="N265" s="68">
        <v>6.4426064193145498</v>
      </c>
      <c r="O265" s="68">
        <v>7.4341981514927404</v>
      </c>
      <c r="P265" s="68">
        <v>8.4876726096800805</v>
      </c>
      <c r="Q265" s="68">
        <v>10.076806720399899</v>
      </c>
      <c r="R265" s="68">
        <v>7.2819942364301697</v>
      </c>
    </row>
    <row r="266" spans="1:18" x14ac:dyDescent="0.25">
      <c r="A266" s="64" t="s">
        <v>255</v>
      </c>
      <c r="B266" s="67">
        <v>43896</v>
      </c>
      <c r="C266" s="68">
        <v>1743.7977000000001</v>
      </c>
      <c r="D266" s="68">
        <v>2790.0763200000001</v>
      </c>
      <c r="E266" s="64">
        <v>100898</v>
      </c>
      <c r="F266" s="68">
        <v>4.8378708332670302</v>
      </c>
      <c r="G266" s="68">
        <v>6.3161654970308101</v>
      </c>
      <c r="H266" s="68">
        <v>5.8673664027359802</v>
      </c>
      <c r="I266" s="68">
        <v>5.3446849404504899</v>
      </c>
      <c r="J266" s="68">
        <v>5.3270269529774099</v>
      </c>
      <c r="K266" s="68">
        <v>5.0447071420129799</v>
      </c>
      <c r="L266" s="68">
        <v>5.2809410673108399</v>
      </c>
      <c r="M266" s="68">
        <v>5.4639941336051798</v>
      </c>
      <c r="N266" s="68">
        <v>5.8723434045610698</v>
      </c>
      <c r="O266" s="68">
        <v>3.65858081421558</v>
      </c>
      <c r="P266" s="68">
        <v>5.8343178848000896</v>
      </c>
      <c r="Q266" s="68">
        <v>11.529519265925501</v>
      </c>
      <c r="R266" s="68">
        <v>1.9811043180099399</v>
      </c>
    </row>
    <row r="267" spans="1:18" x14ac:dyDescent="0.25">
      <c r="A267" s="64" t="s">
        <v>151</v>
      </c>
      <c r="B267" s="67">
        <v>43896</v>
      </c>
      <c r="C267" s="68">
        <v>1752.6379999999999</v>
      </c>
      <c r="D267" s="68">
        <v>2804.2208000000001</v>
      </c>
      <c r="E267" s="64">
        <v>119468</v>
      </c>
      <c r="F267" s="68">
        <v>4.9280376059962503</v>
      </c>
      <c r="G267" s="68">
        <v>6.3982564609380601</v>
      </c>
      <c r="H267" s="68">
        <v>5.9471716368814196</v>
      </c>
      <c r="I267" s="68">
        <v>5.4164039185461696</v>
      </c>
      <c r="J267" s="68">
        <v>5.3876049493299698</v>
      </c>
      <c r="K267" s="68">
        <v>5.0947623322525599</v>
      </c>
      <c r="L267" s="68">
        <v>5.2563536880304698</v>
      </c>
      <c r="M267" s="68">
        <v>5.4704506466538403</v>
      </c>
      <c r="N267" s="68">
        <v>5.8958837961773503</v>
      </c>
      <c r="O267" s="68">
        <v>3.7205522235844599</v>
      </c>
      <c r="P267" s="68">
        <v>5.9138371416097497</v>
      </c>
      <c r="Q267" s="68">
        <v>7.9257202156311104</v>
      </c>
      <c r="R267" s="68">
        <v>2.0318619362026098</v>
      </c>
    </row>
    <row r="268" spans="1:18" x14ac:dyDescent="0.25">
      <c r="A268" s="64" t="s">
        <v>256</v>
      </c>
      <c r="B268" s="67">
        <v>43896</v>
      </c>
      <c r="C268" s="68">
        <v>30.931100000000001</v>
      </c>
      <c r="D268" s="68">
        <v>30.931100000000001</v>
      </c>
      <c r="E268" s="64">
        <v>103225</v>
      </c>
      <c r="F268" s="68">
        <v>6.4913857774844299</v>
      </c>
      <c r="G268" s="68">
        <v>7.4781935444911598</v>
      </c>
      <c r="H268" s="68">
        <v>6.9546541564898501</v>
      </c>
      <c r="I268" s="68">
        <v>6.26243178387766</v>
      </c>
      <c r="J268" s="68">
        <v>6.3923214380956201</v>
      </c>
      <c r="K268" s="68">
        <v>5.9535722605341501</v>
      </c>
      <c r="L268" s="68">
        <v>6.17821726774062</v>
      </c>
      <c r="M268" s="68">
        <v>6.5381434146641002</v>
      </c>
      <c r="N268" s="68">
        <v>6.8079208881241602</v>
      </c>
      <c r="O268" s="68">
        <v>7.4124957592660001</v>
      </c>
      <c r="P268" s="68">
        <v>8.6296547206636909</v>
      </c>
      <c r="Q268" s="68">
        <v>14.491372344461301</v>
      </c>
      <c r="R268" s="68">
        <v>7.3426155749655999</v>
      </c>
    </row>
    <row r="269" spans="1:18" x14ac:dyDescent="0.25">
      <c r="A269" s="64" t="s">
        <v>152</v>
      </c>
      <c r="B269" s="67">
        <v>43896</v>
      </c>
      <c r="C269" s="68">
        <v>31.267399999999999</v>
      </c>
      <c r="D269" s="68">
        <v>31.267399999999999</v>
      </c>
      <c r="E269" s="64">
        <v>120837</v>
      </c>
      <c r="F269" s="68">
        <v>6.8886649712896997</v>
      </c>
      <c r="G269" s="68">
        <v>7.8262761902637701</v>
      </c>
      <c r="H269" s="68">
        <v>7.3145221654682997</v>
      </c>
      <c r="I269" s="68">
        <v>6.6095409741083104</v>
      </c>
      <c r="J269" s="68">
        <v>6.7421483336941197</v>
      </c>
      <c r="K269" s="68">
        <v>6.3090285581774399</v>
      </c>
      <c r="L269" s="68">
        <v>6.5383457699228504</v>
      </c>
      <c r="M269" s="68">
        <v>6.8976065482246396</v>
      </c>
      <c r="N269" s="68">
        <v>7.15010042451072</v>
      </c>
      <c r="O269" s="68">
        <v>7.6666829358974198</v>
      </c>
      <c r="P269" s="68">
        <v>8.8151270934305508</v>
      </c>
      <c r="Q269" s="68">
        <v>10.6619373191959</v>
      </c>
      <c r="R269" s="68">
        <v>7.6703344932556901</v>
      </c>
    </row>
    <row r="270" spans="1:18" x14ac:dyDescent="0.25">
      <c r="A270" s="64" t="s">
        <v>153</v>
      </c>
      <c r="B270" s="67">
        <v>43896</v>
      </c>
      <c r="C270" s="68">
        <v>26.838999999999999</v>
      </c>
      <c r="D270" s="68">
        <v>26.838999999999999</v>
      </c>
      <c r="E270" s="64">
        <v>103734</v>
      </c>
      <c r="F270" s="68">
        <v>4.8965172868634701</v>
      </c>
      <c r="G270" s="68">
        <v>7.0759113311511204</v>
      </c>
      <c r="H270" s="68">
        <v>6.0880695791557997</v>
      </c>
      <c r="I270" s="68">
        <v>5.2854001404852102</v>
      </c>
      <c r="J270" s="68">
        <v>5.1749746079404897</v>
      </c>
      <c r="K270" s="68">
        <v>4.9257282052773803</v>
      </c>
      <c r="L270" s="68">
        <v>5.0301472435891297</v>
      </c>
      <c r="M270" s="68">
        <v>5.3581647478400303</v>
      </c>
      <c r="N270" s="68">
        <v>5.8031844937677102</v>
      </c>
      <c r="O270" s="68">
        <v>6.5636765776326396</v>
      </c>
      <c r="P270" s="68">
        <v>7.4901851253391802</v>
      </c>
      <c r="Q270" s="68">
        <v>12.0941263282172</v>
      </c>
      <c r="R270" s="68">
        <v>6.4349284574808596</v>
      </c>
    </row>
    <row r="271" spans="1:18" x14ac:dyDescent="0.25">
      <c r="A271" s="64" t="s">
        <v>257</v>
      </c>
      <c r="B271" s="67">
        <v>43896</v>
      </c>
      <c r="C271" s="68">
        <v>26.793700000000001</v>
      </c>
      <c r="D271" s="68">
        <v>26.793700000000001</v>
      </c>
      <c r="E271" s="64">
        <v>141066</v>
      </c>
      <c r="F271" s="68">
        <v>4.7685347627156602</v>
      </c>
      <c r="G271" s="68">
        <v>6.9969589804670704</v>
      </c>
      <c r="H271" s="68">
        <v>5.9813388420041802</v>
      </c>
      <c r="I271" s="68">
        <v>5.1966580262717397</v>
      </c>
      <c r="J271" s="68">
        <v>5.0748361958809802</v>
      </c>
      <c r="K271" s="68">
        <v>4.84980351148912</v>
      </c>
      <c r="L271" s="68">
        <v>4.96102347182208</v>
      </c>
      <c r="M271" s="68">
        <v>5.29069053731331</v>
      </c>
      <c r="N271" s="68">
        <v>5.7360884182872498</v>
      </c>
      <c r="O271" s="68">
        <v>6.4949679767762101</v>
      </c>
      <c r="P271" s="68">
        <v>7.4195600545806197</v>
      </c>
      <c r="Q271" s="68">
        <v>11.9561385987921</v>
      </c>
      <c r="R271" s="68">
        <v>6.3674961936356302</v>
      </c>
    </row>
    <row r="272" spans="1:18" x14ac:dyDescent="0.25">
      <c r="A272" s="64" t="s">
        <v>258</v>
      </c>
      <c r="B272" s="67">
        <v>43896</v>
      </c>
      <c r="C272" s="68">
        <v>3261.8312999999998</v>
      </c>
      <c r="D272" s="68">
        <v>3261.8312999999998</v>
      </c>
      <c r="E272" s="64">
        <v>101394</v>
      </c>
      <c r="F272" s="68">
        <v>12.9682591887152</v>
      </c>
      <c r="G272" s="68">
        <v>5.2634565861355096</v>
      </c>
      <c r="H272" s="68">
        <v>4.6516865251052497</v>
      </c>
      <c r="I272" s="68">
        <v>4.30759494287833</v>
      </c>
      <c r="J272" s="68">
        <v>4.2336458184816799</v>
      </c>
      <c r="K272" s="68">
        <v>4.0497584765532899</v>
      </c>
      <c r="L272" s="68">
        <v>4.1694266461321003</v>
      </c>
      <c r="M272" s="68">
        <v>4.4416554723553903</v>
      </c>
      <c r="N272" s="68">
        <v>4.7436846363844802</v>
      </c>
      <c r="O272" s="68">
        <v>5.5494791270897297</v>
      </c>
      <c r="P272" s="68">
        <v>6.3815983368643696</v>
      </c>
      <c r="Q272" s="68">
        <v>12.5180958984079</v>
      </c>
      <c r="R272" s="68">
        <v>5.2866058289791598</v>
      </c>
    </row>
    <row r="273" spans="1:18" x14ac:dyDescent="0.25">
      <c r="A273" s="64" t="s">
        <v>154</v>
      </c>
      <c r="B273" s="67">
        <v>43896</v>
      </c>
      <c r="C273" s="68">
        <v>3024.2869999999998</v>
      </c>
      <c r="D273" s="68">
        <v>3024.2869999999998</v>
      </c>
      <c r="E273" s="64">
        <v>120262</v>
      </c>
      <c r="F273" s="68">
        <v>0</v>
      </c>
      <c r="G273" s="68">
        <v>0</v>
      </c>
      <c r="H273" s="68">
        <v>0</v>
      </c>
      <c r="I273" s="68">
        <v>0</v>
      </c>
      <c r="J273" s="68">
        <v>0</v>
      </c>
      <c r="K273" s="68">
        <v>0</v>
      </c>
      <c r="L273" s="68">
        <v>0</v>
      </c>
      <c r="M273" s="68">
        <v>0</v>
      </c>
      <c r="N273" s="68">
        <v>0</v>
      </c>
      <c r="O273" s="68">
        <v>2.6923874718651599</v>
      </c>
      <c r="P273" s="68">
        <v>4.4526389718727701</v>
      </c>
      <c r="Q273" s="68">
        <v>6.3500790458033203</v>
      </c>
      <c r="R273" s="68">
        <v>1.2151580418079999</v>
      </c>
    </row>
    <row r="274" spans="1:18" x14ac:dyDescent="0.25">
      <c r="A274" s="64" t="s">
        <v>259</v>
      </c>
      <c r="B274" s="67">
        <v>43896</v>
      </c>
      <c r="C274" s="68">
        <v>3338.2543999999998</v>
      </c>
      <c r="D274" s="68">
        <v>3338.2543999999998</v>
      </c>
      <c r="E274" s="64">
        <v>101402</v>
      </c>
      <c r="F274" s="68">
        <v>12.967787778298</v>
      </c>
      <c r="G274" s="68">
        <v>5.2705795248461103</v>
      </c>
      <c r="H274" s="68">
        <v>4.6610491640626304</v>
      </c>
      <c r="I274" s="68">
        <v>4.3177343190244803</v>
      </c>
      <c r="J274" s="68">
        <v>4.2435511610295196</v>
      </c>
      <c r="K274" s="68">
        <v>4.0591975726897402</v>
      </c>
      <c r="L274" s="68">
        <v>4.1962681709105603</v>
      </c>
      <c r="M274" s="68">
        <v>4.47625747182268</v>
      </c>
      <c r="N274" s="68">
        <v>4.7823691168659304</v>
      </c>
      <c r="O274" s="68">
        <v>5.7655437969776298</v>
      </c>
      <c r="P274" s="68">
        <v>6.6703114686237797</v>
      </c>
      <c r="Q274" s="68">
        <v>11.959500285676601</v>
      </c>
      <c r="R274" s="68">
        <v>5.4242952305432697</v>
      </c>
    </row>
    <row r="275" spans="1:18" x14ac:dyDescent="0.25">
      <c r="A275" s="64" t="s">
        <v>155</v>
      </c>
      <c r="B275" s="67">
        <v>43896</v>
      </c>
      <c r="C275" s="68">
        <v>3345.7775999999999</v>
      </c>
      <c r="D275" s="68">
        <v>3345.7775999999999</v>
      </c>
      <c r="E275" s="64">
        <v>120280</v>
      </c>
      <c r="F275" s="68">
        <v>12.988836829319499</v>
      </c>
      <c r="G275" s="68">
        <v>5.2842001913414602</v>
      </c>
      <c r="H275" s="68">
        <v>4.6725728419877601</v>
      </c>
      <c r="I275" s="68">
        <v>4.3285713614242196</v>
      </c>
      <c r="J275" s="68">
        <v>4.2547690657442399</v>
      </c>
      <c r="K275" s="68">
        <v>4.0710785262724301</v>
      </c>
      <c r="L275" s="68">
        <v>4.2087398197527</v>
      </c>
      <c r="M275" s="68">
        <v>4.4910963136247899</v>
      </c>
      <c r="N275" s="68">
        <v>4.7982028857516799</v>
      </c>
      <c r="O275" s="68">
        <v>5.7963549379447299</v>
      </c>
      <c r="P275" s="68">
        <v>6.7115390458741597</v>
      </c>
      <c r="Q275" s="68">
        <v>8.3115251724680697</v>
      </c>
      <c r="R275" s="68">
        <v>5.4506787122953897</v>
      </c>
    </row>
    <row r="276" spans="1:18" x14ac:dyDescent="0.25">
      <c r="A276" s="64" t="s">
        <v>260</v>
      </c>
      <c r="B276" s="67">
        <v>43896</v>
      </c>
      <c r="C276" s="68">
        <v>3079.4405999999999</v>
      </c>
      <c r="D276" s="68">
        <v>3079.4405999999999</v>
      </c>
      <c r="E276" s="64">
        <v>105280</v>
      </c>
      <c r="F276" s="68">
        <v>6.8225626384189599</v>
      </c>
      <c r="G276" s="68">
        <v>8.0545666536450096</v>
      </c>
      <c r="H276" s="68">
        <v>6.34727291186082</v>
      </c>
      <c r="I276" s="68">
        <v>5.5181278855078704</v>
      </c>
      <c r="J276" s="68">
        <v>5.3501125556691402</v>
      </c>
      <c r="K276" s="68">
        <v>5.1353912371727803</v>
      </c>
      <c r="L276" s="68">
        <v>5.3029181288334604</v>
      </c>
      <c r="M276" s="68">
        <v>5.6769963684188198</v>
      </c>
      <c r="N276" s="68">
        <v>6.1596448639437398</v>
      </c>
      <c r="O276" s="68">
        <v>7.1682412674209299</v>
      </c>
      <c r="P276" s="68">
        <v>8.2111280516097995</v>
      </c>
      <c r="Q276" s="68">
        <v>11.4010078596684</v>
      </c>
      <c r="R276" s="68">
        <v>7.0087794797317304</v>
      </c>
    </row>
    <row r="277" spans="1:18" x14ac:dyDescent="0.25">
      <c r="A277" s="64" t="s">
        <v>156</v>
      </c>
      <c r="B277" s="67">
        <v>43896</v>
      </c>
      <c r="C277" s="68">
        <v>3094.5868999999998</v>
      </c>
      <c r="D277" s="68">
        <v>3094.5868999999998</v>
      </c>
      <c r="E277" s="64">
        <v>119800</v>
      </c>
      <c r="F277" s="68">
        <v>6.9024361912122201</v>
      </c>
      <c r="G277" s="68">
        <v>8.1344035589364303</v>
      </c>
      <c r="H277" s="68">
        <v>6.4213990841940198</v>
      </c>
      <c r="I277" s="68">
        <v>5.5903067702567197</v>
      </c>
      <c r="J277" s="68">
        <v>5.4213606697333496</v>
      </c>
      <c r="K277" s="68">
        <v>5.2064710185284602</v>
      </c>
      <c r="L277" s="68">
        <v>5.3747604442220398</v>
      </c>
      <c r="M277" s="68">
        <v>5.7501035757333598</v>
      </c>
      <c r="N277" s="68">
        <v>6.23932233270832</v>
      </c>
      <c r="O277" s="68">
        <v>7.2633070793174399</v>
      </c>
      <c r="P277" s="68">
        <v>8.3098052310044199</v>
      </c>
      <c r="Q277" s="68">
        <v>9.9392126366932203</v>
      </c>
      <c r="R277" s="68">
        <v>7.1079368591085101</v>
      </c>
    </row>
    <row r="278" spans="1:18" x14ac:dyDescent="0.25">
      <c r="A278" s="64" t="s">
        <v>157</v>
      </c>
      <c r="B278" s="67">
        <v>43896</v>
      </c>
      <c r="C278" s="68">
        <v>41.686100000000003</v>
      </c>
      <c r="D278" s="68">
        <v>41.686100000000003</v>
      </c>
      <c r="E278" s="64">
        <v>119686</v>
      </c>
      <c r="F278" s="68">
        <v>6.6557097784268899</v>
      </c>
      <c r="G278" s="68">
        <v>7.3594185435290997</v>
      </c>
      <c r="H278" s="68">
        <v>6.1488922970303097</v>
      </c>
      <c r="I278" s="68">
        <v>5.5467657474746499</v>
      </c>
      <c r="J278" s="68">
        <v>5.4643664702096402</v>
      </c>
      <c r="K278" s="68">
        <v>5.3143825135269402</v>
      </c>
      <c r="L278" s="68">
        <v>5.4390194557595004</v>
      </c>
      <c r="M278" s="68">
        <v>5.8408179680290502</v>
      </c>
      <c r="N278" s="68">
        <v>6.3399161015418999</v>
      </c>
      <c r="O278" s="68">
        <v>7.3677480418324102</v>
      </c>
      <c r="P278" s="68">
        <v>8.4111209003154297</v>
      </c>
      <c r="Q278" s="68">
        <v>10.039764714843299</v>
      </c>
      <c r="R278" s="68">
        <v>7.1979873797200202</v>
      </c>
    </row>
    <row r="279" spans="1:18" x14ac:dyDescent="0.25">
      <c r="A279" s="64" t="s">
        <v>261</v>
      </c>
      <c r="B279" s="67">
        <v>43896</v>
      </c>
      <c r="C279" s="68">
        <v>41.461199999999998</v>
      </c>
      <c r="D279" s="68">
        <v>41.461199999999998</v>
      </c>
      <c r="E279" s="64">
        <v>103397</v>
      </c>
      <c r="F279" s="68">
        <v>6.6918192871014996</v>
      </c>
      <c r="G279" s="68">
        <v>7.3112222857731899</v>
      </c>
      <c r="H279" s="68">
        <v>6.09404407746913</v>
      </c>
      <c r="I279" s="68">
        <v>5.4885095472082099</v>
      </c>
      <c r="J279" s="68">
        <v>5.4084001556257304</v>
      </c>
      <c r="K279" s="68">
        <v>5.2472609368258798</v>
      </c>
      <c r="L279" s="68">
        <v>5.36422884811115</v>
      </c>
      <c r="M279" s="68">
        <v>5.7622570795275498</v>
      </c>
      <c r="N279" s="68">
        <v>6.2609150946408896</v>
      </c>
      <c r="O279" s="68">
        <v>7.26765720325188</v>
      </c>
      <c r="P279" s="68">
        <v>8.2927486189562494</v>
      </c>
      <c r="Q279" s="68">
        <v>13.071705604323</v>
      </c>
      <c r="R279" s="68">
        <v>7.1117801501844502</v>
      </c>
    </row>
    <row r="280" spans="1:18" x14ac:dyDescent="0.25">
      <c r="A280" s="64" t="s">
        <v>158</v>
      </c>
      <c r="B280" s="67">
        <v>43896</v>
      </c>
      <c r="C280" s="68">
        <v>3115.585</v>
      </c>
      <c r="D280" s="68">
        <v>3115.585</v>
      </c>
      <c r="E280" s="64">
        <v>119861</v>
      </c>
      <c r="F280" s="68">
        <v>7.4559654866910297</v>
      </c>
      <c r="G280" s="68">
        <v>8.4725402499103204</v>
      </c>
      <c r="H280" s="68">
        <v>6.7671579201154097</v>
      </c>
      <c r="I280" s="68">
        <v>5.8256999851966</v>
      </c>
      <c r="J280" s="68">
        <v>5.5780257385517897</v>
      </c>
      <c r="K280" s="68">
        <v>5.3166257874411302</v>
      </c>
      <c r="L280" s="68">
        <v>5.4505633931884203</v>
      </c>
      <c r="M280" s="68">
        <v>5.8540545988075898</v>
      </c>
      <c r="N280" s="68">
        <v>6.3415303262540297</v>
      </c>
      <c r="O280" s="68">
        <v>7.3706436512711804</v>
      </c>
      <c r="P280" s="68">
        <v>8.4254553044641707</v>
      </c>
      <c r="Q280" s="68">
        <v>10.101879902737499</v>
      </c>
      <c r="R280" s="68">
        <v>7.19815249677686</v>
      </c>
    </row>
    <row r="281" spans="1:18" x14ac:dyDescent="0.25">
      <c r="A281" s="64" t="s">
        <v>262</v>
      </c>
      <c r="B281" s="67">
        <v>43896</v>
      </c>
      <c r="C281" s="68">
        <v>3097.5093000000002</v>
      </c>
      <c r="D281" s="68">
        <v>3097.5093000000002</v>
      </c>
      <c r="E281" s="64">
        <v>102672</v>
      </c>
      <c r="F281" s="68">
        <v>7.3273728113401004</v>
      </c>
      <c r="G281" s="68">
        <v>8.3454101789322408</v>
      </c>
      <c r="H281" s="68">
        <v>6.6406275524582998</v>
      </c>
      <c r="I281" s="68">
        <v>5.6993107680061001</v>
      </c>
      <c r="J281" s="68">
        <v>5.4515527872316998</v>
      </c>
      <c r="K281" s="68">
        <v>5.1915832408206901</v>
      </c>
      <c r="L281" s="68">
        <v>5.3191842518311701</v>
      </c>
      <c r="M281" s="68">
        <v>5.7254015974551802</v>
      </c>
      <c r="N281" s="68">
        <v>6.2170488589442297</v>
      </c>
      <c r="O281" s="68">
        <v>7.2777629814425504</v>
      </c>
      <c r="P281" s="68">
        <v>8.3261261805685098</v>
      </c>
      <c r="Q281" s="68">
        <v>13.5144023742277</v>
      </c>
      <c r="R281" s="68">
        <v>7.1029796736467397</v>
      </c>
    </row>
    <row r="282" spans="1:18" x14ac:dyDescent="0.25">
      <c r="A282" s="64" t="s">
        <v>159</v>
      </c>
      <c r="B282" s="67">
        <v>43896</v>
      </c>
      <c r="C282" s="68">
        <v>1956.4223</v>
      </c>
      <c r="D282" s="68">
        <v>1956.4223</v>
      </c>
      <c r="E282" s="64">
        <v>118893</v>
      </c>
      <c r="F282" s="68">
        <v>4.5602191907004901</v>
      </c>
      <c r="G282" s="68">
        <v>4.5252627765876401</v>
      </c>
      <c r="H282" s="68">
        <v>4.4832779943906997</v>
      </c>
      <c r="I282" s="68">
        <v>4.5511060356995996</v>
      </c>
      <c r="J282" s="68">
        <v>4.5521223068541596</v>
      </c>
      <c r="K282" s="68">
        <v>4.3895636411057799</v>
      </c>
      <c r="L282" s="68">
        <v>4.4802417548974001</v>
      </c>
      <c r="M282" s="68">
        <v>4.7152582001321397</v>
      </c>
      <c r="N282" s="68">
        <v>4.9939336925831403</v>
      </c>
      <c r="O282" s="68">
        <v>6.7085853385920204</v>
      </c>
      <c r="P282" s="68">
        <v>5.9960728697426697</v>
      </c>
      <c r="Q282" s="68">
        <v>8.0615510577002905</v>
      </c>
      <c r="R282" s="68">
        <v>5.5937648766735997</v>
      </c>
    </row>
    <row r="283" spans="1:18" x14ac:dyDescent="0.25">
      <c r="A283" s="64" t="s">
        <v>263</v>
      </c>
      <c r="B283" s="67">
        <v>43896</v>
      </c>
      <c r="C283" s="68">
        <v>1887.7248999999999</v>
      </c>
      <c r="D283" s="68">
        <v>1887.7248999999999</v>
      </c>
      <c r="E283" s="64">
        <v>115398</v>
      </c>
      <c r="F283" s="68">
        <v>5.1690962488338803</v>
      </c>
      <c r="G283" s="68">
        <v>6.6853565593584197</v>
      </c>
      <c r="H283" s="68">
        <v>6.0665018809701801</v>
      </c>
      <c r="I283" s="68">
        <v>5.4314311340292303</v>
      </c>
      <c r="J283" s="68">
        <v>5.27424964534789</v>
      </c>
      <c r="K283" s="68">
        <v>5.1757419785996603</v>
      </c>
      <c r="L283" s="68">
        <v>5.2423060557870302</v>
      </c>
      <c r="M283" s="68">
        <v>5.6231136920535896</v>
      </c>
      <c r="N283" s="68">
        <v>6.0896115755327802</v>
      </c>
      <c r="O283" s="68">
        <v>5.7014833427154104</v>
      </c>
      <c r="P283" s="68">
        <v>7.1287781841087297</v>
      </c>
      <c r="Q283" s="68">
        <v>10.1630243895289</v>
      </c>
      <c r="R283" s="68">
        <v>4.9842110802303097</v>
      </c>
    </row>
    <row r="284" spans="1:18" x14ac:dyDescent="0.25">
      <c r="A284" s="64" t="s">
        <v>160</v>
      </c>
      <c r="B284" s="67">
        <v>43896</v>
      </c>
      <c r="C284" s="68">
        <v>1901.0531000000001</v>
      </c>
      <c r="D284" s="68">
        <v>1901.0531000000001</v>
      </c>
      <c r="E284" s="64">
        <v>119303</v>
      </c>
      <c r="F284" s="68">
        <v>5.2711294203358099</v>
      </c>
      <c r="G284" s="68">
        <v>6.7851811072001702</v>
      </c>
      <c r="H284" s="68">
        <v>6.1663322663277604</v>
      </c>
      <c r="I284" s="68">
        <v>5.5315410101519804</v>
      </c>
      <c r="J284" s="68">
        <v>5.3744556416986198</v>
      </c>
      <c r="K284" s="68">
        <v>5.2767938491202102</v>
      </c>
      <c r="L284" s="68">
        <v>5.3446603755238398</v>
      </c>
      <c r="M284" s="68">
        <v>5.7270844132007301</v>
      </c>
      <c r="N284" s="68">
        <v>6.1991219049483499</v>
      </c>
      <c r="O284" s="68">
        <v>5.8275497739022999</v>
      </c>
      <c r="P284" s="68">
        <v>7.2822042534444202</v>
      </c>
      <c r="Q284" s="68">
        <v>9.0776953169858796</v>
      </c>
      <c r="R284" s="68">
        <v>5.0912835798007396</v>
      </c>
    </row>
    <row r="285" spans="1:18" x14ac:dyDescent="0.25">
      <c r="A285" s="64" t="s">
        <v>161</v>
      </c>
      <c r="B285" s="67">
        <v>43896</v>
      </c>
      <c r="C285" s="68">
        <v>3237.0680000000002</v>
      </c>
      <c r="D285" s="68">
        <v>3237.0680000000002</v>
      </c>
      <c r="E285" s="64">
        <v>120304</v>
      </c>
      <c r="F285" s="68">
        <v>6.2285963883963502</v>
      </c>
      <c r="G285" s="68">
        <v>7.6429138744007501</v>
      </c>
      <c r="H285" s="68">
        <v>6.45748983802405</v>
      </c>
      <c r="I285" s="68">
        <v>5.5656705990577597</v>
      </c>
      <c r="J285" s="68">
        <v>5.4142277332654301</v>
      </c>
      <c r="K285" s="68">
        <v>5.2316755696005997</v>
      </c>
      <c r="L285" s="68">
        <v>5.4114403300395901</v>
      </c>
      <c r="M285" s="68">
        <v>5.8193955359204104</v>
      </c>
      <c r="N285" s="68">
        <v>6.3332319757378199</v>
      </c>
      <c r="O285" s="68">
        <v>7.36532097765331</v>
      </c>
      <c r="P285" s="68">
        <v>8.3940225272670208</v>
      </c>
      <c r="Q285" s="68">
        <v>9.9981814988636906</v>
      </c>
      <c r="R285" s="68">
        <v>7.2083771450873204</v>
      </c>
    </row>
    <row r="286" spans="1:18" x14ac:dyDescent="0.25">
      <c r="A286" s="64" t="s">
        <v>264</v>
      </c>
      <c r="B286" s="67">
        <v>43896</v>
      </c>
      <c r="C286" s="68">
        <v>3223.4158000000002</v>
      </c>
      <c r="D286" s="68">
        <v>3223.4158000000002</v>
      </c>
      <c r="E286" s="64">
        <v>102012</v>
      </c>
      <c r="F286" s="68">
        <v>6.08847085813413</v>
      </c>
      <c r="G286" s="68">
        <v>7.5029741457629902</v>
      </c>
      <c r="H286" s="68">
        <v>6.3173619609394098</v>
      </c>
      <c r="I286" s="68">
        <v>5.4253846350313397</v>
      </c>
      <c r="J286" s="68">
        <v>5.2736373381289701</v>
      </c>
      <c r="K286" s="68">
        <v>5.1193404853488298</v>
      </c>
      <c r="L286" s="68">
        <v>5.3237052849162403</v>
      </c>
      <c r="M286" s="68">
        <v>5.7391533478317198</v>
      </c>
      <c r="N286" s="68">
        <v>6.2560604819538801</v>
      </c>
      <c r="O286" s="68">
        <v>7.2935722635185902</v>
      </c>
      <c r="P286" s="68">
        <v>8.3204640063548396</v>
      </c>
      <c r="Q286" s="68">
        <v>13.248516768476501</v>
      </c>
      <c r="R286" s="68">
        <v>7.1312452276762803</v>
      </c>
    </row>
    <row r="287" spans="1:18" x14ac:dyDescent="0.25">
      <c r="A287" s="64" t="s">
        <v>162</v>
      </c>
      <c r="B287" s="67">
        <v>43896</v>
      </c>
      <c r="C287" s="68">
        <v>1074.7514000000001</v>
      </c>
      <c r="D287" s="68">
        <v>1074.7514000000001</v>
      </c>
      <c r="E287" s="64">
        <v>145971</v>
      </c>
      <c r="F287" s="68">
        <v>2.8190091008538598</v>
      </c>
      <c r="G287" s="68">
        <v>6.9932615483749503</v>
      </c>
      <c r="H287" s="68">
        <v>6.3842918362754597</v>
      </c>
      <c r="I287" s="68">
        <v>5.5876690965776596</v>
      </c>
      <c r="J287" s="68">
        <v>5.4390665063279702</v>
      </c>
      <c r="K287" s="68">
        <v>5.2753146290323603</v>
      </c>
      <c r="L287" s="68">
        <v>5.52099341172298</v>
      </c>
      <c r="M287" s="68">
        <v>5.9555737233361201</v>
      </c>
      <c r="N287" s="68">
        <v>6.4474728738418303</v>
      </c>
      <c r="O287" s="68"/>
      <c r="P287" s="68"/>
      <c r="Q287" s="68">
        <v>6.5557999730331398</v>
      </c>
      <c r="R287" s="68"/>
    </row>
    <row r="288" spans="1:18" x14ac:dyDescent="0.25">
      <c r="A288" s="64" t="s">
        <v>265</v>
      </c>
      <c r="B288" s="67">
        <v>43896</v>
      </c>
      <c r="C288" s="68">
        <v>1073.79</v>
      </c>
      <c r="D288" s="68">
        <v>1073.79</v>
      </c>
      <c r="E288" s="64">
        <v>145968</v>
      </c>
      <c r="F288" s="68">
        <v>2.7433403063535899</v>
      </c>
      <c r="G288" s="68">
        <v>6.9144498672674901</v>
      </c>
      <c r="H288" s="68">
        <v>6.3048285194592903</v>
      </c>
      <c r="I288" s="68">
        <v>5.5077712388714399</v>
      </c>
      <c r="J288" s="68">
        <v>5.3589563475090998</v>
      </c>
      <c r="K288" s="68">
        <v>5.19449698318095</v>
      </c>
      <c r="L288" s="68">
        <v>5.4421382057187797</v>
      </c>
      <c r="M288" s="68">
        <v>5.8743474568146103</v>
      </c>
      <c r="N288" s="68">
        <v>6.3641619909027698</v>
      </c>
      <c r="O288" s="68"/>
      <c r="P288" s="68"/>
      <c r="Q288" s="68">
        <v>6.4714860590387699</v>
      </c>
      <c r="R288" s="68"/>
    </row>
    <row r="289" spans="1:18" x14ac:dyDescent="0.25">
      <c r="A289" s="66" t="s">
        <v>389</v>
      </c>
      <c r="B289" s="66"/>
      <c r="C289" s="66"/>
      <c r="D289" s="66"/>
      <c r="E289" s="66"/>
      <c r="F289" s="66"/>
      <c r="G289" s="66"/>
      <c r="H289" s="66"/>
      <c r="I289" s="66"/>
      <c r="J289" s="66"/>
      <c r="K289" s="66"/>
      <c r="L289" s="66"/>
      <c r="M289" s="66"/>
      <c r="N289" s="66"/>
      <c r="O289" s="66"/>
      <c r="P289" s="66"/>
      <c r="Q289" s="66"/>
      <c r="R289" s="66"/>
    </row>
    <row r="290" spans="1:18" x14ac:dyDescent="0.25">
      <c r="A290" s="64" t="s">
        <v>379</v>
      </c>
      <c r="B290" s="67">
        <v>43896</v>
      </c>
      <c r="C290" s="68">
        <v>10.039999999999999</v>
      </c>
      <c r="D290" s="68">
        <v>10.039999999999999</v>
      </c>
      <c r="E290" s="64">
        <v>147928</v>
      </c>
      <c r="F290" s="68">
        <v>-252.720079129574</v>
      </c>
      <c r="G290" s="68">
        <v>-24.1882041086829</v>
      </c>
      <c r="H290" s="68">
        <v>15.6272299129442</v>
      </c>
      <c r="I290" s="68">
        <v>-21.618953603159198</v>
      </c>
      <c r="J290" s="68"/>
      <c r="K290" s="68"/>
      <c r="L290" s="68"/>
      <c r="M290" s="68"/>
      <c r="N290" s="68"/>
      <c r="O290" s="68"/>
      <c r="P290" s="68"/>
      <c r="Q290" s="68">
        <v>6.3478260869565304</v>
      </c>
      <c r="R290" s="68"/>
    </row>
    <row r="291" spans="1:18" x14ac:dyDescent="0.25">
      <c r="A291" s="64" t="s">
        <v>381</v>
      </c>
      <c r="B291" s="67">
        <v>43896</v>
      </c>
      <c r="C291" s="68">
        <v>10.029999999999999</v>
      </c>
      <c r="D291" s="68">
        <v>10.029999999999999</v>
      </c>
      <c r="E291" s="64">
        <v>147929</v>
      </c>
      <c r="F291" s="68">
        <v>-252.970297029703</v>
      </c>
      <c r="G291" s="68">
        <v>-24.212271973468098</v>
      </c>
      <c r="H291" s="68">
        <v>15.642857142856601</v>
      </c>
      <c r="I291" s="68">
        <v>-24.021059559065801</v>
      </c>
      <c r="J291" s="68"/>
      <c r="K291" s="68"/>
      <c r="L291" s="68"/>
      <c r="M291" s="68"/>
      <c r="N291" s="68"/>
      <c r="O291" s="68"/>
      <c r="P291" s="68"/>
      <c r="Q291" s="68">
        <v>4.7608695652172202</v>
      </c>
      <c r="R291" s="68"/>
    </row>
    <row r="292" spans="1:18" x14ac:dyDescent="0.25">
      <c r="A292" s="64" t="s">
        <v>49</v>
      </c>
      <c r="B292" s="67">
        <v>43896</v>
      </c>
      <c r="C292" s="68">
        <v>9.99</v>
      </c>
      <c r="D292" s="68">
        <v>9.99</v>
      </c>
      <c r="E292" s="64">
        <v>147372</v>
      </c>
      <c r="F292" s="68">
        <v>-610.72834645669195</v>
      </c>
      <c r="G292" s="68">
        <v>-262.16127979105499</v>
      </c>
      <c r="H292" s="68">
        <v>-72.063178677196902</v>
      </c>
      <c r="I292" s="68">
        <v>-176.230269266481</v>
      </c>
      <c r="J292" s="68">
        <v>-113.48219332956501</v>
      </c>
      <c r="K292" s="68">
        <v>-15.0701899256813</v>
      </c>
      <c r="L292" s="68">
        <v>4.0970265689367196</v>
      </c>
      <c r="M292" s="68"/>
      <c r="N292" s="68"/>
      <c r="O292" s="68"/>
      <c r="P292" s="68"/>
      <c r="Q292" s="68">
        <v>-0.153361344537815</v>
      </c>
      <c r="R292" s="68"/>
    </row>
    <row r="293" spans="1:18" x14ac:dyDescent="0.25">
      <c r="A293" s="64" t="s">
        <v>51</v>
      </c>
      <c r="B293" s="67">
        <v>43896</v>
      </c>
      <c r="C293" s="68">
        <v>9.9600000000000009</v>
      </c>
      <c r="D293" s="68">
        <v>9.9600000000000009</v>
      </c>
      <c r="E293" s="64">
        <v>147371</v>
      </c>
      <c r="F293" s="68">
        <v>-612.53701875617003</v>
      </c>
      <c r="G293" s="68">
        <v>-262.93385723640898</v>
      </c>
      <c r="H293" s="68">
        <v>-67.181084524989103</v>
      </c>
      <c r="I293" s="68">
        <v>-174.61944703323999</v>
      </c>
      <c r="J293" s="68">
        <v>-113.793103448276</v>
      </c>
      <c r="K293" s="68">
        <v>-15.4864440578726</v>
      </c>
      <c r="L293" s="68">
        <v>3.6910941818917502</v>
      </c>
      <c r="M293" s="68"/>
      <c r="N293" s="68"/>
      <c r="O293" s="68"/>
      <c r="P293" s="68"/>
      <c r="Q293" s="68">
        <v>-0.613445378151244</v>
      </c>
      <c r="R293" s="68"/>
    </row>
    <row r="294" spans="1:18" x14ac:dyDescent="0.25">
      <c r="A294" s="64" t="s">
        <v>50</v>
      </c>
      <c r="B294" s="67">
        <v>43896</v>
      </c>
      <c r="C294" s="68">
        <v>111.148</v>
      </c>
      <c r="D294" s="68">
        <v>111.148</v>
      </c>
      <c r="E294" s="64">
        <v>119709</v>
      </c>
      <c r="F294" s="68">
        <v>-711.21626580849397</v>
      </c>
      <c r="G294" s="68">
        <v>-277.65068893193001</v>
      </c>
      <c r="H294" s="68">
        <v>-85.168414089698501</v>
      </c>
      <c r="I294" s="68">
        <v>-204.60918100512001</v>
      </c>
      <c r="J294" s="68">
        <v>-109.01536773523701</v>
      </c>
      <c r="K294" s="68">
        <v>-19.8594512768959</v>
      </c>
      <c r="L294" s="68">
        <v>8.4884258027871695</v>
      </c>
      <c r="M294" s="68">
        <v>-2.16609340294452</v>
      </c>
      <c r="N294" s="68">
        <v>6.5665904988308199</v>
      </c>
      <c r="O294" s="68">
        <v>9.9585741941687296</v>
      </c>
      <c r="P294" s="68">
        <v>7.9986109525517604</v>
      </c>
      <c r="Q294" s="68">
        <v>18.1670114815321</v>
      </c>
      <c r="R294" s="68">
        <v>7.6036998148203496</v>
      </c>
    </row>
    <row r="295" spans="1:18" x14ac:dyDescent="0.25">
      <c r="A295" s="64" t="s">
        <v>52</v>
      </c>
      <c r="B295" s="67">
        <v>43896</v>
      </c>
      <c r="C295" s="68">
        <v>105.2439</v>
      </c>
      <c r="D295" s="68">
        <v>464.42569375388803</v>
      </c>
      <c r="E295" s="64">
        <v>104523</v>
      </c>
      <c r="F295" s="68">
        <v>-711.99308351113905</v>
      </c>
      <c r="G295" s="68">
        <v>-278.42133458113</v>
      </c>
      <c r="H295" s="68">
        <v>-85.946685545593397</v>
      </c>
      <c r="I295" s="68">
        <v>-205.33298185538399</v>
      </c>
      <c r="J295" s="68">
        <v>-109.721086203844</v>
      </c>
      <c r="K295" s="68">
        <v>-20.644764483246099</v>
      </c>
      <c r="L295" s="68">
        <v>7.6599792603719496</v>
      </c>
      <c r="M295" s="68">
        <v>-2.9313231666241499</v>
      </c>
      <c r="N295" s="68">
        <v>5.8082207915398598</v>
      </c>
      <c r="O295" s="68">
        <v>8.8414122332087004</v>
      </c>
      <c r="P295" s="68">
        <v>6.85071993590185</v>
      </c>
      <c r="Q295" s="68">
        <v>155.63984068703101</v>
      </c>
      <c r="R295" s="68">
        <v>6.5659000664720599</v>
      </c>
    </row>
    <row r="296" spans="1:18" x14ac:dyDescent="0.25">
      <c r="A296" s="66" t="s">
        <v>390</v>
      </c>
      <c r="B296" s="66"/>
      <c r="C296" s="66"/>
      <c r="D296" s="66"/>
      <c r="E296" s="66"/>
      <c r="F296" s="66"/>
      <c r="G296" s="66"/>
      <c r="H296" s="66"/>
      <c r="I296" s="66"/>
      <c r="J296" s="66"/>
      <c r="K296" s="66"/>
      <c r="L296" s="66"/>
      <c r="M296" s="66"/>
      <c r="N296" s="66"/>
      <c r="O296" s="66"/>
      <c r="P296" s="66"/>
      <c r="Q296" s="66"/>
      <c r="R296" s="66"/>
    </row>
    <row r="297" spans="1:18" x14ac:dyDescent="0.25">
      <c r="A297" s="64" t="s">
        <v>30</v>
      </c>
      <c r="B297" s="67">
        <v>43896</v>
      </c>
      <c r="C297" s="68">
        <v>41.758200000000002</v>
      </c>
      <c r="D297" s="68">
        <v>41.758200000000002</v>
      </c>
      <c r="E297" s="64">
        <v>108167</v>
      </c>
      <c r="F297" s="68">
        <v>-775.76936599085604</v>
      </c>
      <c r="G297" s="68">
        <v>-397.753429311589</v>
      </c>
      <c r="H297" s="68">
        <v>-92.649679833545207</v>
      </c>
      <c r="I297" s="68">
        <v>-238.77375007919099</v>
      </c>
      <c r="J297" s="68">
        <v>-140.67072554430399</v>
      </c>
      <c r="K297" s="68">
        <v>-33.420065702773201</v>
      </c>
      <c r="L297" s="68">
        <v>-12.7460839158823</v>
      </c>
      <c r="M297" s="68">
        <v>-24.2779333360549</v>
      </c>
      <c r="N297" s="68">
        <v>-17.0308311978897</v>
      </c>
      <c r="O297" s="68">
        <v>-5.2905199853628799</v>
      </c>
      <c r="P297" s="68">
        <v>1.2311392024369601</v>
      </c>
      <c r="Q297" s="68">
        <v>26.574376432828998</v>
      </c>
      <c r="R297" s="68">
        <v>-16.541570825712501</v>
      </c>
    </row>
    <row r="298" spans="1:18" x14ac:dyDescent="0.25">
      <c r="A298" s="64" t="s">
        <v>11</v>
      </c>
      <c r="B298" s="67">
        <v>43896</v>
      </c>
      <c r="C298" s="68">
        <v>44.763599999999997</v>
      </c>
      <c r="D298" s="68">
        <v>44.763599999999997</v>
      </c>
      <c r="E298" s="64">
        <v>119659</v>
      </c>
      <c r="F298" s="68">
        <v>-774.78222082284299</v>
      </c>
      <c r="G298" s="68">
        <v>-396.84458938169098</v>
      </c>
      <c r="H298" s="68">
        <v>-91.799112492264598</v>
      </c>
      <c r="I298" s="68">
        <v>-237.99550148741201</v>
      </c>
      <c r="J298" s="68">
        <v>-139.89672694078101</v>
      </c>
      <c r="K298" s="68">
        <v>-32.491042451152801</v>
      </c>
      <c r="L298" s="68">
        <v>-11.7131523299356</v>
      </c>
      <c r="M298" s="68">
        <v>-23.346245129263199</v>
      </c>
      <c r="N298" s="68">
        <v>-16.0545742604582</v>
      </c>
      <c r="O298" s="68">
        <v>-4.26876688609258</v>
      </c>
      <c r="P298" s="68">
        <v>2.4156061278352499</v>
      </c>
      <c r="Q298" s="68">
        <v>19.8837512483944</v>
      </c>
      <c r="R298" s="68">
        <v>-15.746856777675101</v>
      </c>
    </row>
    <row r="299" spans="1:18" x14ac:dyDescent="0.25">
      <c r="A299" s="64" t="s">
        <v>31</v>
      </c>
      <c r="B299" s="67">
        <v>43896</v>
      </c>
      <c r="C299" s="68">
        <v>256.01900000000001</v>
      </c>
      <c r="D299" s="68">
        <v>256.01900000000001</v>
      </c>
      <c r="E299" s="64">
        <v>101764</v>
      </c>
      <c r="F299" s="68">
        <v>-1122.3286047982001</v>
      </c>
      <c r="G299" s="68">
        <v>-503.527762800544</v>
      </c>
      <c r="H299" s="68">
        <v>-191.76370744690499</v>
      </c>
      <c r="I299" s="68">
        <v>-256.01188770291498</v>
      </c>
      <c r="J299" s="68">
        <v>-131.85286015490499</v>
      </c>
      <c r="K299" s="68">
        <v>-35.817726807080199</v>
      </c>
      <c r="L299" s="68">
        <v>-7.5679322387759402</v>
      </c>
      <c r="M299" s="68">
        <v>-18.432368547093901</v>
      </c>
      <c r="N299" s="68">
        <v>-10.454225419389401</v>
      </c>
      <c r="O299" s="68">
        <v>2.6930281978662598</v>
      </c>
      <c r="P299" s="68">
        <v>4.5949912266155701</v>
      </c>
      <c r="Q299" s="68">
        <v>94.225535152151096</v>
      </c>
      <c r="R299" s="68">
        <v>-5.73953624570402</v>
      </c>
    </row>
    <row r="300" spans="1:18" x14ac:dyDescent="0.25">
      <c r="A300" s="64" t="s">
        <v>12</v>
      </c>
      <c r="B300" s="67">
        <v>43896</v>
      </c>
      <c r="C300" s="68">
        <v>272.55200000000002</v>
      </c>
      <c r="D300" s="68">
        <v>272.55200000000002</v>
      </c>
      <c r="E300" s="64">
        <v>118935</v>
      </c>
      <c r="F300" s="68">
        <v>-1121.5112805485201</v>
      </c>
      <c r="G300" s="68">
        <v>-502.757650369327</v>
      </c>
      <c r="H300" s="68">
        <v>-190.960522442285</v>
      </c>
      <c r="I300" s="68">
        <v>-255.27560296358499</v>
      </c>
      <c r="J300" s="68">
        <v>-131.18750222412001</v>
      </c>
      <c r="K300" s="68">
        <v>-35.061689120331202</v>
      </c>
      <c r="L300" s="68">
        <v>-6.76241061101888</v>
      </c>
      <c r="M300" s="68">
        <v>-17.711947677310299</v>
      </c>
      <c r="N300" s="68">
        <v>-9.6342588019206392</v>
      </c>
      <c r="O300" s="68">
        <v>3.9094933662940301</v>
      </c>
      <c r="P300" s="68">
        <v>5.9402777669122697</v>
      </c>
      <c r="Q300" s="68">
        <v>18.568683001501402</v>
      </c>
      <c r="R300" s="68">
        <v>-4.7158120432542701</v>
      </c>
    </row>
    <row r="301" spans="1:18" x14ac:dyDescent="0.25">
      <c r="A301" s="64" t="s">
        <v>32</v>
      </c>
      <c r="B301" s="67">
        <v>43896</v>
      </c>
      <c r="C301" s="68">
        <v>129.94999999999999</v>
      </c>
      <c r="D301" s="68">
        <v>129.94999999999999</v>
      </c>
      <c r="E301" s="64">
        <v>102594</v>
      </c>
      <c r="F301" s="68">
        <v>-772.55950587526399</v>
      </c>
      <c r="G301" s="68">
        <v>-211.594202898552</v>
      </c>
      <c r="H301" s="68">
        <v>-26.746068202201201</v>
      </c>
      <c r="I301" s="68">
        <v>-188.46845567703201</v>
      </c>
      <c r="J301" s="68">
        <v>-116.61706850805901</v>
      </c>
      <c r="K301" s="68">
        <v>-28.633543104030501</v>
      </c>
      <c r="L301" s="68">
        <v>-10.4589976034177</v>
      </c>
      <c r="M301" s="68">
        <v>-14.1221241799871</v>
      </c>
      <c r="N301" s="68">
        <v>-7.7632893289840803</v>
      </c>
      <c r="O301" s="68">
        <v>0.43618075239330001</v>
      </c>
      <c r="P301" s="68">
        <v>1.8538191637497901</v>
      </c>
      <c r="Q301" s="68">
        <v>77.066977644780806</v>
      </c>
      <c r="R301" s="68">
        <v>-3.9977799956731102</v>
      </c>
    </row>
    <row r="302" spans="1:18" x14ac:dyDescent="0.25">
      <c r="A302" s="64" t="s">
        <v>13</v>
      </c>
      <c r="B302" s="67">
        <v>43896</v>
      </c>
      <c r="C302" s="68">
        <v>138.72</v>
      </c>
      <c r="D302" s="68">
        <v>138.72</v>
      </c>
      <c r="E302" s="64">
        <v>120323</v>
      </c>
      <c r="F302" s="68">
        <v>-770.12913696987096</v>
      </c>
      <c r="G302" s="68">
        <v>-210.30509114952201</v>
      </c>
      <c r="H302" s="68">
        <v>-26.179888107875001</v>
      </c>
      <c r="I302" s="68">
        <v>-187.77718644669099</v>
      </c>
      <c r="J302" s="68">
        <v>-116.052388699963</v>
      </c>
      <c r="K302" s="68">
        <v>-28.148706310781499</v>
      </c>
      <c r="L302" s="68">
        <v>-9.94778036433285</v>
      </c>
      <c r="M302" s="68">
        <v>-13.6289176362892</v>
      </c>
      <c r="N302" s="68">
        <v>-7.2281241733492898</v>
      </c>
      <c r="O302" s="68">
        <v>1.28922571988402</v>
      </c>
      <c r="P302" s="68">
        <v>2.9506353264768101</v>
      </c>
      <c r="Q302" s="68">
        <v>19.358171330485298</v>
      </c>
      <c r="R302" s="68">
        <v>-3.3198130108095101</v>
      </c>
    </row>
    <row r="303" spans="1:18" x14ac:dyDescent="0.25">
      <c r="A303" s="64" t="s">
        <v>14</v>
      </c>
      <c r="B303" s="67">
        <v>43896</v>
      </c>
      <c r="C303" s="68">
        <v>10.19</v>
      </c>
      <c r="D303" s="68">
        <v>10.19</v>
      </c>
      <c r="E303" s="64">
        <v>144455</v>
      </c>
      <c r="F303" s="68">
        <v>-633.55834136933299</v>
      </c>
      <c r="G303" s="68">
        <v>-291.347381864623</v>
      </c>
      <c r="H303" s="68">
        <v>-60.690037411667497</v>
      </c>
      <c r="I303" s="68">
        <v>-181.229185588859</v>
      </c>
      <c r="J303" s="68">
        <v>-101.09859330262699</v>
      </c>
      <c r="K303" s="68">
        <v>-9.6048587427897694</v>
      </c>
      <c r="L303" s="68">
        <v>3.8104395604395398</v>
      </c>
      <c r="M303" s="68">
        <v>-6.4677939302241798</v>
      </c>
      <c r="N303" s="68">
        <v>-1.0650432383681001</v>
      </c>
      <c r="O303" s="68"/>
      <c r="P303" s="68"/>
      <c r="Q303" s="68">
        <v>1.22960992907801</v>
      </c>
      <c r="R303" s="68"/>
    </row>
    <row r="304" spans="1:18" x14ac:dyDescent="0.25">
      <c r="A304" s="64" t="s">
        <v>33</v>
      </c>
      <c r="B304" s="67">
        <v>43896</v>
      </c>
      <c r="C304" s="68">
        <v>9.92</v>
      </c>
      <c r="D304" s="68">
        <v>9.92</v>
      </c>
      <c r="E304" s="64">
        <v>144453</v>
      </c>
      <c r="F304" s="68">
        <v>-650.495049504951</v>
      </c>
      <c r="G304" s="68">
        <v>-299.08226810881598</v>
      </c>
      <c r="H304" s="68">
        <v>-67.448471926084395</v>
      </c>
      <c r="I304" s="68">
        <v>-183.69058713886301</v>
      </c>
      <c r="J304" s="68">
        <v>-102.554278416348</v>
      </c>
      <c r="K304" s="68">
        <v>-10.627743208704899</v>
      </c>
      <c r="L304" s="68">
        <v>2.66306726980886</v>
      </c>
      <c r="M304" s="68">
        <v>-7.5976242679914403</v>
      </c>
      <c r="N304" s="68">
        <v>-2.4514940008919401</v>
      </c>
      <c r="O304" s="68"/>
      <c r="P304" s="68"/>
      <c r="Q304" s="68">
        <v>-0.51773049645390101</v>
      </c>
      <c r="R304" s="68"/>
    </row>
    <row r="305" spans="1:18" x14ac:dyDescent="0.25">
      <c r="A305" s="64" t="s">
        <v>15</v>
      </c>
      <c r="B305" s="67">
        <v>43896</v>
      </c>
      <c r="C305" s="68">
        <v>47.89</v>
      </c>
      <c r="D305" s="68">
        <v>47.89</v>
      </c>
      <c r="E305" s="64">
        <v>118481</v>
      </c>
      <c r="F305" s="68">
        <v>-739.25941080196503</v>
      </c>
      <c r="G305" s="68">
        <v>-431.28566633098302</v>
      </c>
      <c r="H305" s="68">
        <v>-143.988397389413</v>
      </c>
      <c r="I305" s="68">
        <v>-238.33741445344401</v>
      </c>
      <c r="J305" s="68">
        <v>-133.24083850531801</v>
      </c>
      <c r="K305" s="68">
        <v>-15.073451468146001</v>
      </c>
      <c r="L305" s="68">
        <v>3.49374441152644</v>
      </c>
      <c r="M305" s="68">
        <v>-15.9844223221926</v>
      </c>
      <c r="N305" s="68">
        <v>-9.4448232049335292</v>
      </c>
      <c r="O305" s="68">
        <v>3.7147532397687901</v>
      </c>
      <c r="P305" s="68">
        <v>4.6358366319061002</v>
      </c>
      <c r="Q305" s="68">
        <v>16.539012594406699</v>
      </c>
      <c r="R305" s="68">
        <v>-8.4949825703951998</v>
      </c>
    </row>
    <row r="306" spans="1:18" x14ac:dyDescent="0.25">
      <c r="A306" s="64" t="s">
        <v>34</v>
      </c>
      <c r="B306" s="67">
        <v>43896</v>
      </c>
      <c r="C306" s="68">
        <v>44.76</v>
      </c>
      <c r="D306" s="68">
        <v>44.76</v>
      </c>
      <c r="E306" s="64">
        <v>108909</v>
      </c>
      <c r="F306" s="68">
        <v>-735.11383537653398</v>
      </c>
      <c r="G306" s="68">
        <v>-432.55763843999102</v>
      </c>
      <c r="H306" s="68">
        <v>-144.96710934591101</v>
      </c>
      <c r="I306" s="68">
        <v>-239.21568627451001</v>
      </c>
      <c r="J306" s="68">
        <v>-134.376784866397</v>
      </c>
      <c r="K306" s="68">
        <v>-16.085244371755199</v>
      </c>
      <c r="L306" s="68">
        <v>2.4490434938196199</v>
      </c>
      <c r="M306" s="68">
        <v>-16.914531484241898</v>
      </c>
      <c r="N306" s="68">
        <v>-10.4513661202186</v>
      </c>
      <c r="O306" s="68">
        <v>2.4795938878541501</v>
      </c>
      <c r="P306" s="68">
        <v>3.4495152770161401</v>
      </c>
      <c r="Q306" s="68">
        <v>28.953445915107299</v>
      </c>
      <c r="R306" s="68">
        <v>-9.4136372610624601</v>
      </c>
    </row>
    <row r="307" spans="1:18" x14ac:dyDescent="0.25">
      <c r="A307" s="64" t="s">
        <v>16</v>
      </c>
      <c r="B307" s="67">
        <v>43896</v>
      </c>
      <c r="C307" s="68">
        <v>11.977600000000001</v>
      </c>
      <c r="D307" s="68">
        <v>11.977600000000001</v>
      </c>
      <c r="E307" s="64">
        <v>135341</v>
      </c>
      <c r="F307" s="68">
        <v>-771.97541760648198</v>
      </c>
      <c r="G307" s="68">
        <v>-322.17923500820802</v>
      </c>
      <c r="H307" s="68">
        <v>-94.256482566957104</v>
      </c>
      <c r="I307" s="68">
        <v>-202.35558277199399</v>
      </c>
      <c r="J307" s="68">
        <v>-109.092680351298</v>
      </c>
      <c r="K307" s="68">
        <v>-18.120002491390199</v>
      </c>
      <c r="L307" s="68">
        <v>6.9701039243945404</v>
      </c>
      <c r="M307" s="68">
        <v>-8.6746309017112893</v>
      </c>
      <c r="N307" s="68">
        <v>-3.0071458596048699</v>
      </c>
      <c r="O307" s="68">
        <v>-1.4341173899164099</v>
      </c>
      <c r="P307" s="68"/>
      <c r="Q307" s="68">
        <v>4.3960048721071896</v>
      </c>
      <c r="R307" s="68">
        <v>-7.8712212887270603</v>
      </c>
    </row>
    <row r="308" spans="1:18" x14ac:dyDescent="0.25">
      <c r="A308" s="64" t="s">
        <v>35</v>
      </c>
      <c r="B308" s="67">
        <v>43896</v>
      </c>
      <c r="C308" s="68">
        <v>11.013500000000001</v>
      </c>
      <c r="D308" s="68">
        <v>11.013500000000001</v>
      </c>
      <c r="E308" s="64">
        <v>135343</v>
      </c>
      <c r="F308" s="68">
        <v>-773.66246000710998</v>
      </c>
      <c r="G308" s="68">
        <v>-323.87955491528601</v>
      </c>
      <c r="H308" s="68">
        <v>-95.921404952680007</v>
      </c>
      <c r="I308" s="68">
        <v>-203.978804112734</v>
      </c>
      <c r="J308" s="68">
        <v>-110.65347070731799</v>
      </c>
      <c r="K308" s="68">
        <v>-19.5429009561472</v>
      </c>
      <c r="L308" s="68">
        <v>5.50040006171354</v>
      </c>
      <c r="M308" s="68">
        <v>-10.040671064911001</v>
      </c>
      <c r="N308" s="68">
        <v>-4.3797225511991904</v>
      </c>
      <c r="O308" s="68">
        <v>-2.9504974172189899</v>
      </c>
      <c r="P308" s="68"/>
      <c r="Q308" s="68">
        <v>2.2529080389768601</v>
      </c>
      <c r="R308" s="68">
        <v>-9.0105460752611197</v>
      </c>
    </row>
    <row r="309" spans="1:18" x14ac:dyDescent="0.25">
      <c r="A309" s="64" t="s">
        <v>36</v>
      </c>
      <c r="B309" s="67">
        <v>43896</v>
      </c>
      <c r="C309" s="68">
        <v>32.032899999999998</v>
      </c>
      <c r="D309" s="68">
        <v>258.34972737266099</v>
      </c>
      <c r="E309" s="64">
        <v>100254</v>
      </c>
      <c r="F309" s="68">
        <v>-571.13093500421701</v>
      </c>
      <c r="G309" s="68">
        <v>-301.58217924867398</v>
      </c>
      <c r="H309" s="68">
        <v>-91.1304891926126</v>
      </c>
      <c r="I309" s="68">
        <v>-200.89434969187201</v>
      </c>
      <c r="J309" s="68">
        <v>-100.16497974685301</v>
      </c>
      <c r="K309" s="68">
        <v>-10.300384527812801</v>
      </c>
      <c r="L309" s="68">
        <v>15.953388594722901</v>
      </c>
      <c r="M309" s="68">
        <v>6.5321869422165807E-2</v>
      </c>
      <c r="N309" s="68">
        <v>4.5451681083331898</v>
      </c>
      <c r="O309" s="68">
        <v>6.6732883111019898</v>
      </c>
      <c r="P309" s="68">
        <v>8.8338112343006596</v>
      </c>
      <c r="Q309" s="68">
        <v>109.043246109733</v>
      </c>
      <c r="R309" s="68">
        <v>0.66849901617457896</v>
      </c>
    </row>
    <row r="310" spans="1:18" x14ac:dyDescent="0.25">
      <c r="A310" s="64" t="s">
        <v>17</v>
      </c>
      <c r="B310" s="67">
        <v>43896</v>
      </c>
      <c r="C310" s="68">
        <v>34.364600000000003</v>
      </c>
      <c r="D310" s="68">
        <v>34.364600000000003</v>
      </c>
      <c r="E310" s="64">
        <v>120486</v>
      </c>
      <c r="F310" s="68">
        <v>-570.44645977393395</v>
      </c>
      <c r="G310" s="68">
        <v>-300.92007912339898</v>
      </c>
      <c r="H310" s="68">
        <v>-90.489398510214599</v>
      </c>
      <c r="I310" s="68">
        <v>-200.29659696815901</v>
      </c>
      <c r="J310" s="68">
        <v>-99.565562668144196</v>
      </c>
      <c r="K310" s="68">
        <v>-9.6682725113946901</v>
      </c>
      <c r="L310" s="68">
        <v>16.654041710219399</v>
      </c>
      <c r="M310" s="68">
        <v>0.71553389993204497</v>
      </c>
      <c r="N310" s="68">
        <v>5.2255345095549197</v>
      </c>
      <c r="O310" s="68">
        <v>7.4763448593585604</v>
      </c>
      <c r="P310" s="68">
        <v>10.531714173280299</v>
      </c>
      <c r="Q310" s="68">
        <v>19.1119332494914</v>
      </c>
      <c r="R310" s="68">
        <v>1.33061034063976</v>
      </c>
    </row>
    <row r="311" spans="1:18" x14ac:dyDescent="0.25">
      <c r="A311" s="64" t="s">
        <v>18</v>
      </c>
      <c r="B311" s="67">
        <v>43896</v>
      </c>
      <c r="C311" s="68">
        <v>35.814999999999998</v>
      </c>
      <c r="D311" s="68">
        <v>35.814999999999998</v>
      </c>
      <c r="E311" s="64">
        <v>119404</v>
      </c>
      <c r="F311" s="68">
        <v>-678.13005233880995</v>
      </c>
      <c r="G311" s="68">
        <v>-402.06269067739498</v>
      </c>
      <c r="H311" s="68">
        <v>-107.371394193206</v>
      </c>
      <c r="I311" s="68">
        <v>-225.16363882061799</v>
      </c>
      <c r="J311" s="68">
        <v>-113.038845135617</v>
      </c>
      <c r="K311" s="68">
        <v>-16.834051354166899</v>
      </c>
      <c r="L311" s="68">
        <v>5.7367314611922096</v>
      </c>
      <c r="M311" s="68">
        <v>-7.9333058737820297</v>
      </c>
      <c r="N311" s="68">
        <v>-0.79279775911177597</v>
      </c>
      <c r="O311" s="68">
        <v>3.69515924671569</v>
      </c>
      <c r="P311" s="68">
        <v>8.4909569030803205</v>
      </c>
      <c r="Q311" s="68">
        <v>26.692884023957902</v>
      </c>
      <c r="R311" s="68">
        <v>-3.1969795202046098</v>
      </c>
    </row>
    <row r="312" spans="1:18" x14ac:dyDescent="0.25">
      <c r="A312" s="64" t="s">
        <v>37</v>
      </c>
      <c r="B312" s="67">
        <v>43896</v>
      </c>
      <c r="C312" s="68">
        <v>33.786000000000001</v>
      </c>
      <c r="D312" s="68">
        <v>33.786000000000001</v>
      </c>
      <c r="E312" s="64">
        <v>118102</v>
      </c>
      <c r="F312" s="68">
        <v>-679.59740901036696</v>
      </c>
      <c r="G312" s="68">
        <v>-403.18795787545798</v>
      </c>
      <c r="H312" s="68">
        <v>-108.505018051737</v>
      </c>
      <c r="I312" s="68">
        <v>-226.105905621034</v>
      </c>
      <c r="J312" s="68">
        <v>-113.970390309556</v>
      </c>
      <c r="K312" s="68">
        <v>-17.7784623093367</v>
      </c>
      <c r="L312" s="68">
        <v>4.7393980315267399</v>
      </c>
      <c r="M312" s="68">
        <v>-8.8385674655514901</v>
      </c>
      <c r="N312" s="68">
        <v>-1.7714643750701899</v>
      </c>
      <c r="O312" s="68">
        <v>2.6968385788200901</v>
      </c>
      <c r="P312" s="68">
        <v>7.2711257541733199</v>
      </c>
      <c r="Q312" s="68">
        <v>23.401320754716998</v>
      </c>
      <c r="R312" s="68">
        <v>-4.0683197901189496</v>
      </c>
    </row>
    <row r="313" spans="1:18" x14ac:dyDescent="0.25">
      <c r="A313" s="64" t="s">
        <v>38</v>
      </c>
      <c r="B313" s="67">
        <v>43896</v>
      </c>
      <c r="C313" s="68">
        <v>69.977900000000005</v>
      </c>
      <c r="D313" s="68">
        <v>69.977900000000005</v>
      </c>
      <c r="E313" s="64">
        <v>103085</v>
      </c>
      <c r="F313" s="68">
        <v>-743.56005829230003</v>
      </c>
      <c r="G313" s="68">
        <v>-317.90118302405398</v>
      </c>
      <c r="H313" s="68">
        <v>-117.887780784482</v>
      </c>
      <c r="I313" s="68">
        <v>-216.57302127460099</v>
      </c>
      <c r="J313" s="68">
        <v>-106.99210621522199</v>
      </c>
      <c r="K313" s="68">
        <v>-18.934056552733999</v>
      </c>
      <c r="L313" s="68">
        <v>5.2169432914172704</v>
      </c>
      <c r="M313" s="68">
        <v>-9.1489686846291498</v>
      </c>
      <c r="N313" s="68">
        <v>-1.16981803186466</v>
      </c>
      <c r="O313" s="68">
        <v>6.0784004845540096</v>
      </c>
      <c r="P313" s="68">
        <v>5.6696538587594301</v>
      </c>
      <c r="Q313" s="68">
        <v>40.653544103992601</v>
      </c>
      <c r="R313" s="68">
        <v>-1.4260963023101201</v>
      </c>
    </row>
    <row r="314" spans="1:18" x14ac:dyDescent="0.25">
      <c r="A314" s="64" t="s">
        <v>19</v>
      </c>
      <c r="B314" s="67">
        <v>43896</v>
      </c>
      <c r="C314" s="68">
        <v>73.824399999999997</v>
      </c>
      <c r="D314" s="68">
        <v>73.824399999999997</v>
      </c>
      <c r="E314" s="64">
        <v>118784</v>
      </c>
      <c r="F314" s="68">
        <v>-742.75888792017804</v>
      </c>
      <c r="G314" s="68">
        <v>-317.088149192809</v>
      </c>
      <c r="H314" s="68">
        <v>-117.07286622276099</v>
      </c>
      <c r="I314" s="68">
        <v>-215.763147271913</v>
      </c>
      <c r="J314" s="68">
        <v>-106.15851315864801</v>
      </c>
      <c r="K314" s="68">
        <v>-18.246383291351901</v>
      </c>
      <c r="L314" s="68">
        <v>5.8957250407287596</v>
      </c>
      <c r="M314" s="68">
        <v>-8.5519071434036604</v>
      </c>
      <c r="N314" s="68">
        <v>-0.53903750880641299</v>
      </c>
      <c r="O314" s="68">
        <v>6.9297814571638199</v>
      </c>
      <c r="P314" s="68">
        <v>6.6476982585991902</v>
      </c>
      <c r="Q314" s="68">
        <v>16.0231049801924</v>
      </c>
      <c r="R314" s="68">
        <v>-0.77551717726067404</v>
      </c>
    </row>
    <row r="315" spans="1:18" x14ac:dyDescent="0.25">
      <c r="A315" s="64" t="s">
        <v>20</v>
      </c>
      <c r="B315" s="67">
        <v>43896</v>
      </c>
      <c r="C315" s="68">
        <v>47.61</v>
      </c>
      <c r="D315" s="68">
        <v>47.61</v>
      </c>
      <c r="E315" s="64">
        <v>103490</v>
      </c>
      <c r="F315" s="68">
        <v>-1028.1690140845101</v>
      </c>
      <c r="G315" s="68">
        <v>-374.01601520086803</v>
      </c>
      <c r="H315" s="68">
        <v>-114.61145674375</v>
      </c>
      <c r="I315" s="68">
        <v>-228.327623398046</v>
      </c>
      <c r="J315" s="68">
        <v>-138.356508789912</v>
      </c>
      <c r="K315" s="68">
        <v>-36.386932395335698</v>
      </c>
      <c r="L315" s="68">
        <v>-15.4717350879398</v>
      </c>
      <c r="M315" s="68">
        <v>-19.6334548135444</v>
      </c>
      <c r="N315" s="68">
        <v>-12.7034657788888</v>
      </c>
      <c r="O315" s="68">
        <v>-8.3728270793281906E-2</v>
      </c>
      <c r="P315" s="68">
        <v>4.50225154820341</v>
      </c>
      <c r="Q315" s="68">
        <v>26.880066575288801</v>
      </c>
      <c r="R315" s="68">
        <v>-4.0919649503583004</v>
      </c>
    </row>
    <row r="316" spans="1:18" x14ac:dyDescent="0.25">
      <c r="A316" s="64" t="s">
        <v>39</v>
      </c>
      <c r="B316" s="67">
        <v>43896</v>
      </c>
      <c r="C316" s="68">
        <v>47.21</v>
      </c>
      <c r="D316" s="68">
        <v>47.21</v>
      </c>
      <c r="E316" s="64">
        <v>141068</v>
      </c>
      <c r="F316" s="68">
        <v>-1029.33305887196</v>
      </c>
      <c r="G316" s="68">
        <v>-374.66639293779502</v>
      </c>
      <c r="H316" s="68">
        <v>-115.561013137649</v>
      </c>
      <c r="I316" s="68">
        <v>-228.81084884539101</v>
      </c>
      <c r="J316" s="68">
        <v>-138.97714794383501</v>
      </c>
      <c r="K316" s="68">
        <v>-36.877336935040297</v>
      </c>
      <c r="L316" s="68">
        <v>-15.9532415332766</v>
      </c>
      <c r="M316" s="68">
        <v>-20.081199291475802</v>
      </c>
      <c r="N316" s="68">
        <v>-13.148969908174999</v>
      </c>
      <c r="O316" s="68">
        <v>-0.36972240145068203</v>
      </c>
      <c r="P316" s="68">
        <v>4.1746823679800897</v>
      </c>
      <c r="Q316" s="68">
        <v>25.6751624191714</v>
      </c>
      <c r="R316" s="68">
        <v>-4.4068639339645399</v>
      </c>
    </row>
    <row r="317" spans="1:18" x14ac:dyDescent="0.25">
      <c r="A317" s="64" t="s">
        <v>40</v>
      </c>
      <c r="B317" s="67">
        <v>43896</v>
      </c>
      <c r="C317" s="68">
        <v>124.2693</v>
      </c>
      <c r="D317" s="68">
        <v>124.2693</v>
      </c>
      <c r="E317" s="64">
        <v>101672</v>
      </c>
      <c r="F317" s="68">
        <v>-897.69761551364195</v>
      </c>
      <c r="G317" s="68">
        <v>-403.73940816973402</v>
      </c>
      <c r="H317" s="68">
        <v>-138.14357293267</v>
      </c>
      <c r="I317" s="68">
        <v>-240.239300891147</v>
      </c>
      <c r="J317" s="68">
        <v>-131.41820078994601</v>
      </c>
      <c r="K317" s="68">
        <v>-35.629564303319199</v>
      </c>
      <c r="L317" s="68">
        <v>-3.10976798519836</v>
      </c>
      <c r="M317" s="68">
        <v>-10.929944797049</v>
      </c>
      <c r="N317" s="68">
        <v>-4.5132989995235597</v>
      </c>
      <c r="O317" s="68">
        <v>3.5036156834636301</v>
      </c>
      <c r="P317" s="68">
        <v>6.72783943216632</v>
      </c>
      <c r="Q317" s="68">
        <v>72.802050096002802</v>
      </c>
      <c r="R317" s="68">
        <v>-4.14536005127274</v>
      </c>
    </row>
    <row r="318" spans="1:18" x14ac:dyDescent="0.25">
      <c r="A318" s="64" t="s">
        <v>21</v>
      </c>
      <c r="B318" s="67">
        <v>43896</v>
      </c>
      <c r="C318" s="68">
        <v>132.26560000000001</v>
      </c>
      <c r="D318" s="68">
        <v>132.26560000000001</v>
      </c>
      <c r="E318" s="64">
        <v>119231</v>
      </c>
      <c r="F318" s="68">
        <v>-896.24735702101304</v>
      </c>
      <c r="G318" s="68">
        <v>-402.31558919053799</v>
      </c>
      <c r="H318" s="68">
        <v>-136.74909386317401</v>
      </c>
      <c r="I318" s="68">
        <v>-238.87192634361301</v>
      </c>
      <c r="J318" s="68">
        <v>-130.05897014748899</v>
      </c>
      <c r="K318" s="68">
        <v>-34.1483192303048</v>
      </c>
      <c r="L318" s="68">
        <v>-1.56267062867225</v>
      </c>
      <c r="M318" s="68">
        <v>-9.5124478206279992</v>
      </c>
      <c r="N318" s="68">
        <v>-2.9044729075912401</v>
      </c>
      <c r="O318" s="68">
        <v>4.89307321728334</v>
      </c>
      <c r="P318" s="68">
        <v>8.1053196781057295</v>
      </c>
      <c r="Q318" s="68">
        <v>22.381981451417001</v>
      </c>
      <c r="R318" s="68">
        <v>-2.8559535269906098</v>
      </c>
    </row>
    <row r="319" spans="1:18" x14ac:dyDescent="0.25">
      <c r="A319" s="64" t="s">
        <v>22</v>
      </c>
      <c r="B319" s="67">
        <v>43896</v>
      </c>
      <c r="C319" s="68">
        <v>10.0001</v>
      </c>
      <c r="D319" s="68">
        <v>10.0001</v>
      </c>
      <c r="E319" s="64">
        <v>143835</v>
      </c>
      <c r="F319" s="68">
        <v>-834.56288291105295</v>
      </c>
      <c r="G319" s="68">
        <v>-353.44796895581902</v>
      </c>
      <c r="H319" s="68">
        <v>-110.196190849088</v>
      </c>
      <c r="I319" s="68">
        <v>-196.112791563618</v>
      </c>
      <c r="J319" s="68">
        <v>-99.263195976783805</v>
      </c>
      <c r="K319" s="68">
        <v>-22.685647685647702</v>
      </c>
      <c r="L319" s="68">
        <v>10.104992587346301</v>
      </c>
      <c r="M319" s="68">
        <v>-0.75499554478235797</v>
      </c>
      <c r="N319" s="68">
        <v>4.1812157751136896</v>
      </c>
      <c r="O319" s="68"/>
      <c r="P319" s="68"/>
      <c r="Q319" s="68">
        <v>6.0631229236277604E-4</v>
      </c>
      <c r="R319" s="68"/>
    </row>
    <row r="320" spans="1:18" x14ac:dyDescent="0.25">
      <c r="A320" s="64" t="s">
        <v>41</v>
      </c>
      <c r="B320" s="67">
        <v>43896</v>
      </c>
      <c r="C320" s="68">
        <v>9.7319999999999993</v>
      </c>
      <c r="D320" s="68">
        <v>9.7319999999999993</v>
      </c>
      <c r="E320" s="64">
        <v>143837</v>
      </c>
      <c r="F320" s="68">
        <v>-835.90024196544698</v>
      </c>
      <c r="G320" s="68">
        <v>-354.76957659554</v>
      </c>
      <c r="H320" s="68">
        <v>-111.370649381993</v>
      </c>
      <c r="I320" s="68">
        <v>-197.16936887596299</v>
      </c>
      <c r="J320" s="68">
        <v>-100.299739488819</v>
      </c>
      <c r="K320" s="68">
        <v>-23.734557608940101</v>
      </c>
      <c r="L320" s="68">
        <v>8.9284239994753705</v>
      </c>
      <c r="M320" s="68">
        <v>-1.93036943837288</v>
      </c>
      <c r="N320" s="68">
        <v>2.6358480872702899</v>
      </c>
      <c r="O320" s="68"/>
      <c r="P320" s="68"/>
      <c r="Q320" s="68">
        <v>-1.6249169435216</v>
      </c>
      <c r="R320" s="68"/>
    </row>
    <row r="321" spans="1:18" x14ac:dyDescent="0.25">
      <c r="A321" s="64" t="s">
        <v>23</v>
      </c>
      <c r="B321" s="67">
        <v>43896</v>
      </c>
      <c r="C321" s="68">
        <v>9.7277000000000005</v>
      </c>
      <c r="D321" s="68">
        <v>9.7277000000000005</v>
      </c>
      <c r="E321" s="64">
        <v>144213</v>
      </c>
      <c r="F321" s="68">
        <v>-807.93936408689206</v>
      </c>
      <c r="G321" s="68">
        <v>-326.088478930728</v>
      </c>
      <c r="H321" s="68">
        <v>-104.68491415907501</v>
      </c>
      <c r="I321" s="68">
        <v>-190.384457457628</v>
      </c>
      <c r="J321" s="68">
        <v>-99.485203812801998</v>
      </c>
      <c r="K321" s="68">
        <v>-21.216729915980199</v>
      </c>
      <c r="L321" s="68">
        <v>10.2499151901077</v>
      </c>
      <c r="M321" s="68">
        <v>-0.73539677734282305</v>
      </c>
      <c r="N321" s="68">
        <v>4.6761683474120703</v>
      </c>
      <c r="O321" s="68"/>
      <c r="P321" s="68"/>
      <c r="Q321" s="68">
        <v>-1.7106626506024101</v>
      </c>
      <c r="R321" s="68"/>
    </row>
    <row r="322" spans="1:18" x14ac:dyDescent="0.25">
      <c r="A322" s="64" t="s">
        <v>42</v>
      </c>
      <c r="B322" s="67">
        <v>43896</v>
      </c>
      <c r="C322" s="68">
        <v>9.4545999999999992</v>
      </c>
      <c r="D322" s="68">
        <v>9.4545999999999992</v>
      </c>
      <c r="E322" s="64">
        <v>144212</v>
      </c>
      <c r="F322" s="68">
        <v>-809.34946736995198</v>
      </c>
      <c r="G322" s="68">
        <v>-327.45477437792499</v>
      </c>
      <c r="H322" s="68">
        <v>-105.900151285931</v>
      </c>
      <c r="I322" s="68">
        <v>-191.451309036575</v>
      </c>
      <c r="J322" s="68">
        <v>-100.51620775566801</v>
      </c>
      <c r="K322" s="68">
        <v>-22.273700526535102</v>
      </c>
      <c r="L322" s="68">
        <v>9.0910902334292505</v>
      </c>
      <c r="M322" s="68">
        <v>-1.9724884139385399</v>
      </c>
      <c r="N322" s="68">
        <v>2.9920640250087902</v>
      </c>
      <c r="O322" s="68"/>
      <c r="P322" s="68"/>
      <c r="Q322" s="68">
        <v>-3.4263511187607598</v>
      </c>
      <c r="R322" s="68"/>
    </row>
    <row r="323" spans="1:18" x14ac:dyDescent="0.25">
      <c r="A323" s="64" t="s">
        <v>43</v>
      </c>
      <c r="B323" s="67">
        <v>43896</v>
      </c>
      <c r="C323" s="68">
        <v>213.75710000000001</v>
      </c>
      <c r="D323" s="68">
        <v>213.75710000000001</v>
      </c>
      <c r="E323" s="64">
        <v>100496</v>
      </c>
      <c r="F323" s="68">
        <v>-1074.5769068534401</v>
      </c>
      <c r="G323" s="68">
        <v>-456.624434994924</v>
      </c>
      <c r="H323" s="68">
        <v>-150.61405860583201</v>
      </c>
      <c r="I323" s="68">
        <v>-255.448491550374</v>
      </c>
      <c r="J323" s="68">
        <v>-160.81240187416699</v>
      </c>
      <c r="K323" s="68">
        <v>-40.964799010799403</v>
      </c>
      <c r="L323" s="68">
        <v>-10.0677909201244</v>
      </c>
      <c r="M323" s="68">
        <v>-20.8321800781221</v>
      </c>
      <c r="N323" s="68">
        <v>-13.7829947230809</v>
      </c>
      <c r="O323" s="68">
        <v>-1.61375862139127</v>
      </c>
      <c r="P323" s="68">
        <v>2.04006256772406</v>
      </c>
      <c r="Q323" s="68">
        <v>56.815716276915801</v>
      </c>
      <c r="R323" s="68">
        <v>-9.1855432370141408</v>
      </c>
    </row>
    <row r="324" spans="1:18" x14ac:dyDescent="0.25">
      <c r="A324" s="64" t="s">
        <v>24</v>
      </c>
      <c r="B324" s="67">
        <v>43896</v>
      </c>
      <c r="C324" s="68">
        <v>225.0498</v>
      </c>
      <c r="D324" s="68">
        <v>225.0498</v>
      </c>
      <c r="E324" s="64">
        <v>118494</v>
      </c>
      <c r="F324" s="68">
        <v>-1073.59191512137</v>
      </c>
      <c r="G324" s="68">
        <v>-455.67030386393702</v>
      </c>
      <c r="H324" s="68">
        <v>-149.60457986321401</v>
      </c>
      <c r="I324" s="68">
        <v>-254.54521944393699</v>
      </c>
      <c r="J324" s="68">
        <v>-159.93687105826999</v>
      </c>
      <c r="K324" s="68">
        <v>-40.065661292884002</v>
      </c>
      <c r="L324" s="68">
        <v>-9.1666531145984607</v>
      </c>
      <c r="M324" s="68">
        <v>-20.0753024446445</v>
      </c>
      <c r="N324" s="68">
        <v>-13.0294906054734</v>
      </c>
      <c r="O324" s="68">
        <v>-0.84193807716131597</v>
      </c>
      <c r="P324" s="68">
        <v>2.89896858129354</v>
      </c>
      <c r="Q324" s="68">
        <v>10.9617665245739</v>
      </c>
      <c r="R324" s="68">
        <v>-8.5125782708819795</v>
      </c>
    </row>
    <row r="325" spans="1:18" x14ac:dyDescent="0.25">
      <c r="A325" s="64" t="s">
        <v>25</v>
      </c>
      <c r="B325" s="67">
        <v>43896</v>
      </c>
      <c r="C325" s="68">
        <v>9.77</v>
      </c>
      <c r="D325" s="68">
        <v>9.77</v>
      </c>
      <c r="E325" s="64">
        <v>145473</v>
      </c>
      <c r="F325" s="68">
        <v>-875.12487512487803</v>
      </c>
      <c r="G325" s="68">
        <v>-420.78392621870898</v>
      </c>
      <c r="H325" s="68">
        <v>-135.16593077909101</v>
      </c>
      <c r="I325" s="68">
        <v>-242.21198156681999</v>
      </c>
      <c r="J325" s="68">
        <v>-130.48086048718801</v>
      </c>
      <c r="K325" s="68">
        <v>-32.7966206725606</v>
      </c>
      <c r="L325" s="68">
        <v>-2.43336037067081</v>
      </c>
      <c r="M325" s="68">
        <v>-12.031222389865301</v>
      </c>
      <c r="N325" s="68">
        <v>-5.4975108602593803</v>
      </c>
      <c r="O325" s="68"/>
      <c r="P325" s="68"/>
      <c r="Q325" s="68">
        <v>-1.83698030634573</v>
      </c>
      <c r="R325" s="68"/>
    </row>
    <row r="326" spans="1:18" x14ac:dyDescent="0.25">
      <c r="A326" s="64" t="s">
        <v>44</v>
      </c>
      <c r="B326" s="67">
        <v>43896</v>
      </c>
      <c r="C326" s="68">
        <v>9.66</v>
      </c>
      <c r="D326" s="68">
        <v>9.66</v>
      </c>
      <c r="E326" s="64">
        <v>145471</v>
      </c>
      <c r="F326" s="68">
        <v>-848.83720930232698</v>
      </c>
      <c r="G326" s="68">
        <v>-413.66666666666703</v>
      </c>
      <c r="H326" s="68">
        <v>-131.541011964826</v>
      </c>
      <c r="I326" s="68">
        <v>-240.60945273631901</v>
      </c>
      <c r="J326" s="68">
        <v>-129.71856690039399</v>
      </c>
      <c r="K326" s="68">
        <v>-33.488333298579903</v>
      </c>
      <c r="L326" s="68">
        <v>-3.0665053600833398</v>
      </c>
      <c r="M326" s="68">
        <v>-12.8351757901852</v>
      </c>
      <c r="N326" s="68">
        <v>-6.37787520650655</v>
      </c>
      <c r="O326" s="68"/>
      <c r="P326" s="68"/>
      <c r="Q326" s="68">
        <v>-2.7155361050328302</v>
      </c>
      <c r="R326" s="68"/>
    </row>
    <row r="327" spans="1:18" x14ac:dyDescent="0.25">
      <c r="A327" s="64" t="s">
        <v>26</v>
      </c>
      <c r="B327" s="67">
        <v>43896</v>
      </c>
      <c r="C327" s="68">
        <v>64.639899999999997</v>
      </c>
      <c r="D327" s="68">
        <v>64.639899999999997</v>
      </c>
      <c r="E327" s="64">
        <v>120751</v>
      </c>
      <c r="F327" s="68">
        <v>-735.26955166685002</v>
      </c>
      <c r="G327" s="68">
        <v>-366.33301623788998</v>
      </c>
      <c r="H327" s="68">
        <v>-95.890868613792804</v>
      </c>
      <c r="I327" s="68">
        <v>-199.55127549667901</v>
      </c>
      <c r="J327" s="68">
        <v>-103.501616775573</v>
      </c>
      <c r="K327" s="68">
        <v>-9.4371008296630894</v>
      </c>
      <c r="L327" s="68">
        <v>13.1735433467672</v>
      </c>
      <c r="M327" s="68">
        <v>0.45908035966289901</v>
      </c>
      <c r="N327" s="68">
        <v>4.61027127683092</v>
      </c>
      <c r="O327" s="68">
        <v>8.1147806156829603</v>
      </c>
      <c r="P327" s="68">
        <v>4.5819235756058703</v>
      </c>
      <c r="Q327" s="68">
        <v>13.9001106860708</v>
      </c>
      <c r="R327" s="68">
        <v>3.7689289788640501</v>
      </c>
    </row>
    <row r="328" spans="1:18" x14ac:dyDescent="0.25">
      <c r="A328" s="64" t="s">
        <v>45</v>
      </c>
      <c r="B328" s="67">
        <v>43896</v>
      </c>
      <c r="C328" s="68">
        <v>61.328299999999999</v>
      </c>
      <c r="D328" s="68">
        <v>61.328299999999999</v>
      </c>
      <c r="E328" s="64">
        <v>103098</v>
      </c>
      <c r="F328" s="68">
        <v>-735.88756706321703</v>
      </c>
      <c r="G328" s="68">
        <v>-367.00597868085202</v>
      </c>
      <c r="H328" s="68">
        <v>-96.557755891776196</v>
      </c>
      <c r="I328" s="68">
        <v>-200.18091814837999</v>
      </c>
      <c r="J328" s="68">
        <v>-104.127516018747</v>
      </c>
      <c r="K328" s="68">
        <v>-10.064023474359701</v>
      </c>
      <c r="L328" s="68">
        <v>12.5179250184447</v>
      </c>
      <c r="M328" s="68">
        <v>-0.162925783919001</v>
      </c>
      <c r="N328" s="68">
        <v>3.9460320221506202</v>
      </c>
      <c r="O328" s="68">
        <v>7.2295612796751296</v>
      </c>
      <c r="P328" s="68">
        <v>3.7090426938688199</v>
      </c>
      <c r="Q328" s="68">
        <v>35.064251356915598</v>
      </c>
      <c r="R328" s="68">
        <v>3.0325012610745801</v>
      </c>
    </row>
  </sheetData>
  <mergeCells count="2">
    <mergeCell ref="A4:E4"/>
    <mergeCell ref="F4:R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7"/>
  <sheetViews>
    <sheetView topLeftCell="A304" workbookViewId="0">
      <selection sqref="A1:D327"/>
    </sheetView>
  </sheetViews>
  <sheetFormatPr defaultRowHeight="15" x14ac:dyDescent="0.25"/>
  <cols>
    <col min="1" max="1" width="38.7109375" customWidth="1"/>
  </cols>
  <sheetData>
    <row r="1" spans="1:10" x14ac:dyDescent="0.25">
      <c r="A1" s="63" t="s">
        <v>7</v>
      </c>
      <c r="B1" s="63" t="s">
        <v>357</v>
      </c>
      <c r="C1" s="63" t="s">
        <v>358</v>
      </c>
      <c r="D1" s="63" t="s">
        <v>359</v>
      </c>
    </row>
    <row r="2" spans="1:10" x14ac:dyDescent="0.25">
      <c r="A2" s="62" t="s">
        <v>53</v>
      </c>
      <c r="B2" s="62" t="s">
        <v>360</v>
      </c>
      <c r="C2" s="62" t="s">
        <v>361</v>
      </c>
      <c r="D2" s="62" t="s">
        <v>362</v>
      </c>
      <c r="G2" s="20" t="s">
        <v>53</v>
      </c>
      <c r="H2" s="64" t="s">
        <v>397</v>
      </c>
      <c r="I2" s="64" t="b">
        <f>EXACT(G2,A2)</f>
        <v>1</v>
      </c>
    </row>
    <row r="3" spans="1:10" x14ac:dyDescent="0.25">
      <c r="A3" s="62" t="s">
        <v>54</v>
      </c>
      <c r="B3" s="62" t="s">
        <v>360</v>
      </c>
      <c r="C3" s="62" t="s">
        <v>361</v>
      </c>
      <c r="D3" s="62" t="s">
        <v>362</v>
      </c>
      <c r="G3" s="20" t="s">
        <v>54</v>
      </c>
      <c r="H3" s="64" t="s">
        <v>397</v>
      </c>
      <c r="I3" s="64" t="b">
        <f t="shared" ref="I3:I66" si="0">EXACT(G3,A3)</f>
        <v>1</v>
      </c>
    </row>
    <row r="4" spans="1:10" x14ac:dyDescent="0.25">
      <c r="A4" s="62" t="s">
        <v>55</v>
      </c>
      <c r="B4" s="62" t="s">
        <v>360</v>
      </c>
      <c r="C4" s="62" t="s">
        <v>361</v>
      </c>
      <c r="D4" s="62" t="s">
        <v>362</v>
      </c>
      <c r="G4" s="20" t="s">
        <v>55</v>
      </c>
      <c r="H4" s="64" t="s">
        <v>397</v>
      </c>
      <c r="I4" s="64" t="b">
        <f t="shared" si="0"/>
        <v>1</v>
      </c>
    </row>
    <row r="5" spans="1:10" x14ac:dyDescent="0.25">
      <c r="A5" s="62" t="s">
        <v>56</v>
      </c>
      <c r="B5" s="62" t="s">
        <v>360</v>
      </c>
      <c r="C5" s="62" t="s">
        <v>361</v>
      </c>
      <c r="D5" s="62" t="s">
        <v>362</v>
      </c>
      <c r="G5" s="20" t="s">
        <v>56</v>
      </c>
      <c r="H5" s="64" t="s">
        <v>397</v>
      </c>
      <c r="I5" s="64" t="b">
        <f t="shared" si="0"/>
        <v>1</v>
      </c>
    </row>
    <row r="6" spans="1:10" x14ac:dyDescent="0.25">
      <c r="A6" s="62" t="s">
        <v>57</v>
      </c>
      <c r="B6" s="62" t="s">
        <v>360</v>
      </c>
      <c r="C6" s="62" t="s">
        <v>361</v>
      </c>
      <c r="D6" s="62" t="s">
        <v>362</v>
      </c>
      <c r="G6" s="20" t="s">
        <v>57</v>
      </c>
      <c r="H6" s="64" t="s">
        <v>397</v>
      </c>
      <c r="I6" s="64" t="b">
        <f t="shared" si="0"/>
        <v>1</v>
      </c>
    </row>
    <row r="7" spans="1:10" x14ac:dyDescent="0.25">
      <c r="A7" s="62" t="s">
        <v>58</v>
      </c>
      <c r="B7" s="62" t="s">
        <v>360</v>
      </c>
      <c r="C7" s="62" t="s">
        <v>361</v>
      </c>
      <c r="D7" s="62" t="s">
        <v>362</v>
      </c>
      <c r="G7" s="20" t="s">
        <v>58</v>
      </c>
      <c r="H7" s="64" t="s">
        <v>397</v>
      </c>
      <c r="I7" s="64" t="b">
        <f t="shared" si="0"/>
        <v>1</v>
      </c>
    </row>
    <row r="8" spans="1:10" x14ac:dyDescent="0.25">
      <c r="A8" s="62" t="s">
        <v>59</v>
      </c>
      <c r="B8" s="62" t="s">
        <v>360</v>
      </c>
      <c r="C8" s="62" t="s">
        <v>361</v>
      </c>
      <c r="D8" s="62" t="s">
        <v>362</v>
      </c>
      <c r="G8" s="20" t="s">
        <v>59</v>
      </c>
      <c r="H8" s="64" t="s">
        <v>397</v>
      </c>
      <c r="I8" s="64" t="b">
        <f t="shared" si="0"/>
        <v>1</v>
      </c>
    </row>
    <row r="9" spans="1:10" x14ac:dyDescent="0.25">
      <c r="A9" s="62" t="s">
        <v>60</v>
      </c>
      <c r="B9" s="62" t="s">
        <v>360</v>
      </c>
      <c r="C9" s="62" t="s">
        <v>361</v>
      </c>
      <c r="D9" s="62" t="s">
        <v>362</v>
      </c>
      <c r="G9" s="20" t="s">
        <v>60</v>
      </c>
      <c r="H9" s="64" t="s">
        <v>397</v>
      </c>
      <c r="I9" s="64" t="b">
        <f t="shared" si="0"/>
        <v>1</v>
      </c>
    </row>
    <row r="10" spans="1:10" x14ac:dyDescent="0.25">
      <c r="A10" s="62" t="s">
        <v>61</v>
      </c>
      <c r="B10" s="62" t="s">
        <v>360</v>
      </c>
      <c r="C10" s="62" t="s">
        <v>361</v>
      </c>
      <c r="D10" s="62" t="s">
        <v>362</v>
      </c>
      <c r="G10" s="20" t="s">
        <v>61</v>
      </c>
      <c r="H10" s="64" t="s">
        <v>397</v>
      </c>
      <c r="I10" s="64" t="b">
        <f t="shared" si="0"/>
        <v>1</v>
      </c>
    </row>
    <row r="11" spans="1:10" x14ac:dyDescent="0.25">
      <c r="A11" s="62" t="s">
        <v>363</v>
      </c>
      <c r="B11" s="62" t="s">
        <v>360</v>
      </c>
      <c r="C11" s="62" t="s">
        <v>361</v>
      </c>
      <c r="D11" s="62" t="s">
        <v>362</v>
      </c>
      <c r="G11" s="69" t="s">
        <v>363</v>
      </c>
      <c r="H11" s="64" t="s">
        <v>397</v>
      </c>
      <c r="I11" s="64" t="b">
        <f t="shared" si="0"/>
        <v>1</v>
      </c>
      <c r="J11" s="64"/>
    </row>
    <row r="12" spans="1:10" x14ac:dyDescent="0.25">
      <c r="A12" s="62" t="s">
        <v>364</v>
      </c>
      <c r="B12" s="62" t="s">
        <v>360</v>
      </c>
      <c r="C12" s="62" t="s">
        <v>361</v>
      </c>
      <c r="D12" s="62" t="s">
        <v>362</v>
      </c>
      <c r="G12" s="69" t="s">
        <v>364</v>
      </c>
      <c r="H12" s="64" t="s">
        <v>397</v>
      </c>
      <c r="I12" s="64" t="b">
        <f t="shared" si="0"/>
        <v>1</v>
      </c>
      <c r="J12" s="64"/>
    </row>
    <row r="13" spans="1:10" x14ac:dyDescent="0.25">
      <c r="A13" s="62" t="s">
        <v>62</v>
      </c>
      <c r="B13" s="62" t="s">
        <v>360</v>
      </c>
      <c r="C13" s="62" t="s">
        <v>361</v>
      </c>
      <c r="D13" s="62" t="s">
        <v>362</v>
      </c>
      <c r="G13" s="20" t="s">
        <v>62</v>
      </c>
      <c r="H13" s="64" t="s">
        <v>397</v>
      </c>
      <c r="I13" s="64" t="b">
        <f t="shared" si="0"/>
        <v>1</v>
      </c>
    </row>
    <row r="14" spans="1:10" x14ac:dyDescent="0.25">
      <c r="A14" s="62" t="s">
        <v>63</v>
      </c>
      <c r="B14" s="62" t="s">
        <v>360</v>
      </c>
      <c r="C14" s="62" t="s">
        <v>361</v>
      </c>
      <c r="D14" s="62" t="s">
        <v>362</v>
      </c>
      <c r="G14" s="20" t="s">
        <v>63</v>
      </c>
      <c r="H14" s="64" t="s">
        <v>397</v>
      </c>
      <c r="I14" s="64" t="b">
        <f t="shared" si="0"/>
        <v>1</v>
      </c>
    </row>
    <row r="15" spans="1:10" x14ac:dyDescent="0.25">
      <c r="A15" s="62" t="s">
        <v>64</v>
      </c>
      <c r="B15" s="62" t="s">
        <v>360</v>
      </c>
      <c r="C15" s="62" t="s">
        <v>361</v>
      </c>
      <c r="D15" s="62" t="s">
        <v>362</v>
      </c>
      <c r="G15" s="20" t="s">
        <v>64</v>
      </c>
      <c r="H15" s="64" t="s">
        <v>397</v>
      </c>
      <c r="I15" s="64" t="b">
        <f t="shared" si="0"/>
        <v>1</v>
      </c>
    </row>
    <row r="16" spans="1:10" x14ac:dyDescent="0.25">
      <c r="A16" s="62" t="s">
        <v>65</v>
      </c>
      <c r="B16" s="62" t="s">
        <v>360</v>
      </c>
      <c r="C16" s="62" t="s">
        <v>361</v>
      </c>
      <c r="D16" s="62" t="s">
        <v>362</v>
      </c>
      <c r="G16" s="20" t="s">
        <v>65</v>
      </c>
      <c r="H16" s="64" t="s">
        <v>397</v>
      </c>
      <c r="I16" s="64" t="b">
        <f t="shared" si="0"/>
        <v>1</v>
      </c>
    </row>
    <row r="17" spans="1:10" x14ac:dyDescent="0.25">
      <c r="A17" s="62" t="s">
        <v>66</v>
      </c>
      <c r="B17" s="62" t="s">
        <v>360</v>
      </c>
      <c r="C17" s="62" t="s">
        <v>361</v>
      </c>
      <c r="D17" s="62" t="s">
        <v>362</v>
      </c>
      <c r="G17" s="20" t="s">
        <v>66</v>
      </c>
      <c r="H17" s="64" t="s">
        <v>397</v>
      </c>
      <c r="I17" s="64" t="b">
        <f t="shared" si="0"/>
        <v>1</v>
      </c>
    </row>
    <row r="18" spans="1:10" x14ac:dyDescent="0.25">
      <c r="A18" s="62" t="s">
        <v>67</v>
      </c>
      <c r="B18" s="62" t="s">
        <v>360</v>
      </c>
      <c r="C18" s="62" t="s">
        <v>361</v>
      </c>
      <c r="D18" s="62" t="s">
        <v>362</v>
      </c>
      <c r="G18" s="20" t="s">
        <v>67</v>
      </c>
      <c r="H18" s="64" t="s">
        <v>397</v>
      </c>
      <c r="I18" s="64" t="b">
        <f t="shared" si="0"/>
        <v>1</v>
      </c>
    </row>
    <row r="19" spans="1:10" x14ac:dyDescent="0.25">
      <c r="A19" s="62" t="s">
        <v>68</v>
      </c>
      <c r="B19" s="62" t="s">
        <v>360</v>
      </c>
      <c r="C19" s="62" t="s">
        <v>361</v>
      </c>
      <c r="D19" s="62" t="s">
        <v>362</v>
      </c>
      <c r="G19" s="20" t="s">
        <v>68</v>
      </c>
      <c r="H19" s="64" t="s">
        <v>397</v>
      </c>
      <c r="I19" s="64" t="b">
        <f t="shared" si="0"/>
        <v>1</v>
      </c>
    </row>
    <row r="20" spans="1:10" x14ac:dyDescent="0.25">
      <c r="A20" s="62" t="s">
        <v>69</v>
      </c>
      <c r="B20" s="62" t="s">
        <v>360</v>
      </c>
      <c r="C20" s="62" t="s">
        <v>361</v>
      </c>
      <c r="D20" s="62" t="s">
        <v>362</v>
      </c>
      <c r="G20" s="20" t="s">
        <v>69</v>
      </c>
      <c r="H20" s="64" t="s">
        <v>397</v>
      </c>
      <c r="I20" s="64" t="b">
        <f t="shared" si="0"/>
        <v>1</v>
      </c>
    </row>
    <row r="21" spans="1:10" x14ac:dyDescent="0.25">
      <c r="A21" s="62" t="s">
        <v>70</v>
      </c>
      <c r="B21" s="62" t="s">
        <v>360</v>
      </c>
      <c r="C21" s="62" t="s">
        <v>361</v>
      </c>
      <c r="D21" s="62" t="s">
        <v>362</v>
      </c>
      <c r="G21" s="20" t="s">
        <v>70</v>
      </c>
      <c r="H21" s="64" t="s">
        <v>397</v>
      </c>
      <c r="I21" s="64" t="b">
        <f t="shared" si="0"/>
        <v>1</v>
      </c>
    </row>
    <row r="22" spans="1:10" x14ac:dyDescent="0.25">
      <c r="A22" s="62" t="s">
        <v>71</v>
      </c>
      <c r="B22" s="62" t="s">
        <v>360</v>
      </c>
      <c r="C22" s="62" t="s">
        <v>361</v>
      </c>
      <c r="D22" s="62" t="s">
        <v>362</v>
      </c>
      <c r="G22" s="20" t="s">
        <v>71</v>
      </c>
      <c r="H22" s="64" t="s">
        <v>397</v>
      </c>
      <c r="I22" s="64" t="b">
        <f t="shared" si="0"/>
        <v>1</v>
      </c>
    </row>
    <row r="23" spans="1:10" x14ac:dyDescent="0.25">
      <c r="A23" s="62" t="s">
        <v>72</v>
      </c>
      <c r="B23" s="62" t="s">
        <v>360</v>
      </c>
      <c r="C23" s="62" t="s">
        <v>361</v>
      </c>
      <c r="D23" s="62" t="s">
        <v>362</v>
      </c>
      <c r="G23" s="20" t="s">
        <v>72</v>
      </c>
      <c r="H23" s="64" t="s">
        <v>397</v>
      </c>
      <c r="I23" s="64" t="b">
        <f t="shared" si="0"/>
        <v>1</v>
      </c>
    </row>
    <row r="24" spans="1:10" x14ac:dyDescent="0.25">
      <c r="A24" s="62" t="s">
        <v>73</v>
      </c>
      <c r="B24" s="62" t="s">
        <v>360</v>
      </c>
      <c r="C24" s="62" t="s">
        <v>361</v>
      </c>
      <c r="D24" s="62" t="s">
        <v>362</v>
      </c>
      <c r="G24" s="20" t="s">
        <v>73</v>
      </c>
      <c r="H24" s="64" t="s">
        <v>397</v>
      </c>
      <c r="I24" s="64" t="b">
        <f t="shared" si="0"/>
        <v>1</v>
      </c>
    </row>
    <row r="25" spans="1:10" x14ac:dyDescent="0.25">
      <c r="A25" s="62" t="s">
        <v>74</v>
      </c>
      <c r="B25" s="62" t="s">
        <v>360</v>
      </c>
      <c r="C25" s="62" t="s">
        <v>361</v>
      </c>
      <c r="D25" s="62" t="s">
        <v>362</v>
      </c>
      <c r="G25" s="20" t="s">
        <v>74</v>
      </c>
      <c r="H25" s="64" t="s">
        <v>397</v>
      </c>
      <c r="I25" s="64" t="b">
        <f t="shared" si="0"/>
        <v>1</v>
      </c>
    </row>
    <row r="26" spans="1:10" x14ac:dyDescent="0.25">
      <c r="A26" s="62" t="s">
        <v>75</v>
      </c>
      <c r="B26" s="62" t="s">
        <v>360</v>
      </c>
      <c r="C26" s="62" t="s">
        <v>361</v>
      </c>
      <c r="D26" s="62" t="s">
        <v>362</v>
      </c>
      <c r="G26" s="20" t="s">
        <v>75</v>
      </c>
      <c r="H26" s="64" t="s">
        <v>397</v>
      </c>
      <c r="I26" s="64" t="b">
        <f t="shared" si="0"/>
        <v>1</v>
      </c>
    </row>
    <row r="27" spans="1:10" x14ac:dyDescent="0.25">
      <c r="A27" s="62" t="s">
        <v>76</v>
      </c>
      <c r="B27" s="62" t="s">
        <v>360</v>
      </c>
      <c r="C27" s="62" t="s">
        <v>361</v>
      </c>
      <c r="D27" s="62" t="s">
        <v>362</v>
      </c>
      <c r="G27" s="20" t="s">
        <v>76</v>
      </c>
      <c r="H27" s="64" t="s">
        <v>397</v>
      </c>
      <c r="I27" s="64" t="b">
        <f t="shared" si="0"/>
        <v>1</v>
      </c>
    </row>
    <row r="28" spans="1:10" x14ac:dyDescent="0.25">
      <c r="A28" s="62" t="s">
        <v>77</v>
      </c>
      <c r="B28" s="62" t="s">
        <v>360</v>
      </c>
      <c r="C28" s="62" t="s">
        <v>361</v>
      </c>
      <c r="D28" s="62" t="s">
        <v>362</v>
      </c>
      <c r="G28" s="20" t="s">
        <v>77</v>
      </c>
      <c r="H28" s="64" t="s">
        <v>397</v>
      </c>
      <c r="I28" s="64" t="b">
        <f t="shared" si="0"/>
        <v>1</v>
      </c>
    </row>
    <row r="29" spans="1:10" x14ac:dyDescent="0.25">
      <c r="A29" s="62" t="s">
        <v>78</v>
      </c>
      <c r="B29" s="62" t="s">
        <v>360</v>
      </c>
      <c r="C29" s="62" t="s">
        <v>361</v>
      </c>
      <c r="D29" s="62" t="s">
        <v>362</v>
      </c>
      <c r="G29" s="20" t="s">
        <v>78</v>
      </c>
      <c r="H29" s="64" t="s">
        <v>397</v>
      </c>
      <c r="I29" s="64" t="b">
        <f t="shared" si="0"/>
        <v>1</v>
      </c>
    </row>
    <row r="30" spans="1:10" x14ac:dyDescent="0.25">
      <c r="A30" s="62" t="s">
        <v>79</v>
      </c>
      <c r="B30" s="62" t="s">
        <v>360</v>
      </c>
      <c r="C30" s="62" t="s">
        <v>361</v>
      </c>
      <c r="D30" s="62" t="s">
        <v>362</v>
      </c>
      <c r="G30" s="20" t="s">
        <v>79</v>
      </c>
      <c r="H30" s="64" t="s">
        <v>397</v>
      </c>
      <c r="I30" s="64" t="b">
        <f t="shared" si="0"/>
        <v>1</v>
      </c>
    </row>
    <row r="31" spans="1:10" x14ac:dyDescent="0.25">
      <c r="A31" s="62" t="s">
        <v>80</v>
      </c>
      <c r="B31" s="62" t="s">
        <v>360</v>
      </c>
      <c r="C31" s="62" t="s">
        <v>361</v>
      </c>
      <c r="D31" s="62" t="s">
        <v>362</v>
      </c>
      <c r="G31" s="20" t="s">
        <v>80</v>
      </c>
      <c r="H31" s="64" t="s">
        <v>397</v>
      </c>
      <c r="I31" s="64" t="b">
        <f t="shared" si="0"/>
        <v>1</v>
      </c>
    </row>
    <row r="32" spans="1:10" x14ac:dyDescent="0.25">
      <c r="A32" s="62" t="s">
        <v>365</v>
      </c>
      <c r="B32" s="62" t="s">
        <v>360</v>
      </c>
      <c r="C32" s="62" t="s">
        <v>361</v>
      </c>
      <c r="D32" s="62" t="s">
        <v>362</v>
      </c>
      <c r="G32" s="69" t="s">
        <v>365</v>
      </c>
      <c r="H32" s="64" t="s">
        <v>397</v>
      </c>
      <c r="I32" s="64" t="b">
        <f t="shared" si="0"/>
        <v>1</v>
      </c>
      <c r="J32" s="64"/>
    </row>
    <row r="33" spans="1:9" x14ac:dyDescent="0.25">
      <c r="A33" s="62" t="s">
        <v>81</v>
      </c>
      <c r="B33" s="62" t="s">
        <v>360</v>
      </c>
      <c r="C33" s="62" t="s">
        <v>361</v>
      </c>
      <c r="D33" s="62" t="s">
        <v>362</v>
      </c>
      <c r="G33" s="20" t="s">
        <v>81</v>
      </c>
      <c r="H33" s="64" t="s">
        <v>397</v>
      </c>
      <c r="I33" s="64" t="b">
        <f t="shared" si="0"/>
        <v>1</v>
      </c>
    </row>
    <row r="34" spans="1:9" x14ac:dyDescent="0.25">
      <c r="A34" s="62" t="s">
        <v>82</v>
      </c>
      <c r="B34" s="62" t="s">
        <v>360</v>
      </c>
      <c r="C34" s="62" t="s">
        <v>361</v>
      </c>
      <c r="D34" s="62" t="s">
        <v>366</v>
      </c>
      <c r="G34" s="20" t="s">
        <v>82</v>
      </c>
      <c r="H34" s="64" t="s">
        <v>398</v>
      </c>
      <c r="I34" s="64" t="b">
        <f t="shared" si="0"/>
        <v>1</v>
      </c>
    </row>
    <row r="35" spans="1:9" x14ac:dyDescent="0.25">
      <c r="A35" s="62" t="s">
        <v>83</v>
      </c>
      <c r="B35" s="62" t="s">
        <v>360</v>
      </c>
      <c r="C35" s="62" t="s">
        <v>361</v>
      </c>
      <c r="D35" s="62" t="s">
        <v>366</v>
      </c>
      <c r="G35" s="20" t="s">
        <v>83</v>
      </c>
      <c r="H35" s="64" t="s">
        <v>398</v>
      </c>
      <c r="I35" s="64" t="b">
        <f t="shared" si="0"/>
        <v>1</v>
      </c>
    </row>
    <row r="36" spans="1:9" x14ac:dyDescent="0.25">
      <c r="A36" s="62" t="s">
        <v>84</v>
      </c>
      <c r="B36" s="62" t="s">
        <v>360</v>
      </c>
      <c r="C36" s="62" t="s">
        <v>361</v>
      </c>
      <c r="D36" s="62" t="s">
        <v>366</v>
      </c>
      <c r="G36" s="20" t="s">
        <v>84</v>
      </c>
      <c r="H36" s="64" t="s">
        <v>398</v>
      </c>
      <c r="I36" s="64" t="b">
        <f t="shared" si="0"/>
        <v>1</v>
      </c>
    </row>
    <row r="37" spans="1:9" x14ac:dyDescent="0.25">
      <c r="A37" s="62" t="s">
        <v>85</v>
      </c>
      <c r="B37" s="62" t="s">
        <v>360</v>
      </c>
      <c r="C37" s="62" t="s">
        <v>361</v>
      </c>
      <c r="D37" s="62" t="s">
        <v>366</v>
      </c>
      <c r="G37" s="20" t="s">
        <v>85</v>
      </c>
      <c r="H37" s="64" t="s">
        <v>398</v>
      </c>
      <c r="I37" s="64" t="b">
        <f t="shared" si="0"/>
        <v>1</v>
      </c>
    </row>
    <row r="38" spans="1:9" x14ac:dyDescent="0.25">
      <c r="A38" s="62" t="s">
        <v>86</v>
      </c>
      <c r="B38" s="62" t="s">
        <v>360</v>
      </c>
      <c r="C38" s="62" t="s">
        <v>361</v>
      </c>
      <c r="D38" s="62" t="s">
        <v>366</v>
      </c>
      <c r="G38" s="20" t="s">
        <v>86</v>
      </c>
      <c r="H38" s="64" t="s">
        <v>398</v>
      </c>
      <c r="I38" s="64" t="b">
        <f t="shared" si="0"/>
        <v>1</v>
      </c>
    </row>
    <row r="39" spans="1:9" x14ac:dyDescent="0.25">
      <c r="A39" s="62" t="s">
        <v>87</v>
      </c>
      <c r="B39" s="62" t="s">
        <v>360</v>
      </c>
      <c r="C39" s="62" t="s">
        <v>361</v>
      </c>
      <c r="D39" s="62" t="s">
        <v>366</v>
      </c>
      <c r="G39" s="20" t="s">
        <v>87</v>
      </c>
      <c r="H39" s="64" t="s">
        <v>398</v>
      </c>
      <c r="I39" s="64" t="b">
        <f t="shared" si="0"/>
        <v>1</v>
      </c>
    </row>
    <row r="40" spans="1:9" x14ac:dyDescent="0.25">
      <c r="A40" s="62" t="s">
        <v>88</v>
      </c>
      <c r="B40" s="62" t="s">
        <v>360</v>
      </c>
      <c r="C40" s="62" t="s">
        <v>361</v>
      </c>
      <c r="D40" s="62" t="s">
        <v>366</v>
      </c>
      <c r="G40" s="20" t="s">
        <v>88</v>
      </c>
      <c r="H40" s="64" t="s">
        <v>398</v>
      </c>
      <c r="I40" s="64" t="b">
        <f t="shared" si="0"/>
        <v>1</v>
      </c>
    </row>
    <row r="41" spans="1:9" x14ac:dyDescent="0.25">
      <c r="A41" s="62" t="s">
        <v>89</v>
      </c>
      <c r="B41" s="62" t="s">
        <v>360</v>
      </c>
      <c r="C41" s="62" t="s">
        <v>361</v>
      </c>
      <c r="D41" s="62" t="s">
        <v>366</v>
      </c>
      <c r="G41" s="20" t="s">
        <v>89</v>
      </c>
      <c r="H41" s="64" t="s">
        <v>398</v>
      </c>
      <c r="I41" s="64" t="b">
        <f t="shared" si="0"/>
        <v>1</v>
      </c>
    </row>
    <row r="42" spans="1:9" x14ac:dyDescent="0.25">
      <c r="A42" s="62" t="s">
        <v>90</v>
      </c>
      <c r="B42" s="62" t="s">
        <v>360</v>
      </c>
      <c r="C42" s="62" t="s">
        <v>361</v>
      </c>
      <c r="D42" s="62" t="s">
        <v>366</v>
      </c>
      <c r="G42" s="20" t="s">
        <v>90</v>
      </c>
      <c r="H42" s="64" t="s">
        <v>398</v>
      </c>
      <c r="I42" s="64" t="b">
        <f t="shared" si="0"/>
        <v>1</v>
      </c>
    </row>
    <row r="43" spans="1:9" x14ac:dyDescent="0.25">
      <c r="A43" s="62" t="s">
        <v>91</v>
      </c>
      <c r="B43" s="62" t="s">
        <v>360</v>
      </c>
      <c r="C43" s="62" t="s">
        <v>361</v>
      </c>
      <c r="D43" s="62" t="s">
        <v>366</v>
      </c>
      <c r="G43" s="20" t="s">
        <v>91</v>
      </c>
      <c r="H43" s="64" t="s">
        <v>398</v>
      </c>
      <c r="I43" s="64" t="b">
        <f t="shared" si="0"/>
        <v>1</v>
      </c>
    </row>
    <row r="44" spans="1:9" x14ac:dyDescent="0.25">
      <c r="A44" s="62" t="s">
        <v>92</v>
      </c>
      <c r="B44" s="62" t="s">
        <v>360</v>
      </c>
      <c r="C44" s="62" t="s">
        <v>361</v>
      </c>
      <c r="D44" s="62" t="s">
        <v>366</v>
      </c>
      <c r="G44" s="20" t="s">
        <v>92</v>
      </c>
      <c r="H44" s="64" t="s">
        <v>398</v>
      </c>
      <c r="I44" s="64" t="b">
        <f t="shared" si="0"/>
        <v>1</v>
      </c>
    </row>
    <row r="45" spans="1:9" x14ac:dyDescent="0.25">
      <c r="A45" s="62" t="s">
        <v>367</v>
      </c>
      <c r="B45" s="62" t="s">
        <v>360</v>
      </c>
      <c r="C45" s="62" t="s">
        <v>361</v>
      </c>
      <c r="D45" s="62" t="s">
        <v>366</v>
      </c>
      <c r="G45" s="69" t="s">
        <v>367</v>
      </c>
      <c r="H45" s="64" t="s">
        <v>398</v>
      </c>
      <c r="I45" s="64" t="b">
        <f t="shared" si="0"/>
        <v>1</v>
      </c>
    </row>
    <row r="46" spans="1:9" x14ac:dyDescent="0.25">
      <c r="A46" s="62" t="s">
        <v>368</v>
      </c>
      <c r="B46" s="62" t="s">
        <v>360</v>
      </c>
      <c r="C46" s="62" t="s">
        <v>361</v>
      </c>
      <c r="D46" s="62" t="s">
        <v>366</v>
      </c>
      <c r="G46" s="69" t="s">
        <v>368</v>
      </c>
      <c r="H46" s="64" t="s">
        <v>398</v>
      </c>
      <c r="I46" s="64" t="b">
        <f t="shared" si="0"/>
        <v>1</v>
      </c>
    </row>
    <row r="47" spans="1:9" x14ac:dyDescent="0.25">
      <c r="A47" s="62" t="s">
        <v>93</v>
      </c>
      <c r="B47" s="62" t="s">
        <v>360</v>
      </c>
      <c r="C47" s="62" t="s">
        <v>361</v>
      </c>
      <c r="D47" s="62" t="s">
        <v>366</v>
      </c>
      <c r="G47" s="20" t="s">
        <v>93</v>
      </c>
      <c r="H47" s="64" t="s">
        <v>398</v>
      </c>
      <c r="I47" s="64" t="b">
        <f t="shared" si="0"/>
        <v>1</v>
      </c>
    </row>
    <row r="48" spans="1:9" x14ac:dyDescent="0.25">
      <c r="A48" s="62" t="s">
        <v>94</v>
      </c>
      <c r="B48" s="62" t="s">
        <v>360</v>
      </c>
      <c r="C48" s="62" t="s">
        <v>361</v>
      </c>
      <c r="D48" s="62" t="s">
        <v>366</v>
      </c>
      <c r="G48" s="20" t="s">
        <v>94</v>
      </c>
      <c r="H48" s="64" t="s">
        <v>398</v>
      </c>
      <c r="I48" s="64" t="b">
        <f t="shared" si="0"/>
        <v>1</v>
      </c>
    </row>
    <row r="49" spans="1:9" x14ac:dyDescent="0.25">
      <c r="A49" s="62" t="s">
        <v>95</v>
      </c>
      <c r="B49" s="62" t="s">
        <v>360</v>
      </c>
      <c r="C49" s="62" t="s">
        <v>361</v>
      </c>
      <c r="D49" s="62" t="s">
        <v>366</v>
      </c>
      <c r="G49" s="20" t="s">
        <v>95</v>
      </c>
      <c r="H49" s="64" t="s">
        <v>398</v>
      </c>
      <c r="I49" s="64" t="b">
        <f t="shared" si="0"/>
        <v>1</v>
      </c>
    </row>
    <row r="50" spans="1:9" x14ac:dyDescent="0.25">
      <c r="A50" s="62" t="s">
        <v>96</v>
      </c>
      <c r="B50" s="62" t="s">
        <v>360</v>
      </c>
      <c r="C50" s="62" t="s">
        <v>361</v>
      </c>
      <c r="D50" s="62" t="s">
        <v>366</v>
      </c>
      <c r="G50" s="20" t="s">
        <v>96</v>
      </c>
      <c r="H50" s="64" t="s">
        <v>398</v>
      </c>
      <c r="I50" s="64" t="b">
        <f t="shared" si="0"/>
        <v>1</v>
      </c>
    </row>
    <row r="51" spans="1:9" x14ac:dyDescent="0.25">
      <c r="A51" s="62" t="s">
        <v>97</v>
      </c>
      <c r="B51" s="62" t="s">
        <v>360</v>
      </c>
      <c r="C51" s="62" t="s">
        <v>361</v>
      </c>
      <c r="D51" s="62" t="s">
        <v>366</v>
      </c>
      <c r="G51" s="20" t="s">
        <v>97</v>
      </c>
      <c r="H51" s="64" t="s">
        <v>398</v>
      </c>
      <c r="I51" s="64" t="b">
        <f t="shared" si="0"/>
        <v>1</v>
      </c>
    </row>
    <row r="52" spans="1:9" x14ac:dyDescent="0.25">
      <c r="A52" s="62" t="s">
        <v>98</v>
      </c>
      <c r="B52" s="62" t="s">
        <v>360</v>
      </c>
      <c r="C52" s="62" t="s">
        <v>361</v>
      </c>
      <c r="D52" s="62" t="s">
        <v>366</v>
      </c>
      <c r="G52" s="20" t="s">
        <v>98</v>
      </c>
      <c r="H52" s="64" t="s">
        <v>398</v>
      </c>
      <c r="I52" s="64" t="b">
        <f t="shared" si="0"/>
        <v>1</v>
      </c>
    </row>
    <row r="53" spans="1:9" x14ac:dyDescent="0.25">
      <c r="A53" s="62" t="s">
        <v>99</v>
      </c>
      <c r="B53" s="62" t="s">
        <v>360</v>
      </c>
      <c r="C53" s="62" t="s">
        <v>361</v>
      </c>
      <c r="D53" s="62" t="s">
        <v>366</v>
      </c>
      <c r="G53" s="20" t="s">
        <v>99</v>
      </c>
      <c r="H53" s="64" t="s">
        <v>398</v>
      </c>
      <c r="I53" s="64" t="b">
        <f t="shared" si="0"/>
        <v>1</v>
      </c>
    </row>
    <row r="54" spans="1:9" x14ac:dyDescent="0.25">
      <c r="A54" s="62" t="s">
        <v>100</v>
      </c>
      <c r="B54" s="62" t="s">
        <v>360</v>
      </c>
      <c r="C54" s="62" t="s">
        <v>361</v>
      </c>
      <c r="D54" s="62" t="s">
        <v>366</v>
      </c>
      <c r="G54" s="20" t="s">
        <v>100</v>
      </c>
      <c r="H54" s="64" t="s">
        <v>398</v>
      </c>
      <c r="I54" s="64" t="b">
        <f t="shared" si="0"/>
        <v>1</v>
      </c>
    </row>
    <row r="55" spans="1:9" x14ac:dyDescent="0.25">
      <c r="A55" s="62" t="s">
        <v>101</v>
      </c>
      <c r="B55" s="62" t="s">
        <v>360</v>
      </c>
      <c r="C55" s="62" t="s">
        <v>361</v>
      </c>
      <c r="D55" s="62" t="s">
        <v>366</v>
      </c>
      <c r="G55" s="20" t="s">
        <v>101</v>
      </c>
      <c r="H55" s="64" t="s">
        <v>398</v>
      </c>
      <c r="I55" s="64" t="b">
        <f t="shared" si="0"/>
        <v>1</v>
      </c>
    </row>
    <row r="56" spans="1:9" x14ac:dyDescent="0.25">
      <c r="A56" s="62" t="s">
        <v>102</v>
      </c>
      <c r="B56" s="62" t="s">
        <v>360</v>
      </c>
      <c r="C56" s="62" t="s">
        <v>361</v>
      </c>
      <c r="D56" s="62" t="s">
        <v>366</v>
      </c>
      <c r="G56" s="20" t="s">
        <v>102</v>
      </c>
      <c r="H56" s="64" t="s">
        <v>398</v>
      </c>
      <c r="I56" s="64" t="b">
        <f t="shared" si="0"/>
        <v>1</v>
      </c>
    </row>
    <row r="57" spans="1:9" x14ac:dyDescent="0.25">
      <c r="A57" s="62" t="s">
        <v>103</v>
      </c>
      <c r="B57" s="62" t="s">
        <v>360</v>
      </c>
      <c r="C57" s="62" t="s">
        <v>361</v>
      </c>
      <c r="D57" s="62" t="s">
        <v>366</v>
      </c>
      <c r="G57" s="20" t="s">
        <v>103</v>
      </c>
      <c r="H57" s="64" t="s">
        <v>398</v>
      </c>
      <c r="I57" s="64" t="b">
        <f t="shared" si="0"/>
        <v>1</v>
      </c>
    </row>
    <row r="58" spans="1:9" x14ac:dyDescent="0.25">
      <c r="A58" s="62" t="s">
        <v>104</v>
      </c>
      <c r="B58" s="62" t="s">
        <v>360</v>
      </c>
      <c r="C58" s="62" t="s">
        <v>361</v>
      </c>
      <c r="D58" s="62" t="s">
        <v>366</v>
      </c>
      <c r="G58" s="20" t="s">
        <v>104</v>
      </c>
      <c r="H58" s="64" t="s">
        <v>398</v>
      </c>
      <c r="I58" s="64" t="b">
        <f t="shared" si="0"/>
        <v>1</v>
      </c>
    </row>
    <row r="59" spans="1:9" x14ac:dyDescent="0.25">
      <c r="A59" s="62" t="s">
        <v>105</v>
      </c>
      <c r="B59" s="62" t="s">
        <v>360</v>
      </c>
      <c r="C59" s="62" t="s">
        <v>361</v>
      </c>
      <c r="D59" s="62" t="s">
        <v>366</v>
      </c>
      <c r="G59" s="20" t="s">
        <v>105</v>
      </c>
      <c r="H59" s="64" t="s">
        <v>398</v>
      </c>
      <c r="I59" s="64" t="b">
        <f t="shared" si="0"/>
        <v>1</v>
      </c>
    </row>
    <row r="60" spans="1:9" x14ac:dyDescent="0.25">
      <c r="A60" s="62" t="s">
        <v>106</v>
      </c>
      <c r="B60" s="62" t="s">
        <v>360</v>
      </c>
      <c r="C60" s="62" t="s">
        <v>361</v>
      </c>
      <c r="D60" s="62" t="s">
        <v>366</v>
      </c>
      <c r="G60" s="20" t="s">
        <v>106</v>
      </c>
      <c r="H60" s="64" t="s">
        <v>398</v>
      </c>
      <c r="I60" s="64" t="b">
        <f t="shared" si="0"/>
        <v>1</v>
      </c>
    </row>
    <row r="61" spans="1:9" x14ac:dyDescent="0.25">
      <c r="A61" s="62" t="s">
        <v>107</v>
      </c>
      <c r="B61" s="62" t="s">
        <v>360</v>
      </c>
      <c r="C61" s="62" t="s">
        <v>361</v>
      </c>
      <c r="D61" s="62" t="s">
        <v>366</v>
      </c>
      <c r="G61" s="20" t="s">
        <v>107</v>
      </c>
      <c r="H61" s="64" t="s">
        <v>398</v>
      </c>
      <c r="I61" s="64" t="b">
        <f t="shared" si="0"/>
        <v>1</v>
      </c>
    </row>
    <row r="62" spans="1:9" x14ac:dyDescent="0.25">
      <c r="A62" s="62" t="s">
        <v>108</v>
      </c>
      <c r="B62" s="62" t="s">
        <v>360</v>
      </c>
      <c r="C62" s="62" t="s">
        <v>361</v>
      </c>
      <c r="D62" s="62" t="s">
        <v>366</v>
      </c>
      <c r="G62" s="20" t="s">
        <v>108</v>
      </c>
      <c r="H62" s="64" t="s">
        <v>398</v>
      </c>
      <c r="I62" s="64" t="b">
        <f t="shared" si="0"/>
        <v>1</v>
      </c>
    </row>
    <row r="63" spans="1:9" x14ac:dyDescent="0.25">
      <c r="A63" s="62" t="s">
        <v>109</v>
      </c>
      <c r="B63" s="62" t="s">
        <v>360</v>
      </c>
      <c r="C63" s="62" t="s">
        <v>361</v>
      </c>
      <c r="D63" s="62" t="s">
        <v>366</v>
      </c>
      <c r="G63" s="20" t="s">
        <v>109</v>
      </c>
      <c r="H63" s="64" t="s">
        <v>398</v>
      </c>
      <c r="I63" s="64" t="b">
        <f t="shared" si="0"/>
        <v>1</v>
      </c>
    </row>
    <row r="64" spans="1:9" x14ac:dyDescent="0.25">
      <c r="A64" s="62" t="s">
        <v>110</v>
      </c>
      <c r="B64" s="62" t="s">
        <v>360</v>
      </c>
      <c r="C64" s="62" t="s">
        <v>361</v>
      </c>
      <c r="D64" s="62" t="s">
        <v>366</v>
      </c>
      <c r="G64" s="20" t="s">
        <v>110</v>
      </c>
      <c r="H64" s="64" t="s">
        <v>398</v>
      </c>
      <c r="I64" s="64" t="b">
        <f t="shared" si="0"/>
        <v>1</v>
      </c>
    </row>
    <row r="65" spans="1:9" x14ac:dyDescent="0.25">
      <c r="A65" s="62" t="s">
        <v>111</v>
      </c>
      <c r="B65" s="62" t="s">
        <v>360</v>
      </c>
      <c r="C65" s="62" t="s">
        <v>361</v>
      </c>
      <c r="D65" s="62" t="s">
        <v>366</v>
      </c>
      <c r="G65" s="20" t="s">
        <v>111</v>
      </c>
      <c r="H65" s="64" t="s">
        <v>398</v>
      </c>
      <c r="I65" s="64" t="b">
        <f t="shared" si="0"/>
        <v>1</v>
      </c>
    </row>
    <row r="66" spans="1:9" x14ac:dyDescent="0.25">
      <c r="A66" s="62" t="s">
        <v>112</v>
      </c>
      <c r="B66" s="62" t="s">
        <v>360</v>
      </c>
      <c r="C66" s="62" t="s">
        <v>361</v>
      </c>
      <c r="D66" s="62" t="s">
        <v>366</v>
      </c>
      <c r="G66" s="20" t="s">
        <v>112</v>
      </c>
      <c r="H66" s="64" t="s">
        <v>398</v>
      </c>
      <c r="I66" s="64" t="b">
        <f t="shared" si="0"/>
        <v>1</v>
      </c>
    </row>
    <row r="67" spans="1:9" x14ac:dyDescent="0.25">
      <c r="A67" s="62" t="s">
        <v>113</v>
      </c>
      <c r="B67" s="62" t="s">
        <v>360</v>
      </c>
      <c r="C67" s="62" t="s">
        <v>361</v>
      </c>
      <c r="D67" s="62" t="s">
        <v>366</v>
      </c>
      <c r="G67" s="20" t="s">
        <v>113</v>
      </c>
      <c r="H67" s="64" t="s">
        <v>398</v>
      </c>
      <c r="I67" s="64" t="b">
        <f t="shared" ref="I67:I130" si="1">EXACT(G67,A67)</f>
        <v>1</v>
      </c>
    </row>
    <row r="68" spans="1:9" x14ac:dyDescent="0.25">
      <c r="A68" s="62" t="s">
        <v>369</v>
      </c>
      <c r="B68" s="62" t="s">
        <v>360</v>
      </c>
      <c r="C68" s="62" t="s">
        <v>361</v>
      </c>
      <c r="D68" s="62" t="s">
        <v>366</v>
      </c>
      <c r="G68" s="69" t="s">
        <v>369</v>
      </c>
      <c r="H68" s="64" t="s">
        <v>398</v>
      </c>
      <c r="I68" s="64" t="b">
        <f t="shared" si="1"/>
        <v>1</v>
      </c>
    </row>
    <row r="69" spans="1:9" x14ac:dyDescent="0.25">
      <c r="A69" s="62" t="s">
        <v>114</v>
      </c>
      <c r="B69" s="62" t="s">
        <v>360</v>
      </c>
      <c r="C69" s="62" t="s">
        <v>361</v>
      </c>
      <c r="D69" s="62" t="s">
        <v>366</v>
      </c>
      <c r="G69" s="20" t="s">
        <v>114</v>
      </c>
      <c r="H69" s="64" t="s">
        <v>398</v>
      </c>
      <c r="I69" s="64" t="b">
        <f t="shared" si="1"/>
        <v>1</v>
      </c>
    </row>
    <row r="70" spans="1:9" x14ac:dyDescent="0.25">
      <c r="A70" s="62" t="s">
        <v>163</v>
      </c>
      <c r="B70" s="62" t="s">
        <v>370</v>
      </c>
      <c r="C70" s="62" t="s">
        <v>361</v>
      </c>
      <c r="D70" s="62" t="s">
        <v>362</v>
      </c>
      <c r="G70" s="26" t="s">
        <v>163</v>
      </c>
      <c r="H70" s="64" t="s">
        <v>394</v>
      </c>
      <c r="I70" s="64" t="b">
        <f t="shared" si="1"/>
        <v>1</v>
      </c>
    </row>
    <row r="71" spans="1:9" x14ac:dyDescent="0.25">
      <c r="A71" s="62" t="s">
        <v>164</v>
      </c>
      <c r="B71" s="62" t="s">
        <v>370</v>
      </c>
      <c r="C71" s="62" t="s">
        <v>361</v>
      </c>
      <c r="D71" s="62" t="s">
        <v>362</v>
      </c>
      <c r="G71" s="26" t="s">
        <v>164</v>
      </c>
      <c r="H71" s="64" t="s">
        <v>394</v>
      </c>
      <c r="I71" s="64" t="b">
        <f t="shared" si="1"/>
        <v>1</v>
      </c>
    </row>
    <row r="72" spans="1:9" x14ac:dyDescent="0.25">
      <c r="A72" s="62" t="s">
        <v>165</v>
      </c>
      <c r="B72" s="62" t="s">
        <v>370</v>
      </c>
      <c r="C72" s="62" t="s">
        <v>361</v>
      </c>
      <c r="D72" s="62" t="s">
        <v>362</v>
      </c>
      <c r="G72" s="26" t="s">
        <v>165</v>
      </c>
      <c r="H72" s="64" t="s">
        <v>394</v>
      </c>
      <c r="I72" s="64" t="b">
        <f t="shared" si="1"/>
        <v>1</v>
      </c>
    </row>
    <row r="73" spans="1:9" x14ac:dyDescent="0.25">
      <c r="A73" s="62" t="s">
        <v>166</v>
      </c>
      <c r="B73" s="62" t="s">
        <v>370</v>
      </c>
      <c r="C73" s="62" t="s">
        <v>361</v>
      </c>
      <c r="D73" s="62" t="s">
        <v>362</v>
      </c>
      <c r="G73" s="26" t="s">
        <v>166</v>
      </c>
      <c r="H73" s="64" t="s">
        <v>394</v>
      </c>
      <c r="I73" s="64" t="b">
        <f t="shared" si="1"/>
        <v>1</v>
      </c>
    </row>
    <row r="74" spans="1:9" x14ac:dyDescent="0.25">
      <c r="A74" s="62" t="s">
        <v>167</v>
      </c>
      <c r="B74" s="62" t="s">
        <v>370</v>
      </c>
      <c r="C74" s="62" t="s">
        <v>361</v>
      </c>
      <c r="D74" s="62" t="s">
        <v>362</v>
      </c>
      <c r="G74" s="26" t="s">
        <v>167</v>
      </c>
      <c r="H74" s="64" t="s">
        <v>394</v>
      </c>
      <c r="I74" s="64" t="b">
        <f t="shared" si="1"/>
        <v>1</v>
      </c>
    </row>
    <row r="75" spans="1:9" x14ac:dyDescent="0.25">
      <c r="A75" s="62" t="s">
        <v>168</v>
      </c>
      <c r="B75" s="62" t="s">
        <v>370</v>
      </c>
      <c r="C75" s="62" t="s">
        <v>371</v>
      </c>
      <c r="D75" s="62" t="s">
        <v>362</v>
      </c>
      <c r="G75" s="26" t="s">
        <v>168</v>
      </c>
      <c r="H75" s="64" t="s">
        <v>394</v>
      </c>
      <c r="I75" s="64" t="b">
        <f t="shared" si="1"/>
        <v>1</v>
      </c>
    </row>
    <row r="76" spans="1:9" x14ac:dyDescent="0.25">
      <c r="A76" s="62" t="s">
        <v>169</v>
      </c>
      <c r="B76" s="62" t="s">
        <v>370</v>
      </c>
      <c r="C76" s="62" t="s">
        <v>371</v>
      </c>
      <c r="D76" s="62" t="s">
        <v>362</v>
      </c>
      <c r="G76" s="26" t="s">
        <v>169</v>
      </c>
      <c r="H76" s="64" t="s">
        <v>394</v>
      </c>
      <c r="I76" s="64" t="b">
        <f t="shared" si="1"/>
        <v>1</v>
      </c>
    </row>
    <row r="77" spans="1:9" x14ac:dyDescent="0.25">
      <c r="A77" s="62" t="s">
        <v>170</v>
      </c>
      <c r="B77" s="62" t="s">
        <v>370</v>
      </c>
      <c r="C77" s="62" t="s">
        <v>361</v>
      </c>
      <c r="D77" s="62" t="s">
        <v>362</v>
      </c>
      <c r="G77" s="26" t="s">
        <v>170</v>
      </c>
      <c r="H77" s="64" t="s">
        <v>394</v>
      </c>
      <c r="I77" s="64" t="b">
        <f t="shared" si="1"/>
        <v>1</v>
      </c>
    </row>
    <row r="78" spans="1:9" x14ac:dyDescent="0.25">
      <c r="A78" s="62" t="s">
        <v>171</v>
      </c>
      <c r="B78" s="62" t="s">
        <v>370</v>
      </c>
      <c r="C78" s="62" t="s">
        <v>361</v>
      </c>
      <c r="D78" s="62" t="s">
        <v>362</v>
      </c>
      <c r="G78" s="26" t="s">
        <v>171</v>
      </c>
      <c r="H78" s="64" t="s">
        <v>394</v>
      </c>
      <c r="I78" s="64" t="b">
        <f t="shared" si="1"/>
        <v>1</v>
      </c>
    </row>
    <row r="79" spans="1:9" x14ac:dyDescent="0.25">
      <c r="A79" s="62" t="s">
        <v>172</v>
      </c>
      <c r="B79" s="62" t="s">
        <v>370</v>
      </c>
      <c r="C79" s="62" t="s">
        <v>361</v>
      </c>
      <c r="D79" s="62" t="s">
        <v>362</v>
      </c>
      <c r="G79" s="26" t="s">
        <v>172</v>
      </c>
      <c r="H79" s="64" t="s">
        <v>394</v>
      </c>
      <c r="I79" s="64" t="b">
        <f t="shared" si="1"/>
        <v>1</v>
      </c>
    </row>
    <row r="80" spans="1:9" x14ac:dyDescent="0.25">
      <c r="A80" s="62" t="s">
        <v>173</v>
      </c>
      <c r="B80" s="62" t="s">
        <v>370</v>
      </c>
      <c r="C80" s="62" t="s">
        <v>361</v>
      </c>
      <c r="D80" s="62" t="s">
        <v>362</v>
      </c>
      <c r="G80" s="26" t="s">
        <v>173</v>
      </c>
      <c r="H80" s="64" t="s">
        <v>394</v>
      </c>
      <c r="I80" s="64" t="b">
        <f t="shared" si="1"/>
        <v>1</v>
      </c>
    </row>
    <row r="81" spans="1:9" x14ac:dyDescent="0.25">
      <c r="A81" s="62" t="s">
        <v>174</v>
      </c>
      <c r="B81" s="62" t="s">
        <v>370</v>
      </c>
      <c r="C81" s="62" t="s">
        <v>361</v>
      </c>
      <c r="D81" s="62" t="s">
        <v>362</v>
      </c>
      <c r="G81" s="26" t="s">
        <v>174</v>
      </c>
      <c r="H81" s="64" t="s">
        <v>394</v>
      </c>
      <c r="I81" s="64" t="b">
        <f t="shared" si="1"/>
        <v>1</v>
      </c>
    </row>
    <row r="82" spans="1:9" x14ac:dyDescent="0.25">
      <c r="A82" s="62" t="s">
        <v>175</v>
      </c>
      <c r="B82" s="62" t="s">
        <v>370</v>
      </c>
      <c r="C82" s="62" t="s">
        <v>361</v>
      </c>
      <c r="D82" s="62" t="s">
        <v>362</v>
      </c>
      <c r="G82" s="26" t="s">
        <v>175</v>
      </c>
      <c r="H82" s="64" t="s">
        <v>394</v>
      </c>
      <c r="I82" s="64" t="b">
        <f t="shared" si="1"/>
        <v>1</v>
      </c>
    </row>
    <row r="83" spans="1:9" x14ac:dyDescent="0.25">
      <c r="A83" s="62" t="s">
        <v>176</v>
      </c>
      <c r="B83" s="62" t="s">
        <v>370</v>
      </c>
      <c r="C83" s="62" t="s">
        <v>361</v>
      </c>
      <c r="D83" s="62" t="s">
        <v>362</v>
      </c>
      <c r="G83" s="26" t="s">
        <v>176</v>
      </c>
      <c r="H83" s="64" t="s">
        <v>394</v>
      </c>
      <c r="I83" s="64" t="b">
        <f t="shared" si="1"/>
        <v>1</v>
      </c>
    </row>
    <row r="84" spans="1:9" x14ac:dyDescent="0.25">
      <c r="A84" s="62" t="s">
        <v>177</v>
      </c>
      <c r="B84" s="62" t="s">
        <v>370</v>
      </c>
      <c r="C84" s="62" t="s">
        <v>361</v>
      </c>
      <c r="D84" s="62" t="s">
        <v>362</v>
      </c>
      <c r="G84" s="26" t="s">
        <v>177</v>
      </c>
      <c r="H84" s="64" t="s">
        <v>394</v>
      </c>
      <c r="I84" s="64" t="b">
        <f t="shared" si="1"/>
        <v>1</v>
      </c>
    </row>
    <row r="85" spans="1:9" x14ac:dyDescent="0.25">
      <c r="A85" s="62" t="s">
        <v>178</v>
      </c>
      <c r="B85" s="62" t="s">
        <v>370</v>
      </c>
      <c r="C85" s="62" t="s">
        <v>361</v>
      </c>
      <c r="D85" s="62" t="s">
        <v>362</v>
      </c>
      <c r="G85" s="26" t="s">
        <v>178</v>
      </c>
      <c r="H85" s="64" t="s">
        <v>394</v>
      </c>
      <c r="I85" s="64" t="b">
        <f t="shared" si="1"/>
        <v>1</v>
      </c>
    </row>
    <row r="86" spans="1:9" x14ac:dyDescent="0.25">
      <c r="A86" s="62" t="s">
        <v>179</v>
      </c>
      <c r="B86" s="62" t="s">
        <v>370</v>
      </c>
      <c r="C86" s="62" t="s">
        <v>361</v>
      </c>
      <c r="D86" s="62" t="s">
        <v>362</v>
      </c>
      <c r="G86" s="26" t="s">
        <v>179</v>
      </c>
      <c r="H86" s="64" t="s">
        <v>394</v>
      </c>
      <c r="I86" s="64" t="b">
        <f t="shared" si="1"/>
        <v>1</v>
      </c>
    </row>
    <row r="87" spans="1:9" x14ac:dyDescent="0.25">
      <c r="A87" s="62" t="s">
        <v>180</v>
      </c>
      <c r="B87" s="62" t="s">
        <v>370</v>
      </c>
      <c r="C87" s="62" t="s">
        <v>371</v>
      </c>
      <c r="D87" s="62" t="s">
        <v>362</v>
      </c>
      <c r="G87" s="26" t="s">
        <v>180</v>
      </c>
      <c r="H87" s="64" t="s">
        <v>394</v>
      </c>
      <c r="I87" s="64" t="b">
        <f t="shared" si="1"/>
        <v>1</v>
      </c>
    </row>
    <row r="88" spans="1:9" x14ac:dyDescent="0.25">
      <c r="A88" s="62" t="s">
        <v>181</v>
      </c>
      <c r="B88" s="62" t="s">
        <v>370</v>
      </c>
      <c r="C88" s="62" t="s">
        <v>361</v>
      </c>
      <c r="D88" s="62" t="s">
        <v>362</v>
      </c>
      <c r="G88" s="26" t="s">
        <v>181</v>
      </c>
      <c r="H88" s="64" t="s">
        <v>394</v>
      </c>
      <c r="I88" s="64" t="b">
        <f t="shared" si="1"/>
        <v>1</v>
      </c>
    </row>
    <row r="89" spans="1:9" x14ac:dyDescent="0.25">
      <c r="A89" s="62" t="s">
        <v>182</v>
      </c>
      <c r="B89" s="62" t="s">
        <v>370</v>
      </c>
      <c r="C89" s="62" t="s">
        <v>361</v>
      </c>
      <c r="D89" s="62" t="s">
        <v>362</v>
      </c>
      <c r="G89" s="26" t="s">
        <v>182</v>
      </c>
      <c r="H89" s="64" t="s">
        <v>394</v>
      </c>
      <c r="I89" s="64" t="b">
        <f t="shared" si="1"/>
        <v>1</v>
      </c>
    </row>
    <row r="90" spans="1:9" x14ac:dyDescent="0.25">
      <c r="A90" s="62" t="s">
        <v>183</v>
      </c>
      <c r="B90" s="62" t="s">
        <v>370</v>
      </c>
      <c r="C90" s="62" t="s">
        <v>361</v>
      </c>
      <c r="D90" s="62" t="s">
        <v>362</v>
      </c>
      <c r="G90" s="26" t="s">
        <v>183</v>
      </c>
      <c r="H90" s="64" t="s">
        <v>394</v>
      </c>
      <c r="I90" s="64" t="b">
        <f t="shared" si="1"/>
        <v>1</v>
      </c>
    </row>
    <row r="91" spans="1:9" x14ac:dyDescent="0.25">
      <c r="A91" s="62" t="s">
        <v>184</v>
      </c>
      <c r="B91" s="62" t="s">
        <v>370</v>
      </c>
      <c r="C91" s="62" t="s">
        <v>361</v>
      </c>
      <c r="D91" s="62" t="s">
        <v>362</v>
      </c>
      <c r="G91" s="26" t="s">
        <v>184</v>
      </c>
      <c r="H91" s="64" t="s">
        <v>394</v>
      </c>
      <c r="I91" s="64" t="b">
        <f t="shared" si="1"/>
        <v>1</v>
      </c>
    </row>
    <row r="92" spans="1:9" x14ac:dyDescent="0.25">
      <c r="A92" s="62" t="s">
        <v>185</v>
      </c>
      <c r="B92" s="62" t="s">
        <v>370</v>
      </c>
      <c r="C92" s="62" t="s">
        <v>361</v>
      </c>
      <c r="D92" s="62" t="s">
        <v>362</v>
      </c>
      <c r="G92" s="26" t="s">
        <v>185</v>
      </c>
      <c r="H92" s="64" t="s">
        <v>394</v>
      </c>
      <c r="I92" s="64" t="b">
        <f t="shared" si="1"/>
        <v>1</v>
      </c>
    </row>
    <row r="93" spans="1:9" x14ac:dyDescent="0.25">
      <c r="A93" s="62" t="s">
        <v>186</v>
      </c>
      <c r="B93" s="62" t="s">
        <v>370</v>
      </c>
      <c r="C93" s="62" t="s">
        <v>361</v>
      </c>
      <c r="D93" s="62" t="s">
        <v>362</v>
      </c>
      <c r="G93" s="26" t="s">
        <v>186</v>
      </c>
      <c r="H93" s="64" t="s">
        <v>394</v>
      </c>
      <c r="I93" s="64" t="b">
        <f t="shared" si="1"/>
        <v>1</v>
      </c>
    </row>
    <row r="94" spans="1:9" x14ac:dyDescent="0.25">
      <c r="A94" s="62" t="s">
        <v>187</v>
      </c>
      <c r="B94" s="62" t="s">
        <v>370</v>
      </c>
      <c r="C94" s="62" t="s">
        <v>361</v>
      </c>
      <c r="D94" s="62" t="s">
        <v>362</v>
      </c>
      <c r="G94" s="26" t="s">
        <v>187</v>
      </c>
      <c r="H94" s="64" t="s">
        <v>394</v>
      </c>
      <c r="I94" s="64" t="b">
        <f t="shared" si="1"/>
        <v>1</v>
      </c>
    </row>
    <row r="95" spans="1:9" x14ac:dyDescent="0.25">
      <c r="A95" s="62" t="s">
        <v>188</v>
      </c>
      <c r="B95" s="62" t="s">
        <v>370</v>
      </c>
      <c r="C95" s="62" t="s">
        <v>361</v>
      </c>
      <c r="D95" s="62" t="s">
        <v>362</v>
      </c>
      <c r="G95" s="26" t="s">
        <v>188</v>
      </c>
      <c r="H95" s="64" t="s">
        <v>394</v>
      </c>
      <c r="I95" s="64" t="b">
        <f t="shared" si="1"/>
        <v>1</v>
      </c>
    </row>
    <row r="96" spans="1:9" x14ac:dyDescent="0.25">
      <c r="A96" s="62" t="s">
        <v>189</v>
      </c>
      <c r="B96" s="62" t="s">
        <v>370</v>
      </c>
      <c r="C96" s="62" t="s">
        <v>361</v>
      </c>
      <c r="D96" s="62" t="s">
        <v>362</v>
      </c>
      <c r="G96" s="26" t="s">
        <v>189</v>
      </c>
      <c r="H96" s="64" t="s">
        <v>394</v>
      </c>
      <c r="I96" s="64" t="b">
        <f t="shared" si="1"/>
        <v>1</v>
      </c>
    </row>
    <row r="97" spans="1:10" x14ac:dyDescent="0.25">
      <c r="A97" s="62" t="s">
        <v>190</v>
      </c>
      <c r="B97" s="62" t="s">
        <v>370</v>
      </c>
      <c r="C97" s="62" t="s">
        <v>361</v>
      </c>
      <c r="D97" s="62" t="s">
        <v>362</v>
      </c>
      <c r="G97" s="26" t="s">
        <v>190</v>
      </c>
      <c r="H97" s="64" t="s">
        <v>394</v>
      </c>
      <c r="I97" s="64" t="b">
        <f t="shared" si="1"/>
        <v>1</v>
      </c>
    </row>
    <row r="98" spans="1:10" x14ac:dyDescent="0.25">
      <c r="A98" s="62" t="s">
        <v>191</v>
      </c>
      <c r="B98" s="62" t="s">
        <v>370</v>
      </c>
      <c r="C98" s="62" t="s">
        <v>361</v>
      </c>
      <c r="D98" s="62" t="s">
        <v>362</v>
      </c>
      <c r="G98" s="26" t="s">
        <v>191</v>
      </c>
      <c r="H98" s="64" t="s">
        <v>394</v>
      </c>
      <c r="I98" s="64" t="b">
        <f t="shared" si="1"/>
        <v>1</v>
      </c>
    </row>
    <row r="99" spans="1:10" x14ac:dyDescent="0.25">
      <c r="A99" s="62" t="s">
        <v>192</v>
      </c>
      <c r="B99" s="62" t="s">
        <v>370</v>
      </c>
      <c r="C99" s="62" t="s">
        <v>361</v>
      </c>
      <c r="D99" s="62" t="s">
        <v>362</v>
      </c>
      <c r="G99" s="26" t="s">
        <v>192</v>
      </c>
      <c r="H99" s="64" t="s">
        <v>394</v>
      </c>
      <c r="I99" s="64" t="b">
        <f t="shared" si="1"/>
        <v>1</v>
      </c>
    </row>
    <row r="100" spans="1:10" x14ac:dyDescent="0.25">
      <c r="A100" s="62" t="s">
        <v>193</v>
      </c>
      <c r="B100" s="62" t="s">
        <v>370</v>
      </c>
      <c r="C100" s="62" t="s">
        <v>361</v>
      </c>
      <c r="D100" s="62" t="s">
        <v>362</v>
      </c>
      <c r="G100" s="26" t="s">
        <v>193</v>
      </c>
      <c r="H100" s="64" t="s">
        <v>394</v>
      </c>
      <c r="I100" s="64" t="b">
        <f t="shared" si="1"/>
        <v>1</v>
      </c>
    </row>
    <row r="101" spans="1:10" x14ac:dyDescent="0.25">
      <c r="A101" s="62" t="s">
        <v>194</v>
      </c>
      <c r="B101" s="62" t="s">
        <v>370</v>
      </c>
      <c r="C101" s="62" t="s">
        <v>361</v>
      </c>
      <c r="D101" s="62" t="s">
        <v>362</v>
      </c>
      <c r="G101" s="26" t="s">
        <v>194</v>
      </c>
      <c r="H101" s="64" t="s">
        <v>394</v>
      </c>
      <c r="I101" s="64" t="b">
        <f t="shared" si="1"/>
        <v>1</v>
      </c>
    </row>
    <row r="102" spans="1:10" x14ac:dyDescent="0.25">
      <c r="A102" s="62" t="s">
        <v>195</v>
      </c>
      <c r="B102" s="62" t="s">
        <v>370</v>
      </c>
      <c r="C102" s="62" t="s">
        <v>361</v>
      </c>
      <c r="D102" s="62" t="s">
        <v>362</v>
      </c>
      <c r="G102" s="26" t="s">
        <v>195</v>
      </c>
      <c r="H102" s="64" t="s">
        <v>394</v>
      </c>
      <c r="I102" s="64" t="b">
        <f t="shared" si="1"/>
        <v>1</v>
      </c>
    </row>
    <row r="103" spans="1:10" x14ac:dyDescent="0.25">
      <c r="A103" s="62" t="s">
        <v>196</v>
      </c>
      <c r="B103" s="62" t="s">
        <v>370</v>
      </c>
      <c r="C103" s="62" t="s">
        <v>361</v>
      </c>
      <c r="D103" s="62" t="s">
        <v>362</v>
      </c>
      <c r="G103" s="26" t="s">
        <v>196</v>
      </c>
      <c r="H103" s="64" t="s">
        <v>394</v>
      </c>
      <c r="I103" s="64" t="b">
        <f t="shared" si="1"/>
        <v>1</v>
      </c>
    </row>
    <row r="104" spans="1:10" x14ac:dyDescent="0.25">
      <c r="A104" s="62" t="s">
        <v>197</v>
      </c>
      <c r="B104" s="62" t="s">
        <v>370</v>
      </c>
      <c r="C104" s="62" t="s">
        <v>361</v>
      </c>
      <c r="D104" s="62" t="s">
        <v>362</v>
      </c>
      <c r="G104" s="26" t="s">
        <v>197</v>
      </c>
      <c r="H104" s="64" t="s">
        <v>394</v>
      </c>
      <c r="I104" s="64" t="b">
        <f t="shared" si="1"/>
        <v>1</v>
      </c>
    </row>
    <row r="105" spans="1:10" x14ac:dyDescent="0.25">
      <c r="A105" s="62" t="s">
        <v>198</v>
      </c>
      <c r="B105" s="62" t="s">
        <v>370</v>
      </c>
      <c r="C105" s="62" t="s">
        <v>361</v>
      </c>
      <c r="D105" s="62" t="s">
        <v>362</v>
      </c>
      <c r="G105" s="26" t="s">
        <v>198</v>
      </c>
      <c r="H105" s="64" t="s">
        <v>394</v>
      </c>
      <c r="I105" s="64" t="b">
        <f t="shared" si="1"/>
        <v>1</v>
      </c>
    </row>
    <row r="106" spans="1:10" x14ac:dyDescent="0.25">
      <c r="A106" s="62" t="s">
        <v>199</v>
      </c>
      <c r="B106" s="62" t="s">
        <v>370</v>
      </c>
      <c r="C106" s="62" t="s">
        <v>361</v>
      </c>
      <c r="D106" s="62" t="s">
        <v>362</v>
      </c>
      <c r="G106" s="26" t="s">
        <v>199</v>
      </c>
      <c r="H106" s="64" t="s">
        <v>394</v>
      </c>
      <c r="I106" s="64" t="b">
        <f t="shared" si="1"/>
        <v>1</v>
      </c>
      <c r="J106" s="64"/>
    </row>
    <row r="107" spans="1:10" x14ac:dyDescent="0.25">
      <c r="A107" s="62" t="s">
        <v>200</v>
      </c>
      <c r="B107" s="62" t="s">
        <v>370</v>
      </c>
      <c r="C107" s="62" t="s">
        <v>361</v>
      </c>
      <c r="D107" s="62" t="s">
        <v>362</v>
      </c>
      <c r="G107" s="26" t="s">
        <v>200</v>
      </c>
      <c r="H107" s="64" t="s">
        <v>394</v>
      </c>
      <c r="I107" s="64" t="b">
        <f t="shared" si="1"/>
        <v>1</v>
      </c>
    </row>
    <row r="108" spans="1:10" x14ac:dyDescent="0.25">
      <c r="A108" s="62" t="s">
        <v>372</v>
      </c>
      <c r="B108" s="62" t="s">
        <v>370</v>
      </c>
      <c r="C108" s="62" t="s">
        <v>361</v>
      </c>
      <c r="D108" s="62" t="s">
        <v>362</v>
      </c>
      <c r="G108" s="69" t="s">
        <v>372</v>
      </c>
      <c r="H108" s="64" t="s">
        <v>394</v>
      </c>
      <c r="I108" s="64" t="b">
        <f t="shared" si="1"/>
        <v>1</v>
      </c>
    </row>
    <row r="109" spans="1:10" x14ac:dyDescent="0.25">
      <c r="A109" s="62" t="s">
        <v>201</v>
      </c>
      <c r="B109" s="62" t="s">
        <v>370</v>
      </c>
      <c r="C109" s="62" t="s">
        <v>371</v>
      </c>
      <c r="D109" s="62" t="s">
        <v>362</v>
      </c>
      <c r="G109" s="26" t="s">
        <v>201</v>
      </c>
      <c r="H109" s="64" t="s">
        <v>394</v>
      </c>
      <c r="I109" s="64" t="b">
        <f t="shared" si="1"/>
        <v>1</v>
      </c>
    </row>
    <row r="110" spans="1:10" x14ac:dyDescent="0.25">
      <c r="A110" s="62" t="s">
        <v>202</v>
      </c>
      <c r="B110" s="62" t="s">
        <v>370</v>
      </c>
      <c r="C110" s="62" t="s">
        <v>371</v>
      </c>
      <c r="D110" s="62" t="s">
        <v>362</v>
      </c>
      <c r="G110" s="26" t="s">
        <v>202</v>
      </c>
      <c r="H110" s="64" t="s">
        <v>394</v>
      </c>
      <c r="I110" s="64" t="b">
        <f t="shared" si="1"/>
        <v>1</v>
      </c>
    </row>
    <row r="111" spans="1:10" x14ac:dyDescent="0.25">
      <c r="A111" s="62" t="s">
        <v>203</v>
      </c>
      <c r="B111" s="62" t="s">
        <v>370</v>
      </c>
      <c r="C111" s="62" t="s">
        <v>371</v>
      </c>
      <c r="D111" s="62" t="s">
        <v>362</v>
      </c>
      <c r="G111" s="26" t="s">
        <v>203</v>
      </c>
      <c r="H111" s="64" t="s">
        <v>394</v>
      </c>
      <c r="I111" s="64" t="b">
        <f t="shared" si="1"/>
        <v>1</v>
      </c>
    </row>
    <row r="112" spans="1:10" x14ac:dyDescent="0.25">
      <c r="A112" s="62" t="s">
        <v>204</v>
      </c>
      <c r="B112" s="62" t="s">
        <v>370</v>
      </c>
      <c r="C112" s="62" t="s">
        <v>371</v>
      </c>
      <c r="D112" s="62" t="s">
        <v>362</v>
      </c>
      <c r="G112" s="26" t="s">
        <v>204</v>
      </c>
      <c r="H112" s="64" t="s">
        <v>394</v>
      </c>
      <c r="I112" s="64" t="b">
        <f t="shared" si="1"/>
        <v>1</v>
      </c>
    </row>
    <row r="113" spans="1:10" x14ac:dyDescent="0.25">
      <c r="A113" s="62" t="s">
        <v>205</v>
      </c>
      <c r="B113" s="62" t="s">
        <v>370</v>
      </c>
      <c r="C113" s="62" t="s">
        <v>371</v>
      </c>
      <c r="D113" s="62" t="s">
        <v>362</v>
      </c>
      <c r="G113" s="26" t="s">
        <v>205</v>
      </c>
      <c r="H113" s="64" t="s">
        <v>394</v>
      </c>
      <c r="I113" s="64" t="b">
        <f t="shared" si="1"/>
        <v>1</v>
      </c>
    </row>
    <row r="114" spans="1:10" x14ac:dyDescent="0.25">
      <c r="A114" s="62" t="s">
        <v>206</v>
      </c>
      <c r="B114" s="62" t="s">
        <v>370</v>
      </c>
      <c r="C114" s="62" t="s">
        <v>371</v>
      </c>
      <c r="D114" s="62" t="s">
        <v>362</v>
      </c>
      <c r="G114" s="26" t="s">
        <v>206</v>
      </c>
      <c r="H114" s="64" t="s">
        <v>394</v>
      </c>
      <c r="I114" s="64" t="b">
        <f t="shared" si="1"/>
        <v>1</v>
      </c>
    </row>
    <row r="115" spans="1:10" x14ac:dyDescent="0.25">
      <c r="A115" s="62" t="s">
        <v>207</v>
      </c>
      <c r="B115" s="62" t="s">
        <v>370</v>
      </c>
      <c r="C115" s="62" t="s">
        <v>371</v>
      </c>
      <c r="D115" s="62" t="s">
        <v>362</v>
      </c>
      <c r="G115" s="26" t="s">
        <v>207</v>
      </c>
      <c r="H115" s="64" t="s">
        <v>394</v>
      </c>
      <c r="I115" s="64" t="b">
        <f t="shared" si="1"/>
        <v>1</v>
      </c>
    </row>
    <row r="116" spans="1:10" x14ac:dyDescent="0.25">
      <c r="A116" s="62" t="s">
        <v>208</v>
      </c>
      <c r="B116" s="62" t="s">
        <v>370</v>
      </c>
      <c r="C116" s="62" t="s">
        <v>361</v>
      </c>
      <c r="D116" s="62" t="s">
        <v>362</v>
      </c>
      <c r="G116" s="26" t="s">
        <v>208</v>
      </c>
      <c r="H116" s="64" t="s">
        <v>394</v>
      </c>
      <c r="I116" s="64" t="b">
        <f t="shared" si="1"/>
        <v>1</v>
      </c>
    </row>
    <row r="117" spans="1:10" x14ac:dyDescent="0.25">
      <c r="A117" s="62" t="s">
        <v>209</v>
      </c>
      <c r="B117" s="62" t="s">
        <v>370</v>
      </c>
      <c r="C117" s="62" t="s">
        <v>361</v>
      </c>
      <c r="D117" s="62" t="s">
        <v>362</v>
      </c>
      <c r="G117" s="26" t="s">
        <v>209</v>
      </c>
      <c r="H117" s="64" t="s">
        <v>394</v>
      </c>
      <c r="I117" s="64" t="b">
        <f t="shared" si="1"/>
        <v>1</v>
      </c>
    </row>
    <row r="118" spans="1:10" x14ac:dyDescent="0.25">
      <c r="A118" s="62" t="s">
        <v>210</v>
      </c>
      <c r="B118" s="62" t="s">
        <v>370</v>
      </c>
      <c r="C118" s="62" t="s">
        <v>371</v>
      </c>
      <c r="D118" s="62" t="s">
        <v>362</v>
      </c>
      <c r="G118" s="26" t="s">
        <v>210</v>
      </c>
      <c r="H118" s="64" t="s">
        <v>394</v>
      </c>
      <c r="I118" s="64" t="b">
        <f t="shared" si="1"/>
        <v>1</v>
      </c>
    </row>
    <row r="119" spans="1:10" x14ac:dyDescent="0.25">
      <c r="A119" s="62" t="s">
        <v>211</v>
      </c>
      <c r="B119" s="62" t="s">
        <v>370</v>
      </c>
      <c r="C119" s="62" t="s">
        <v>371</v>
      </c>
      <c r="D119" s="62" t="s">
        <v>362</v>
      </c>
      <c r="G119" s="26" t="s">
        <v>211</v>
      </c>
      <c r="H119" s="64" t="s">
        <v>394</v>
      </c>
      <c r="I119" s="64" t="b">
        <f t="shared" si="1"/>
        <v>1</v>
      </c>
    </row>
    <row r="120" spans="1:10" x14ac:dyDescent="0.25">
      <c r="A120" s="62" t="s">
        <v>212</v>
      </c>
      <c r="B120" s="62" t="s">
        <v>370</v>
      </c>
      <c r="C120" s="62" t="s">
        <v>371</v>
      </c>
      <c r="D120" s="62" t="s">
        <v>362</v>
      </c>
      <c r="G120" s="26" t="s">
        <v>212</v>
      </c>
      <c r="H120" s="64" t="s">
        <v>394</v>
      </c>
      <c r="I120" s="64" t="b">
        <f t="shared" si="1"/>
        <v>1</v>
      </c>
    </row>
    <row r="121" spans="1:10" x14ac:dyDescent="0.25">
      <c r="A121" s="62" t="s">
        <v>213</v>
      </c>
      <c r="B121" s="62" t="s">
        <v>370</v>
      </c>
      <c r="C121" s="62" t="s">
        <v>371</v>
      </c>
      <c r="D121" s="62" t="s">
        <v>362</v>
      </c>
      <c r="G121" s="26" t="s">
        <v>213</v>
      </c>
      <c r="H121" s="64" t="s">
        <v>394</v>
      </c>
      <c r="I121" s="64" t="b">
        <f t="shared" si="1"/>
        <v>1</v>
      </c>
    </row>
    <row r="122" spans="1:10" x14ac:dyDescent="0.25">
      <c r="A122" s="62" t="s">
        <v>214</v>
      </c>
      <c r="B122" s="62" t="s">
        <v>370</v>
      </c>
      <c r="C122" s="62" t="s">
        <v>371</v>
      </c>
      <c r="D122" s="62" t="s">
        <v>362</v>
      </c>
      <c r="G122" s="26" t="s">
        <v>214</v>
      </c>
      <c r="H122" s="64" t="s">
        <v>394</v>
      </c>
      <c r="I122" s="64" t="b">
        <f t="shared" si="1"/>
        <v>1</v>
      </c>
    </row>
    <row r="123" spans="1:10" x14ac:dyDescent="0.25">
      <c r="A123" s="62" t="s">
        <v>215</v>
      </c>
      <c r="B123" s="62" t="s">
        <v>370</v>
      </c>
      <c r="C123" s="62" t="s">
        <v>371</v>
      </c>
      <c r="D123" s="62" t="s">
        <v>362</v>
      </c>
      <c r="G123" s="26" t="s">
        <v>215</v>
      </c>
      <c r="H123" s="64" t="s">
        <v>394</v>
      </c>
      <c r="I123" s="64" t="b">
        <f t="shared" si="1"/>
        <v>1</v>
      </c>
    </row>
    <row r="124" spans="1:10" x14ac:dyDescent="0.25">
      <c r="A124" s="62" t="s">
        <v>216</v>
      </c>
      <c r="B124" s="62" t="s">
        <v>370</v>
      </c>
      <c r="C124" s="62" t="s">
        <v>371</v>
      </c>
      <c r="D124" s="62" t="s">
        <v>362</v>
      </c>
      <c r="G124" s="26" t="s">
        <v>216</v>
      </c>
      <c r="H124" s="64" t="s">
        <v>394</v>
      </c>
      <c r="I124" s="64" t="b">
        <f t="shared" si="1"/>
        <v>1</v>
      </c>
      <c r="J124" s="64"/>
    </row>
    <row r="125" spans="1:10" x14ac:dyDescent="0.25">
      <c r="A125" s="62" t="s">
        <v>217</v>
      </c>
      <c r="B125" s="62" t="s">
        <v>370</v>
      </c>
      <c r="C125" s="62" t="s">
        <v>371</v>
      </c>
      <c r="D125" s="62" t="s">
        <v>362</v>
      </c>
      <c r="G125" s="26" t="s">
        <v>217</v>
      </c>
      <c r="H125" s="64" t="s">
        <v>394</v>
      </c>
      <c r="I125" s="64" t="b">
        <f t="shared" si="1"/>
        <v>1</v>
      </c>
      <c r="J125" s="64"/>
    </row>
    <row r="126" spans="1:10" x14ac:dyDescent="0.25">
      <c r="A126" s="62" t="s">
        <v>373</v>
      </c>
      <c r="B126" s="62" t="s">
        <v>370</v>
      </c>
      <c r="C126" s="62" t="s">
        <v>371</v>
      </c>
      <c r="D126" s="62" t="s">
        <v>362</v>
      </c>
      <c r="G126" s="26" t="s">
        <v>373</v>
      </c>
      <c r="H126" s="64" t="s">
        <v>394</v>
      </c>
      <c r="I126" s="64" t="b">
        <f t="shared" si="1"/>
        <v>1</v>
      </c>
    </row>
    <row r="127" spans="1:10" x14ac:dyDescent="0.25">
      <c r="A127" s="62" t="s">
        <v>374</v>
      </c>
      <c r="B127" s="62" t="s">
        <v>370</v>
      </c>
      <c r="C127" s="62" t="s">
        <v>371</v>
      </c>
      <c r="D127" s="62" t="s">
        <v>362</v>
      </c>
      <c r="G127" s="26" t="s">
        <v>374</v>
      </c>
      <c r="H127" s="64" t="s">
        <v>394</v>
      </c>
      <c r="I127" s="64" t="b">
        <f t="shared" si="1"/>
        <v>1</v>
      </c>
    </row>
    <row r="128" spans="1:10" x14ac:dyDescent="0.25">
      <c r="A128" s="62" t="s">
        <v>218</v>
      </c>
      <c r="B128" s="62" t="s">
        <v>370</v>
      </c>
      <c r="C128" s="62" t="s">
        <v>361</v>
      </c>
      <c r="D128" s="62" t="s">
        <v>362</v>
      </c>
      <c r="G128" s="26" t="s">
        <v>218</v>
      </c>
      <c r="H128" s="64" t="s">
        <v>394</v>
      </c>
      <c r="I128" s="64" t="b">
        <f t="shared" si="1"/>
        <v>1</v>
      </c>
    </row>
    <row r="129" spans="1:9" x14ac:dyDescent="0.25">
      <c r="A129" s="62" t="s">
        <v>219</v>
      </c>
      <c r="B129" s="62" t="s">
        <v>370</v>
      </c>
      <c r="C129" s="62" t="s">
        <v>361</v>
      </c>
      <c r="D129" s="62" t="s">
        <v>362</v>
      </c>
      <c r="G129" s="26" t="s">
        <v>219</v>
      </c>
      <c r="H129" s="64" t="s">
        <v>394</v>
      </c>
      <c r="I129" s="64" t="b">
        <f t="shared" si="1"/>
        <v>1</v>
      </c>
    </row>
    <row r="130" spans="1:9" x14ac:dyDescent="0.25">
      <c r="A130" s="62" t="s">
        <v>220</v>
      </c>
      <c r="B130" s="62" t="s">
        <v>370</v>
      </c>
      <c r="C130" s="62" t="s">
        <v>361</v>
      </c>
      <c r="D130" s="62" t="s">
        <v>362</v>
      </c>
      <c r="G130" s="26" t="s">
        <v>220</v>
      </c>
      <c r="H130" s="64" t="s">
        <v>394</v>
      </c>
      <c r="I130" s="64" t="b">
        <f t="shared" si="1"/>
        <v>1</v>
      </c>
    </row>
    <row r="131" spans="1:9" x14ac:dyDescent="0.25">
      <c r="A131" s="62" t="s">
        <v>221</v>
      </c>
      <c r="B131" s="62" t="s">
        <v>370</v>
      </c>
      <c r="C131" s="62" t="s">
        <v>371</v>
      </c>
      <c r="D131" s="62" t="s">
        <v>362</v>
      </c>
      <c r="G131" s="26" t="s">
        <v>221</v>
      </c>
      <c r="H131" s="64" t="s">
        <v>394</v>
      </c>
      <c r="I131" s="64" t="b">
        <f t="shared" ref="I131:I194" si="2">EXACT(G131,A131)</f>
        <v>1</v>
      </c>
    </row>
    <row r="132" spans="1:9" x14ac:dyDescent="0.25">
      <c r="A132" s="62" t="s">
        <v>222</v>
      </c>
      <c r="B132" s="62" t="s">
        <v>370</v>
      </c>
      <c r="C132" s="62" t="s">
        <v>371</v>
      </c>
      <c r="D132" s="62" t="s">
        <v>362</v>
      </c>
      <c r="G132" s="26" t="s">
        <v>222</v>
      </c>
      <c r="H132" s="64" t="s">
        <v>394</v>
      </c>
      <c r="I132" s="64" t="b">
        <f t="shared" si="2"/>
        <v>1</v>
      </c>
    </row>
    <row r="133" spans="1:9" x14ac:dyDescent="0.25">
      <c r="A133" s="62" t="s">
        <v>223</v>
      </c>
      <c r="B133" s="62" t="s">
        <v>370</v>
      </c>
      <c r="C133" s="62" t="s">
        <v>371</v>
      </c>
      <c r="D133" s="62" t="s">
        <v>362</v>
      </c>
      <c r="G133" s="26" t="s">
        <v>223</v>
      </c>
      <c r="H133" s="64" t="s">
        <v>394</v>
      </c>
      <c r="I133" s="64" t="b">
        <f t="shared" si="2"/>
        <v>1</v>
      </c>
    </row>
    <row r="134" spans="1:9" x14ac:dyDescent="0.25">
      <c r="A134" s="62" t="s">
        <v>224</v>
      </c>
      <c r="B134" s="62" t="s">
        <v>370</v>
      </c>
      <c r="C134" s="62" t="s">
        <v>371</v>
      </c>
      <c r="D134" s="62" t="s">
        <v>362</v>
      </c>
      <c r="G134" s="26" t="s">
        <v>224</v>
      </c>
      <c r="H134" s="64" t="s">
        <v>394</v>
      </c>
      <c r="I134" s="64" t="b">
        <f t="shared" si="2"/>
        <v>1</v>
      </c>
    </row>
    <row r="135" spans="1:9" x14ac:dyDescent="0.25">
      <c r="A135" s="62" t="s">
        <v>225</v>
      </c>
      <c r="B135" s="62" t="s">
        <v>370</v>
      </c>
      <c r="C135" s="62" t="s">
        <v>371</v>
      </c>
      <c r="D135" s="62" t="s">
        <v>362</v>
      </c>
      <c r="G135" s="26" t="s">
        <v>225</v>
      </c>
      <c r="H135" s="64" t="s">
        <v>394</v>
      </c>
      <c r="I135" s="64" t="b">
        <f t="shared" si="2"/>
        <v>1</v>
      </c>
    </row>
    <row r="136" spans="1:9" x14ac:dyDescent="0.25">
      <c r="A136" s="62" t="s">
        <v>226</v>
      </c>
      <c r="B136" s="62" t="s">
        <v>370</v>
      </c>
      <c r="C136" s="62" t="s">
        <v>361</v>
      </c>
      <c r="D136" s="62" t="s">
        <v>362</v>
      </c>
      <c r="G136" s="26" t="s">
        <v>226</v>
      </c>
      <c r="H136" s="64" t="s">
        <v>394</v>
      </c>
      <c r="I136" s="64" t="b">
        <f t="shared" si="2"/>
        <v>1</v>
      </c>
    </row>
    <row r="137" spans="1:9" x14ac:dyDescent="0.25">
      <c r="A137" s="62" t="s">
        <v>266</v>
      </c>
      <c r="B137" s="62" t="s">
        <v>370</v>
      </c>
      <c r="C137" s="62" t="s">
        <v>361</v>
      </c>
      <c r="D137" s="62" t="s">
        <v>366</v>
      </c>
      <c r="G137" s="11" t="s">
        <v>266</v>
      </c>
      <c r="H137" t="s">
        <v>393</v>
      </c>
      <c r="I137" s="64" t="b">
        <f t="shared" si="2"/>
        <v>1</v>
      </c>
    </row>
    <row r="138" spans="1:9" x14ac:dyDescent="0.25">
      <c r="A138" s="62" t="s">
        <v>267</v>
      </c>
      <c r="B138" s="62" t="s">
        <v>370</v>
      </c>
      <c r="C138" s="62" t="s">
        <v>361</v>
      </c>
      <c r="D138" s="62" t="s">
        <v>366</v>
      </c>
      <c r="G138" s="11" t="s">
        <v>267</v>
      </c>
      <c r="H138" s="64" t="s">
        <v>393</v>
      </c>
      <c r="I138" s="64" t="b">
        <f t="shared" si="2"/>
        <v>1</v>
      </c>
    </row>
    <row r="139" spans="1:9" x14ac:dyDescent="0.25">
      <c r="A139" s="62" t="s">
        <v>268</v>
      </c>
      <c r="B139" s="62" t="s">
        <v>370</v>
      </c>
      <c r="C139" s="62" t="s">
        <v>361</v>
      </c>
      <c r="D139" s="62" t="s">
        <v>366</v>
      </c>
      <c r="G139" s="11" t="s">
        <v>268</v>
      </c>
      <c r="H139" s="64" t="s">
        <v>393</v>
      </c>
      <c r="I139" s="64" t="b">
        <f t="shared" si="2"/>
        <v>1</v>
      </c>
    </row>
    <row r="140" spans="1:9" x14ac:dyDescent="0.25">
      <c r="A140" s="62" t="s">
        <v>269</v>
      </c>
      <c r="B140" s="62" t="s">
        <v>370</v>
      </c>
      <c r="C140" s="62" t="s">
        <v>361</v>
      </c>
      <c r="D140" s="62" t="s">
        <v>366</v>
      </c>
      <c r="G140" s="11" t="s">
        <v>269</v>
      </c>
      <c r="H140" s="64" t="s">
        <v>393</v>
      </c>
      <c r="I140" s="64" t="b">
        <f t="shared" si="2"/>
        <v>1</v>
      </c>
    </row>
    <row r="141" spans="1:9" x14ac:dyDescent="0.25">
      <c r="A141" s="62" t="s">
        <v>270</v>
      </c>
      <c r="B141" s="62" t="s">
        <v>370</v>
      </c>
      <c r="C141" s="62" t="s">
        <v>361</v>
      </c>
      <c r="D141" s="62" t="s">
        <v>366</v>
      </c>
      <c r="G141" s="11" t="s">
        <v>270</v>
      </c>
      <c r="H141" s="64" t="s">
        <v>393</v>
      </c>
      <c r="I141" s="64" t="b">
        <f t="shared" si="2"/>
        <v>1</v>
      </c>
    </row>
    <row r="142" spans="1:9" x14ac:dyDescent="0.25">
      <c r="A142" s="62" t="s">
        <v>271</v>
      </c>
      <c r="B142" s="62" t="s">
        <v>370</v>
      </c>
      <c r="C142" s="62" t="s">
        <v>371</v>
      </c>
      <c r="D142" s="62" t="s">
        <v>366</v>
      </c>
      <c r="G142" s="11" t="s">
        <v>271</v>
      </c>
      <c r="H142" s="64" t="s">
        <v>393</v>
      </c>
      <c r="I142" s="64" t="b">
        <f t="shared" si="2"/>
        <v>1</v>
      </c>
    </row>
    <row r="143" spans="1:9" x14ac:dyDescent="0.25">
      <c r="A143" s="62" t="s">
        <v>272</v>
      </c>
      <c r="B143" s="62" t="s">
        <v>370</v>
      </c>
      <c r="C143" s="62" t="s">
        <v>371</v>
      </c>
      <c r="D143" s="62" t="s">
        <v>366</v>
      </c>
      <c r="G143" s="11" t="s">
        <v>272</v>
      </c>
      <c r="H143" s="64" t="s">
        <v>393</v>
      </c>
      <c r="I143" s="64" t="b">
        <f t="shared" si="2"/>
        <v>1</v>
      </c>
    </row>
    <row r="144" spans="1:9" x14ac:dyDescent="0.25">
      <c r="A144" s="62" t="s">
        <v>273</v>
      </c>
      <c r="B144" s="62" t="s">
        <v>370</v>
      </c>
      <c r="C144" s="62" t="s">
        <v>361</v>
      </c>
      <c r="D144" s="62" t="s">
        <v>366</v>
      </c>
      <c r="G144" s="11" t="s">
        <v>273</v>
      </c>
      <c r="H144" s="64" t="s">
        <v>393</v>
      </c>
      <c r="I144" s="64" t="b">
        <f t="shared" si="2"/>
        <v>1</v>
      </c>
    </row>
    <row r="145" spans="1:9" x14ac:dyDescent="0.25">
      <c r="A145" s="62" t="s">
        <v>274</v>
      </c>
      <c r="B145" s="62" t="s">
        <v>370</v>
      </c>
      <c r="C145" s="62" t="s">
        <v>361</v>
      </c>
      <c r="D145" s="62" t="s">
        <v>366</v>
      </c>
      <c r="G145" s="11" t="s">
        <v>274</v>
      </c>
      <c r="H145" s="64" t="s">
        <v>393</v>
      </c>
      <c r="I145" s="64" t="b">
        <f t="shared" si="2"/>
        <v>1</v>
      </c>
    </row>
    <row r="146" spans="1:9" x14ac:dyDescent="0.25">
      <c r="A146" s="62" t="s">
        <v>275</v>
      </c>
      <c r="B146" s="62" t="s">
        <v>370</v>
      </c>
      <c r="C146" s="62" t="s">
        <v>361</v>
      </c>
      <c r="D146" s="62" t="s">
        <v>366</v>
      </c>
      <c r="G146" s="11" t="s">
        <v>275</v>
      </c>
      <c r="H146" s="64" t="s">
        <v>393</v>
      </c>
      <c r="I146" s="64" t="b">
        <f t="shared" si="2"/>
        <v>1</v>
      </c>
    </row>
    <row r="147" spans="1:9" x14ac:dyDescent="0.25">
      <c r="A147" s="62" t="s">
        <v>276</v>
      </c>
      <c r="B147" s="62" t="s">
        <v>370</v>
      </c>
      <c r="C147" s="62" t="s">
        <v>361</v>
      </c>
      <c r="D147" s="62" t="s">
        <v>366</v>
      </c>
      <c r="G147" s="11" t="s">
        <v>276</v>
      </c>
      <c r="H147" s="64" t="s">
        <v>393</v>
      </c>
      <c r="I147" s="64" t="b">
        <f t="shared" si="2"/>
        <v>1</v>
      </c>
    </row>
    <row r="148" spans="1:9" x14ac:dyDescent="0.25">
      <c r="A148" s="62" t="s">
        <v>277</v>
      </c>
      <c r="B148" s="62" t="s">
        <v>370</v>
      </c>
      <c r="C148" s="62" t="s">
        <v>361</v>
      </c>
      <c r="D148" s="62" t="s">
        <v>366</v>
      </c>
      <c r="G148" s="11" t="s">
        <v>277</v>
      </c>
      <c r="H148" s="64" t="s">
        <v>393</v>
      </c>
      <c r="I148" s="64" t="b">
        <f t="shared" si="2"/>
        <v>1</v>
      </c>
    </row>
    <row r="149" spans="1:9" x14ac:dyDescent="0.25">
      <c r="A149" s="62" t="s">
        <v>278</v>
      </c>
      <c r="B149" s="62" t="s">
        <v>370</v>
      </c>
      <c r="C149" s="62" t="s">
        <v>361</v>
      </c>
      <c r="D149" s="62" t="s">
        <v>366</v>
      </c>
      <c r="G149" s="11" t="s">
        <v>278</v>
      </c>
      <c r="H149" s="64" t="s">
        <v>393</v>
      </c>
      <c r="I149" s="64" t="b">
        <f t="shared" si="2"/>
        <v>1</v>
      </c>
    </row>
    <row r="150" spans="1:9" x14ac:dyDescent="0.25">
      <c r="A150" s="62" t="s">
        <v>279</v>
      </c>
      <c r="B150" s="62" t="s">
        <v>370</v>
      </c>
      <c r="C150" s="62" t="s">
        <v>361</v>
      </c>
      <c r="D150" s="62" t="s">
        <v>366</v>
      </c>
      <c r="G150" s="11" t="s">
        <v>279</v>
      </c>
      <c r="H150" s="64" t="s">
        <v>393</v>
      </c>
      <c r="I150" s="64" t="b">
        <f t="shared" si="2"/>
        <v>1</v>
      </c>
    </row>
    <row r="151" spans="1:9" x14ac:dyDescent="0.25">
      <c r="A151" s="62" t="s">
        <v>280</v>
      </c>
      <c r="B151" s="62" t="s">
        <v>370</v>
      </c>
      <c r="C151" s="62" t="s">
        <v>361</v>
      </c>
      <c r="D151" s="62" t="s">
        <v>366</v>
      </c>
      <c r="G151" s="11" t="s">
        <v>280</v>
      </c>
      <c r="H151" s="64" t="s">
        <v>393</v>
      </c>
      <c r="I151" s="64" t="b">
        <f t="shared" si="2"/>
        <v>1</v>
      </c>
    </row>
    <row r="152" spans="1:9" x14ac:dyDescent="0.25">
      <c r="A152" s="62" t="s">
        <v>281</v>
      </c>
      <c r="B152" s="62" t="s">
        <v>370</v>
      </c>
      <c r="C152" s="62" t="s">
        <v>361</v>
      </c>
      <c r="D152" s="62" t="s">
        <v>366</v>
      </c>
      <c r="G152" s="11" t="s">
        <v>281</v>
      </c>
      <c r="H152" s="64" t="s">
        <v>393</v>
      </c>
      <c r="I152" s="64" t="b">
        <f t="shared" si="2"/>
        <v>1</v>
      </c>
    </row>
    <row r="153" spans="1:9" x14ac:dyDescent="0.25">
      <c r="A153" s="62" t="s">
        <v>282</v>
      </c>
      <c r="B153" s="62" t="s">
        <v>370</v>
      </c>
      <c r="C153" s="62" t="s">
        <v>361</v>
      </c>
      <c r="D153" s="62" t="s">
        <v>366</v>
      </c>
      <c r="G153" s="11" t="s">
        <v>282</v>
      </c>
      <c r="H153" s="64" t="s">
        <v>393</v>
      </c>
      <c r="I153" s="64" t="b">
        <f t="shared" si="2"/>
        <v>1</v>
      </c>
    </row>
    <row r="154" spans="1:9" x14ac:dyDescent="0.25">
      <c r="A154" s="62" t="s">
        <v>283</v>
      </c>
      <c r="B154" s="62" t="s">
        <v>370</v>
      </c>
      <c r="C154" s="62" t="s">
        <v>371</v>
      </c>
      <c r="D154" s="62" t="s">
        <v>366</v>
      </c>
      <c r="G154" s="11" t="s">
        <v>283</v>
      </c>
      <c r="H154" s="64" t="s">
        <v>393</v>
      </c>
      <c r="I154" s="64" t="b">
        <f t="shared" si="2"/>
        <v>1</v>
      </c>
    </row>
    <row r="155" spans="1:9" x14ac:dyDescent="0.25">
      <c r="A155" s="62" t="s">
        <v>284</v>
      </c>
      <c r="B155" s="62" t="s">
        <v>370</v>
      </c>
      <c r="C155" s="62" t="s">
        <v>361</v>
      </c>
      <c r="D155" s="62" t="s">
        <v>366</v>
      </c>
      <c r="G155" s="11" t="s">
        <v>284</v>
      </c>
      <c r="H155" s="64" t="s">
        <v>393</v>
      </c>
      <c r="I155" s="64" t="b">
        <f t="shared" si="2"/>
        <v>1</v>
      </c>
    </row>
    <row r="156" spans="1:9" x14ac:dyDescent="0.25">
      <c r="A156" s="62" t="s">
        <v>285</v>
      </c>
      <c r="B156" s="62" t="s">
        <v>370</v>
      </c>
      <c r="C156" s="62" t="s">
        <v>361</v>
      </c>
      <c r="D156" s="62" t="s">
        <v>366</v>
      </c>
      <c r="G156" s="11" t="s">
        <v>285</v>
      </c>
      <c r="H156" s="64" t="s">
        <v>393</v>
      </c>
      <c r="I156" s="64" t="b">
        <f t="shared" si="2"/>
        <v>1</v>
      </c>
    </row>
    <row r="157" spans="1:9" x14ac:dyDescent="0.25">
      <c r="A157" s="62" t="s">
        <v>286</v>
      </c>
      <c r="B157" s="62" t="s">
        <v>370</v>
      </c>
      <c r="C157" s="62" t="s">
        <v>361</v>
      </c>
      <c r="D157" s="62" t="s">
        <v>366</v>
      </c>
      <c r="G157" s="11" t="s">
        <v>286</v>
      </c>
      <c r="H157" s="64" t="s">
        <v>393</v>
      </c>
      <c r="I157" s="64" t="b">
        <f t="shared" si="2"/>
        <v>1</v>
      </c>
    </row>
    <row r="158" spans="1:9" x14ac:dyDescent="0.25">
      <c r="A158" s="62" t="s">
        <v>287</v>
      </c>
      <c r="B158" s="62" t="s">
        <v>370</v>
      </c>
      <c r="C158" s="62" t="s">
        <v>361</v>
      </c>
      <c r="D158" s="62" t="s">
        <v>366</v>
      </c>
      <c r="G158" s="11" t="s">
        <v>287</v>
      </c>
      <c r="H158" s="64" t="s">
        <v>393</v>
      </c>
      <c r="I158" s="64" t="b">
        <f t="shared" si="2"/>
        <v>1</v>
      </c>
    </row>
    <row r="159" spans="1:9" x14ac:dyDescent="0.25">
      <c r="A159" s="62" t="s">
        <v>288</v>
      </c>
      <c r="B159" s="62" t="s">
        <v>370</v>
      </c>
      <c r="C159" s="62" t="s">
        <v>361</v>
      </c>
      <c r="D159" s="62" t="s">
        <v>366</v>
      </c>
      <c r="G159" s="11" t="s">
        <v>288</v>
      </c>
      <c r="H159" s="64" t="s">
        <v>393</v>
      </c>
      <c r="I159" s="64" t="b">
        <f t="shared" si="2"/>
        <v>1</v>
      </c>
    </row>
    <row r="160" spans="1:9" x14ac:dyDescent="0.25">
      <c r="A160" s="62" t="s">
        <v>289</v>
      </c>
      <c r="B160" s="62" t="s">
        <v>370</v>
      </c>
      <c r="C160" s="62" t="s">
        <v>361</v>
      </c>
      <c r="D160" s="62" t="s">
        <v>366</v>
      </c>
      <c r="G160" s="11" t="s">
        <v>289</v>
      </c>
      <c r="H160" s="64" t="s">
        <v>393</v>
      </c>
      <c r="I160" s="64" t="b">
        <f t="shared" si="2"/>
        <v>1</v>
      </c>
    </row>
    <row r="161" spans="1:9" x14ac:dyDescent="0.25">
      <c r="A161" s="62" t="s">
        <v>290</v>
      </c>
      <c r="B161" s="62" t="s">
        <v>370</v>
      </c>
      <c r="C161" s="62" t="s">
        <v>361</v>
      </c>
      <c r="D161" s="62" t="s">
        <v>366</v>
      </c>
      <c r="G161" s="11" t="s">
        <v>290</v>
      </c>
      <c r="H161" s="64" t="s">
        <v>393</v>
      </c>
      <c r="I161" s="64" t="b">
        <f t="shared" si="2"/>
        <v>1</v>
      </c>
    </row>
    <row r="162" spans="1:9" x14ac:dyDescent="0.25">
      <c r="A162" s="62" t="s">
        <v>291</v>
      </c>
      <c r="B162" s="62" t="s">
        <v>370</v>
      </c>
      <c r="C162" s="62" t="s">
        <v>361</v>
      </c>
      <c r="D162" s="62" t="s">
        <v>366</v>
      </c>
      <c r="G162" s="11" t="s">
        <v>291</v>
      </c>
      <c r="H162" s="64" t="s">
        <v>393</v>
      </c>
      <c r="I162" s="64" t="b">
        <f t="shared" si="2"/>
        <v>1</v>
      </c>
    </row>
    <row r="163" spans="1:9" x14ac:dyDescent="0.25">
      <c r="A163" s="62" t="s">
        <v>292</v>
      </c>
      <c r="B163" s="62" t="s">
        <v>370</v>
      </c>
      <c r="C163" s="62" t="s">
        <v>361</v>
      </c>
      <c r="D163" s="62" t="s">
        <v>366</v>
      </c>
      <c r="G163" s="11" t="s">
        <v>292</v>
      </c>
      <c r="H163" s="64" t="s">
        <v>393</v>
      </c>
      <c r="I163" s="64" t="b">
        <f t="shared" si="2"/>
        <v>1</v>
      </c>
    </row>
    <row r="164" spans="1:9" x14ac:dyDescent="0.25">
      <c r="A164" s="62" t="s">
        <v>293</v>
      </c>
      <c r="B164" s="62" t="s">
        <v>370</v>
      </c>
      <c r="C164" s="62" t="s">
        <v>361</v>
      </c>
      <c r="D164" s="62" t="s">
        <v>366</v>
      </c>
      <c r="G164" s="11" t="s">
        <v>293</v>
      </c>
      <c r="H164" s="64" t="s">
        <v>393</v>
      </c>
      <c r="I164" s="64" t="b">
        <f t="shared" si="2"/>
        <v>1</v>
      </c>
    </row>
    <row r="165" spans="1:9" x14ac:dyDescent="0.25">
      <c r="A165" s="62" t="s">
        <v>294</v>
      </c>
      <c r="B165" s="62" t="s">
        <v>370</v>
      </c>
      <c r="C165" s="62" t="s">
        <v>361</v>
      </c>
      <c r="D165" s="62" t="s">
        <v>366</v>
      </c>
      <c r="G165" s="11" t="s">
        <v>294</v>
      </c>
      <c r="H165" s="64" t="s">
        <v>393</v>
      </c>
      <c r="I165" s="64" t="b">
        <f t="shared" si="2"/>
        <v>1</v>
      </c>
    </row>
    <row r="166" spans="1:9" x14ac:dyDescent="0.25">
      <c r="A166" s="62" t="s">
        <v>295</v>
      </c>
      <c r="B166" s="62" t="s">
        <v>370</v>
      </c>
      <c r="C166" s="62" t="s">
        <v>361</v>
      </c>
      <c r="D166" s="62" t="s">
        <v>366</v>
      </c>
      <c r="G166" s="11" t="s">
        <v>295</v>
      </c>
      <c r="H166" s="64" t="s">
        <v>393</v>
      </c>
      <c r="I166" s="64" t="b">
        <f t="shared" si="2"/>
        <v>1</v>
      </c>
    </row>
    <row r="167" spans="1:9" x14ac:dyDescent="0.25">
      <c r="A167" s="62" t="s">
        <v>296</v>
      </c>
      <c r="B167" s="62" t="s">
        <v>370</v>
      </c>
      <c r="C167" s="62" t="s">
        <v>361</v>
      </c>
      <c r="D167" s="62" t="s">
        <v>366</v>
      </c>
      <c r="G167" s="11" t="s">
        <v>296</v>
      </c>
      <c r="H167" s="64" t="s">
        <v>393</v>
      </c>
      <c r="I167" s="64" t="b">
        <f t="shared" si="2"/>
        <v>1</v>
      </c>
    </row>
    <row r="168" spans="1:9" x14ac:dyDescent="0.25">
      <c r="A168" s="62" t="s">
        <v>297</v>
      </c>
      <c r="B168" s="62" t="s">
        <v>370</v>
      </c>
      <c r="C168" s="62" t="s">
        <v>361</v>
      </c>
      <c r="D168" s="62" t="s">
        <v>366</v>
      </c>
      <c r="G168" s="11" t="s">
        <v>297</v>
      </c>
      <c r="H168" s="64" t="s">
        <v>393</v>
      </c>
      <c r="I168" s="64" t="b">
        <f t="shared" si="2"/>
        <v>1</v>
      </c>
    </row>
    <row r="169" spans="1:9" x14ac:dyDescent="0.25">
      <c r="A169" s="62" t="s">
        <v>298</v>
      </c>
      <c r="B169" s="62" t="s">
        <v>370</v>
      </c>
      <c r="C169" s="62" t="s">
        <v>361</v>
      </c>
      <c r="D169" s="62" t="s">
        <v>366</v>
      </c>
      <c r="G169" s="11" t="s">
        <v>298</v>
      </c>
      <c r="H169" s="64" t="s">
        <v>393</v>
      </c>
      <c r="I169" s="64" t="b">
        <f t="shared" si="2"/>
        <v>1</v>
      </c>
    </row>
    <row r="170" spans="1:9" x14ac:dyDescent="0.25">
      <c r="A170" s="62" t="s">
        <v>299</v>
      </c>
      <c r="B170" s="62" t="s">
        <v>370</v>
      </c>
      <c r="C170" s="62" t="s">
        <v>361</v>
      </c>
      <c r="D170" s="62" t="s">
        <v>366</v>
      </c>
      <c r="G170" s="11" t="s">
        <v>299</v>
      </c>
      <c r="H170" s="64" t="s">
        <v>393</v>
      </c>
      <c r="I170" s="64" t="b">
        <f t="shared" si="2"/>
        <v>1</v>
      </c>
    </row>
    <row r="171" spans="1:9" x14ac:dyDescent="0.25">
      <c r="A171" s="62" t="s">
        <v>300</v>
      </c>
      <c r="B171" s="62" t="s">
        <v>370</v>
      </c>
      <c r="C171" s="62" t="s">
        <v>361</v>
      </c>
      <c r="D171" s="62" t="s">
        <v>366</v>
      </c>
      <c r="G171" s="11" t="s">
        <v>300</v>
      </c>
      <c r="H171" s="64" t="s">
        <v>393</v>
      </c>
      <c r="I171" s="64" t="b">
        <f t="shared" si="2"/>
        <v>1</v>
      </c>
    </row>
    <row r="172" spans="1:9" x14ac:dyDescent="0.25">
      <c r="A172" s="62" t="s">
        <v>301</v>
      </c>
      <c r="B172" s="62" t="s">
        <v>370</v>
      </c>
      <c r="C172" s="62" t="s">
        <v>361</v>
      </c>
      <c r="D172" s="62" t="s">
        <v>366</v>
      </c>
      <c r="G172" s="11" t="s">
        <v>301</v>
      </c>
      <c r="H172" s="64" t="s">
        <v>393</v>
      </c>
      <c r="I172" s="64" t="b">
        <f t="shared" si="2"/>
        <v>1</v>
      </c>
    </row>
    <row r="173" spans="1:9" x14ac:dyDescent="0.25">
      <c r="A173" s="62" t="s">
        <v>302</v>
      </c>
      <c r="B173" s="62" t="s">
        <v>370</v>
      </c>
      <c r="C173" s="62" t="s">
        <v>361</v>
      </c>
      <c r="D173" s="62" t="s">
        <v>366</v>
      </c>
      <c r="G173" s="11" t="s">
        <v>302</v>
      </c>
      <c r="H173" s="64" t="s">
        <v>393</v>
      </c>
      <c r="I173" s="64" t="b">
        <f t="shared" si="2"/>
        <v>1</v>
      </c>
    </row>
    <row r="174" spans="1:9" x14ac:dyDescent="0.25">
      <c r="A174" s="62" t="s">
        <v>303</v>
      </c>
      <c r="B174" s="62" t="s">
        <v>370</v>
      </c>
      <c r="C174" s="62" t="s">
        <v>361</v>
      </c>
      <c r="D174" s="62" t="s">
        <v>366</v>
      </c>
      <c r="G174" s="11" t="s">
        <v>303</v>
      </c>
      <c r="H174" s="64" t="s">
        <v>393</v>
      </c>
      <c r="I174" s="64" t="b">
        <f t="shared" si="2"/>
        <v>1</v>
      </c>
    </row>
    <row r="175" spans="1:9" x14ac:dyDescent="0.25">
      <c r="A175" s="62" t="s">
        <v>375</v>
      </c>
      <c r="B175" s="62" t="s">
        <v>370</v>
      </c>
      <c r="C175" s="62" t="s">
        <v>361</v>
      </c>
      <c r="D175" s="62" t="s">
        <v>366</v>
      </c>
      <c r="G175" s="69" t="s">
        <v>375</v>
      </c>
      <c r="H175" s="64" t="s">
        <v>393</v>
      </c>
      <c r="I175" s="64" t="b">
        <f t="shared" si="2"/>
        <v>1</v>
      </c>
    </row>
    <row r="176" spans="1:9" x14ac:dyDescent="0.25">
      <c r="A176" s="62" t="s">
        <v>304</v>
      </c>
      <c r="B176" s="62" t="s">
        <v>370</v>
      </c>
      <c r="C176" s="62" t="s">
        <v>371</v>
      </c>
      <c r="D176" s="62" t="s">
        <v>366</v>
      </c>
      <c r="G176" s="11" t="s">
        <v>304</v>
      </c>
      <c r="H176" s="64" t="s">
        <v>393</v>
      </c>
      <c r="I176" s="64" t="b">
        <f t="shared" si="2"/>
        <v>1</v>
      </c>
    </row>
    <row r="177" spans="1:9" x14ac:dyDescent="0.25">
      <c r="A177" s="62" t="s">
        <v>305</v>
      </c>
      <c r="B177" s="62" t="s">
        <v>370</v>
      </c>
      <c r="C177" s="62" t="s">
        <v>371</v>
      </c>
      <c r="D177" s="62" t="s">
        <v>366</v>
      </c>
      <c r="G177" s="11" t="s">
        <v>305</v>
      </c>
      <c r="H177" s="64" t="s">
        <v>393</v>
      </c>
      <c r="I177" s="64" t="b">
        <f t="shared" si="2"/>
        <v>1</v>
      </c>
    </row>
    <row r="178" spans="1:9" x14ac:dyDescent="0.25">
      <c r="A178" s="62" t="s">
        <v>306</v>
      </c>
      <c r="B178" s="62" t="s">
        <v>370</v>
      </c>
      <c r="C178" s="62" t="s">
        <v>371</v>
      </c>
      <c r="D178" s="62" t="s">
        <v>366</v>
      </c>
      <c r="G178" s="11" t="s">
        <v>306</v>
      </c>
      <c r="H178" s="64" t="s">
        <v>393</v>
      </c>
      <c r="I178" s="64" t="b">
        <f t="shared" si="2"/>
        <v>1</v>
      </c>
    </row>
    <row r="179" spans="1:9" x14ac:dyDescent="0.25">
      <c r="A179" s="62" t="s">
        <v>307</v>
      </c>
      <c r="B179" s="62" t="s">
        <v>370</v>
      </c>
      <c r="C179" s="62" t="s">
        <v>371</v>
      </c>
      <c r="D179" s="62" t="s">
        <v>366</v>
      </c>
      <c r="G179" s="11" t="s">
        <v>307</v>
      </c>
      <c r="H179" s="64" t="s">
        <v>393</v>
      </c>
      <c r="I179" s="64" t="b">
        <f t="shared" si="2"/>
        <v>1</v>
      </c>
    </row>
    <row r="180" spans="1:9" x14ac:dyDescent="0.25">
      <c r="A180" s="62" t="s">
        <v>308</v>
      </c>
      <c r="B180" s="62" t="s">
        <v>370</v>
      </c>
      <c r="C180" s="62" t="s">
        <v>371</v>
      </c>
      <c r="D180" s="62" t="s">
        <v>366</v>
      </c>
      <c r="G180" s="11" t="s">
        <v>308</v>
      </c>
      <c r="H180" s="64" t="s">
        <v>393</v>
      </c>
      <c r="I180" s="64" t="b">
        <f t="shared" si="2"/>
        <v>1</v>
      </c>
    </row>
    <row r="181" spans="1:9" x14ac:dyDescent="0.25">
      <c r="A181" s="62" t="s">
        <v>309</v>
      </c>
      <c r="B181" s="62" t="s">
        <v>370</v>
      </c>
      <c r="C181" s="62" t="s">
        <v>371</v>
      </c>
      <c r="D181" s="62" t="s">
        <v>366</v>
      </c>
      <c r="G181" s="11" t="s">
        <v>309</v>
      </c>
      <c r="H181" s="64" t="s">
        <v>393</v>
      </c>
      <c r="I181" s="64" t="b">
        <f t="shared" si="2"/>
        <v>1</v>
      </c>
    </row>
    <row r="182" spans="1:9" x14ac:dyDescent="0.25">
      <c r="A182" s="62" t="s">
        <v>310</v>
      </c>
      <c r="B182" s="62" t="s">
        <v>370</v>
      </c>
      <c r="C182" s="62" t="s">
        <v>371</v>
      </c>
      <c r="D182" s="62" t="s">
        <v>366</v>
      </c>
      <c r="G182" s="11" t="s">
        <v>310</v>
      </c>
      <c r="H182" s="64" t="s">
        <v>393</v>
      </c>
      <c r="I182" s="64" t="b">
        <f t="shared" si="2"/>
        <v>1</v>
      </c>
    </row>
    <row r="183" spans="1:9" x14ac:dyDescent="0.25">
      <c r="A183" s="62" t="s">
        <v>311</v>
      </c>
      <c r="B183" s="62" t="s">
        <v>370</v>
      </c>
      <c r="C183" s="62" t="s">
        <v>371</v>
      </c>
      <c r="D183" s="62" t="s">
        <v>366</v>
      </c>
      <c r="G183" s="11" t="s">
        <v>311</v>
      </c>
      <c r="H183" s="64" t="s">
        <v>393</v>
      </c>
      <c r="I183" s="64" t="b">
        <f t="shared" si="2"/>
        <v>1</v>
      </c>
    </row>
    <row r="184" spans="1:9" x14ac:dyDescent="0.25">
      <c r="A184" s="62" t="s">
        <v>312</v>
      </c>
      <c r="B184" s="62" t="s">
        <v>370</v>
      </c>
      <c r="C184" s="62" t="s">
        <v>361</v>
      </c>
      <c r="D184" s="62" t="s">
        <v>366</v>
      </c>
      <c r="G184" s="11" t="s">
        <v>312</v>
      </c>
      <c r="H184" s="64" t="s">
        <v>393</v>
      </c>
      <c r="I184" s="64" t="b">
        <f t="shared" si="2"/>
        <v>1</v>
      </c>
    </row>
    <row r="185" spans="1:9" x14ac:dyDescent="0.25">
      <c r="A185" s="62" t="s">
        <v>313</v>
      </c>
      <c r="B185" s="62" t="s">
        <v>370</v>
      </c>
      <c r="C185" s="62" t="s">
        <v>361</v>
      </c>
      <c r="D185" s="62" t="s">
        <v>366</v>
      </c>
      <c r="G185" s="11" t="s">
        <v>313</v>
      </c>
      <c r="H185" s="64" t="s">
        <v>393</v>
      </c>
      <c r="I185" s="64" t="b">
        <f t="shared" si="2"/>
        <v>1</v>
      </c>
    </row>
    <row r="186" spans="1:9" x14ac:dyDescent="0.25">
      <c r="A186" s="62" t="s">
        <v>314</v>
      </c>
      <c r="B186" s="62" t="s">
        <v>370</v>
      </c>
      <c r="C186" s="62" t="s">
        <v>371</v>
      </c>
      <c r="D186" s="62" t="s">
        <v>366</v>
      </c>
      <c r="G186" s="11" t="s">
        <v>314</v>
      </c>
      <c r="H186" s="64" t="s">
        <v>393</v>
      </c>
      <c r="I186" s="64" t="b">
        <f t="shared" si="2"/>
        <v>1</v>
      </c>
    </row>
    <row r="187" spans="1:9" x14ac:dyDescent="0.25">
      <c r="A187" s="62" t="s">
        <v>315</v>
      </c>
      <c r="B187" s="62" t="s">
        <v>370</v>
      </c>
      <c r="C187" s="62" t="s">
        <v>371</v>
      </c>
      <c r="D187" s="62" t="s">
        <v>366</v>
      </c>
      <c r="G187" s="11" t="s">
        <v>315</v>
      </c>
      <c r="H187" s="64" t="s">
        <v>393</v>
      </c>
      <c r="I187" s="64" t="b">
        <f t="shared" si="2"/>
        <v>1</v>
      </c>
    </row>
    <row r="188" spans="1:9" x14ac:dyDescent="0.25">
      <c r="A188" s="62" t="s">
        <v>316</v>
      </c>
      <c r="B188" s="62" t="s">
        <v>370</v>
      </c>
      <c r="C188" s="62" t="s">
        <v>371</v>
      </c>
      <c r="D188" s="62" t="s">
        <v>366</v>
      </c>
      <c r="G188" s="11" t="s">
        <v>316</v>
      </c>
      <c r="H188" s="64" t="s">
        <v>393</v>
      </c>
      <c r="I188" s="64" t="b">
        <f t="shared" si="2"/>
        <v>1</v>
      </c>
    </row>
    <row r="189" spans="1:9" x14ac:dyDescent="0.25">
      <c r="A189" s="62" t="s">
        <v>317</v>
      </c>
      <c r="B189" s="62" t="s">
        <v>370</v>
      </c>
      <c r="C189" s="62" t="s">
        <v>371</v>
      </c>
      <c r="D189" s="62" t="s">
        <v>366</v>
      </c>
      <c r="G189" s="11" t="s">
        <v>317</v>
      </c>
      <c r="H189" s="64" t="s">
        <v>393</v>
      </c>
      <c r="I189" s="64" t="b">
        <f t="shared" si="2"/>
        <v>1</v>
      </c>
    </row>
    <row r="190" spans="1:9" x14ac:dyDescent="0.25">
      <c r="A190" s="62" t="s">
        <v>318</v>
      </c>
      <c r="B190" s="62" t="s">
        <v>370</v>
      </c>
      <c r="C190" s="62" t="s">
        <v>371</v>
      </c>
      <c r="D190" s="62" t="s">
        <v>366</v>
      </c>
      <c r="G190" s="11" t="s">
        <v>318</v>
      </c>
      <c r="H190" s="64" t="s">
        <v>393</v>
      </c>
      <c r="I190" s="64" t="b">
        <f t="shared" si="2"/>
        <v>1</v>
      </c>
    </row>
    <row r="191" spans="1:9" x14ac:dyDescent="0.25">
      <c r="A191" s="62" t="s">
        <v>319</v>
      </c>
      <c r="B191" s="62" t="s">
        <v>370</v>
      </c>
      <c r="C191" s="62" t="s">
        <v>371</v>
      </c>
      <c r="D191" s="62" t="s">
        <v>366</v>
      </c>
      <c r="G191" s="11" t="s">
        <v>319</v>
      </c>
      <c r="H191" s="64" t="s">
        <v>393</v>
      </c>
      <c r="I191" s="64" t="b">
        <f t="shared" si="2"/>
        <v>1</v>
      </c>
    </row>
    <row r="192" spans="1:9" x14ac:dyDescent="0.25">
      <c r="A192" s="62" t="s">
        <v>320</v>
      </c>
      <c r="B192" s="62" t="s">
        <v>370</v>
      </c>
      <c r="C192" s="62" t="s">
        <v>371</v>
      </c>
      <c r="D192" s="62" t="s">
        <v>366</v>
      </c>
      <c r="G192" s="11" t="s">
        <v>320</v>
      </c>
      <c r="H192" s="64" t="s">
        <v>393</v>
      </c>
      <c r="I192" s="64" t="b">
        <f t="shared" si="2"/>
        <v>1</v>
      </c>
    </row>
    <row r="193" spans="1:9" x14ac:dyDescent="0.25">
      <c r="A193" s="62" t="s">
        <v>321</v>
      </c>
      <c r="B193" s="62" t="s">
        <v>370</v>
      </c>
      <c r="C193" s="62" t="s">
        <v>371</v>
      </c>
      <c r="D193" s="62" t="s">
        <v>366</v>
      </c>
      <c r="G193" s="11" t="s">
        <v>321</v>
      </c>
      <c r="H193" s="64" t="s">
        <v>393</v>
      </c>
      <c r="I193" s="64" t="b">
        <f t="shared" si="2"/>
        <v>1</v>
      </c>
    </row>
    <row r="194" spans="1:9" x14ac:dyDescent="0.25">
      <c r="A194" s="62" t="s">
        <v>376</v>
      </c>
      <c r="B194" s="62" t="s">
        <v>370</v>
      </c>
      <c r="C194" s="62" t="s">
        <v>371</v>
      </c>
      <c r="D194" s="62" t="s">
        <v>366</v>
      </c>
      <c r="G194" s="69" t="s">
        <v>376</v>
      </c>
      <c r="H194" s="64" t="s">
        <v>393</v>
      </c>
      <c r="I194" s="64" t="b">
        <f t="shared" si="2"/>
        <v>1</v>
      </c>
    </row>
    <row r="195" spans="1:9" x14ac:dyDescent="0.25">
      <c r="A195" s="62" t="s">
        <v>377</v>
      </c>
      <c r="B195" s="62" t="s">
        <v>370</v>
      </c>
      <c r="C195" s="62" t="s">
        <v>371</v>
      </c>
      <c r="D195" s="62" t="s">
        <v>366</v>
      </c>
      <c r="G195" s="69" t="s">
        <v>377</v>
      </c>
      <c r="H195" s="64" t="s">
        <v>393</v>
      </c>
      <c r="I195" s="64" t="b">
        <f t="shared" ref="I195:I258" si="3">EXACT(G195,A195)</f>
        <v>1</v>
      </c>
    </row>
    <row r="196" spans="1:9" x14ac:dyDescent="0.25">
      <c r="A196" s="62" t="s">
        <v>322</v>
      </c>
      <c r="B196" s="62" t="s">
        <v>370</v>
      </c>
      <c r="C196" s="62" t="s">
        <v>361</v>
      </c>
      <c r="D196" s="62" t="s">
        <v>366</v>
      </c>
      <c r="G196" s="11" t="s">
        <v>322</v>
      </c>
      <c r="H196" s="64" t="s">
        <v>393</v>
      </c>
      <c r="I196" s="64" t="b">
        <f t="shared" si="3"/>
        <v>1</v>
      </c>
    </row>
    <row r="197" spans="1:9" x14ac:dyDescent="0.25">
      <c r="A197" s="62" t="s">
        <v>323</v>
      </c>
      <c r="B197" s="62" t="s">
        <v>370</v>
      </c>
      <c r="C197" s="62" t="s">
        <v>361</v>
      </c>
      <c r="D197" s="62" t="s">
        <v>366</v>
      </c>
      <c r="G197" s="11" t="s">
        <v>323</v>
      </c>
      <c r="H197" s="64" t="s">
        <v>393</v>
      </c>
      <c r="I197" s="64" t="b">
        <f t="shared" si="3"/>
        <v>1</v>
      </c>
    </row>
    <row r="198" spans="1:9" x14ac:dyDescent="0.25">
      <c r="A198" s="62" t="s">
        <v>324</v>
      </c>
      <c r="B198" s="62" t="s">
        <v>370</v>
      </c>
      <c r="C198" s="62" t="s">
        <v>361</v>
      </c>
      <c r="D198" s="62" t="s">
        <v>366</v>
      </c>
      <c r="G198" s="11" t="s">
        <v>324</v>
      </c>
      <c r="H198" s="64" t="s">
        <v>393</v>
      </c>
      <c r="I198" s="64" t="b">
        <f t="shared" si="3"/>
        <v>1</v>
      </c>
    </row>
    <row r="199" spans="1:9" x14ac:dyDescent="0.25">
      <c r="A199" s="62" t="s">
        <v>325</v>
      </c>
      <c r="B199" s="62" t="s">
        <v>370</v>
      </c>
      <c r="C199" s="62" t="s">
        <v>371</v>
      </c>
      <c r="D199" s="62" t="s">
        <v>366</v>
      </c>
      <c r="G199" s="11" t="s">
        <v>325</v>
      </c>
      <c r="H199" s="64" t="s">
        <v>393</v>
      </c>
      <c r="I199" s="64" t="b">
        <f t="shared" si="3"/>
        <v>1</v>
      </c>
    </row>
    <row r="200" spans="1:9" x14ac:dyDescent="0.25">
      <c r="A200" s="62" t="s">
        <v>326</v>
      </c>
      <c r="B200" s="62" t="s">
        <v>370</v>
      </c>
      <c r="C200" s="62" t="s">
        <v>371</v>
      </c>
      <c r="D200" s="62" t="s">
        <v>366</v>
      </c>
      <c r="G200" s="11" t="s">
        <v>326</v>
      </c>
      <c r="H200" s="64" t="s">
        <v>393</v>
      </c>
      <c r="I200" s="64" t="b">
        <f t="shared" si="3"/>
        <v>1</v>
      </c>
    </row>
    <row r="201" spans="1:9" x14ac:dyDescent="0.25">
      <c r="A201" s="62" t="s">
        <v>327</v>
      </c>
      <c r="B201" s="62" t="s">
        <v>370</v>
      </c>
      <c r="C201" s="62" t="s">
        <v>371</v>
      </c>
      <c r="D201" s="62" t="s">
        <v>366</v>
      </c>
      <c r="G201" s="11" t="s">
        <v>327</v>
      </c>
      <c r="H201" s="64" t="s">
        <v>393</v>
      </c>
      <c r="I201" s="64" t="b">
        <f t="shared" si="3"/>
        <v>1</v>
      </c>
    </row>
    <row r="202" spans="1:9" x14ac:dyDescent="0.25">
      <c r="A202" s="62" t="s">
        <v>328</v>
      </c>
      <c r="B202" s="62" t="s">
        <v>370</v>
      </c>
      <c r="C202" s="62" t="s">
        <v>371</v>
      </c>
      <c r="D202" s="62" t="s">
        <v>366</v>
      </c>
      <c r="G202" s="11" t="s">
        <v>328</v>
      </c>
      <c r="H202" s="64" t="s">
        <v>393</v>
      </c>
      <c r="I202" s="64" t="b">
        <f t="shared" si="3"/>
        <v>1</v>
      </c>
    </row>
    <row r="203" spans="1:9" x14ac:dyDescent="0.25">
      <c r="A203" s="62" t="s">
        <v>329</v>
      </c>
      <c r="B203" s="62" t="s">
        <v>370</v>
      </c>
      <c r="C203" s="62" t="s">
        <v>371</v>
      </c>
      <c r="D203" s="62" t="s">
        <v>366</v>
      </c>
      <c r="G203" s="11" t="s">
        <v>329</v>
      </c>
      <c r="H203" s="64" t="s">
        <v>393</v>
      </c>
      <c r="I203" s="64" t="b">
        <f t="shared" si="3"/>
        <v>1</v>
      </c>
    </row>
    <row r="204" spans="1:9" x14ac:dyDescent="0.25">
      <c r="A204" s="62" t="s">
        <v>330</v>
      </c>
      <c r="B204" s="62" t="s">
        <v>370</v>
      </c>
      <c r="C204" s="62" t="s">
        <v>361</v>
      </c>
      <c r="D204" s="62" t="s">
        <v>366</v>
      </c>
      <c r="G204" s="11" t="s">
        <v>330</v>
      </c>
      <c r="H204" s="64" t="s">
        <v>393</v>
      </c>
      <c r="I204" s="64" t="b">
        <f t="shared" si="3"/>
        <v>1</v>
      </c>
    </row>
    <row r="205" spans="1:9" x14ac:dyDescent="0.25">
      <c r="A205" s="62" t="s">
        <v>331</v>
      </c>
      <c r="B205" s="62" t="s">
        <v>370</v>
      </c>
      <c r="C205" s="62" t="s">
        <v>371</v>
      </c>
      <c r="D205" s="62" t="s">
        <v>366</v>
      </c>
      <c r="G205" s="11" t="s">
        <v>331</v>
      </c>
      <c r="H205" s="64" t="s">
        <v>393</v>
      </c>
      <c r="I205" s="64" t="b">
        <f t="shared" si="3"/>
        <v>1</v>
      </c>
    </row>
    <row r="206" spans="1:9" x14ac:dyDescent="0.25">
      <c r="A206" s="62" t="s">
        <v>118</v>
      </c>
      <c r="B206" s="62" t="s">
        <v>378</v>
      </c>
      <c r="C206" s="62" t="s">
        <v>361</v>
      </c>
      <c r="D206" s="62" t="s">
        <v>362</v>
      </c>
      <c r="G206" s="11" t="s">
        <v>118</v>
      </c>
      <c r="H206" s="64" t="s">
        <v>399</v>
      </c>
      <c r="I206" s="64" t="b">
        <f t="shared" si="3"/>
        <v>1</v>
      </c>
    </row>
    <row r="207" spans="1:9" x14ac:dyDescent="0.25">
      <c r="A207" s="62" t="s">
        <v>119</v>
      </c>
      <c r="B207" s="62" t="s">
        <v>378</v>
      </c>
      <c r="C207" s="62" t="s">
        <v>361</v>
      </c>
      <c r="D207" s="62" t="s">
        <v>362</v>
      </c>
      <c r="G207" s="11" t="s">
        <v>119</v>
      </c>
      <c r="H207" s="64" t="s">
        <v>399</v>
      </c>
      <c r="I207" s="64" t="b">
        <f t="shared" si="3"/>
        <v>1</v>
      </c>
    </row>
    <row r="208" spans="1:9" x14ac:dyDescent="0.25">
      <c r="A208" s="62" t="s">
        <v>120</v>
      </c>
      <c r="B208" s="62" t="s">
        <v>378</v>
      </c>
      <c r="C208" s="62" t="s">
        <v>361</v>
      </c>
      <c r="D208" s="62" t="s">
        <v>362</v>
      </c>
      <c r="G208" s="11" t="s">
        <v>120</v>
      </c>
      <c r="H208" s="64" t="s">
        <v>399</v>
      </c>
      <c r="I208" s="64" t="b">
        <f t="shared" si="3"/>
        <v>1</v>
      </c>
    </row>
    <row r="209" spans="1:9" x14ac:dyDescent="0.25">
      <c r="A209" s="62" t="s">
        <v>121</v>
      </c>
      <c r="B209" s="62" t="s">
        <v>378</v>
      </c>
      <c r="C209" s="62" t="s">
        <v>361</v>
      </c>
      <c r="D209" s="62" t="s">
        <v>362</v>
      </c>
      <c r="G209" s="11" t="s">
        <v>121</v>
      </c>
      <c r="H209" s="64" t="s">
        <v>399</v>
      </c>
      <c r="I209" s="64" t="b">
        <f t="shared" si="3"/>
        <v>1</v>
      </c>
    </row>
    <row r="210" spans="1:9" x14ac:dyDescent="0.25">
      <c r="A210" s="62" t="s">
        <v>122</v>
      </c>
      <c r="B210" s="62" t="s">
        <v>378</v>
      </c>
      <c r="C210" s="62" t="s">
        <v>361</v>
      </c>
      <c r="D210" s="62" t="s">
        <v>362</v>
      </c>
      <c r="G210" s="11" t="s">
        <v>122</v>
      </c>
      <c r="H210" s="64" t="s">
        <v>399</v>
      </c>
      <c r="I210" s="64" t="b">
        <f t="shared" si="3"/>
        <v>1</v>
      </c>
    </row>
    <row r="211" spans="1:9" x14ac:dyDescent="0.25">
      <c r="A211" s="62" t="s">
        <v>123</v>
      </c>
      <c r="B211" s="62" t="s">
        <v>378</v>
      </c>
      <c r="C211" s="62" t="s">
        <v>361</v>
      </c>
      <c r="D211" s="62" t="s">
        <v>362</v>
      </c>
      <c r="G211" s="11" t="s">
        <v>123</v>
      </c>
      <c r="H211" s="64" t="s">
        <v>399</v>
      </c>
      <c r="I211" s="64" t="b">
        <f t="shared" si="3"/>
        <v>1</v>
      </c>
    </row>
    <row r="212" spans="1:9" x14ac:dyDescent="0.25">
      <c r="A212" s="62" t="s">
        <v>124</v>
      </c>
      <c r="B212" s="62" t="s">
        <v>378</v>
      </c>
      <c r="C212" s="62" t="s">
        <v>361</v>
      </c>
      <c r="D212" s="62" t="s">
        <v>362</v>
      </c>
      <c r="G212" s="11" t="s">
        <v>124</v>
      </c>
      <c r="H212" s="64" t="s">
        <v>399</v>
      </c>
      <c r="I212" s="64" t="b">
        <f t="shared" si="3"/>
        <v>1</v>
      </c>
    </row>
    <row r="213" spans="1:9" x14ac:dyDescent="0.25">
      <c r="A213" s="62" t="s">
        <v>125</v>
      </c>
      <c r="B213" s="62" t="s">
        <v>378</v>
      </c>
      <c r="C213" s="62" t="s">
        <v>361</v>
      </c>
      <c r="D213" s="62" t="s">
        <v>362</v>
      </c>
      <c r="G213" s="11" t="s">
        <v>125</v>
      </c>
      <c r="H213" s="64" t="s">
        <v>399</v>
      </c>
      <c r="I213" s="64" t="b">
        <f t="shared" si="3"/>
        <v>1</v>
      </c>
    </row>
    <row r="214" spans="1:9" x14ac:dyDescent="0.25">
      <c r="A214" s="62" t="s">
        <v>126</v>
      </c>
      <c r="B214" s="62" t="s">
        <v>378</v>
      </c>
      <c r="C214" s="62" t="s">
        <v>361</v>
      </c>
      <c r="D214" s="62" t="s">
        <v>362</v>
      </c>
      <c r="G214" s="11" t="s">
        <v>126</v>
      </c>
      <c r="H214" s="64" t="s">
        <v>399</v>
      </c>
      <c r="I214" s="64" t="b">
        <f t="shared" si="3"/>
        <v>1</v>
      </c>
    </row>
    <row r="215" spans="1:9" x14ac:dyDescent="0.25">
      <c r="A215" s="62" t="s">
        <v>127</v>
      </c>
      <c r="B215" s="62" t="s">
        <v>378</v>
      </c>
      <c r="C215" s="62" t="s">
        <v>361</v>
      </c>
      <c r="D215" s="62" t="s">
        <v>362</v>
      </c>
      <c r="G215" s="11" t="s">
        <v>127</v>
      </c>
      <c r="H215" s="64" t="s">
        <v>399</v>
      </c>
      <c r="I215" s="64" t="b">
        <f t="shared" si="3"/>
        <v>1</v>
      </c>
    </row>
    <row r="216" spans="1:9" x14ac:dyDescent="0.25">
      <c r="A216" s="62" t="s">
        <v>128</v>
      </c>
      <c r="B216" s="62" t="s">
        <v>378</v>
      </c>
      <c r="C216" s="62" t="s">
        <v>361</v>
      </c>
      <c r="D216" s="62" t="s">
        <v>362</v>
      </c>
      <c r="G216" s="11" t="s">
        <v>128</v>
      </c>
      <c r="H216" s="64" t="s">
        <v>399</v>
      </c>
      <c r="I216" s="64" t="b">
        <f t="shared" si="3"/>
        <v>1</v>
      </c>
    </row>
    <row r="217" spans="1:9" x14ac:dyDescent="0.25">
      <c r="A217" s="62" t="s">
        <v>129</v>
      </c>
      <c r="B217" s="62" t="s">
        <v>378</v>
      </c>
      <c r="C217" s="62" t="s">
        <v>361</v>
      </c>
      <c r="D217" s="62" t="s">
        <v>362</v>
      </c>
      <c r="G217" s="11" t="s">
        <v>129</v>
      </c>
      <c r="H217" s="64" t="s">
        <v>399</v>
      </c>
      <c r="I217" s="64" t="b">
        <f t="shared" si="3"/>
        <v>1</v>
      </c>
    </row>
    <row r="218" spans="1:9" x14ac:dyDescent="0.25">
      <c r="A218" s="62" t="s">
        <v>130</v>
      </c>
      <c r="B218" s="62" t="s">
        <v>378</v>
      </c>
      <c r="C218" s="62" t="s">
        <v>361</v>
      </c>
      <c r="D218" s="62" t="s">
        <v>362</v>
      </c>
      <c r="G218" s="11" t="s">
        <v>130</v>
      </c>
      <c r="H218" s="64" t="s">
        <v>399</v>
      </c>
      <c r="I218" s="64" t="b">
        <f t="shared" si="3"/>
        <v>1</v>
      </c>
    </row>
    <row r="219" spans="1:9" x14ac:dyDescent="0.25">
      <c r="A219" s="62" t="s">
        <v>131</v>
      </c>
      <c r="B219" s="62" t="s">
        <v>378</v>
      </c>
      <c r="C219" s="62" t="s">
        <v>361</v>
      </c>
      <c r="D219" s="62" t="s">
        <v>362</v>
      </c>
      <c r="G219" s="11" t="s">
        <v>131</v>
      </c>
      <c r="H219" s="64" t="s">
        <v>399</v>
      </c>
      <c r="I219" s="64" t="b">
        <f t="shared" si="3"/>
        <v>1</v>
      </c>
    </row>
    <row r="220" spans="1:9" x14ac:dyDescent="0.25">
      <c r="A220" s="62" t="s">
        <v>132</v>
      </c>
      <c r="B220" s="62" t="s">
        <v>378</v>
      </c>
      <c r="C220" s="62" t="s">
        <v>361</v>
      </c>
      <c r="D220" s="62" t="s">
        <v>362</v>
      </c>
      <c r="G220" s="11" t="s">
        <v>132</v>
      </c>
      <c r="H220" s="64" t="s">
        <v>399</v>
      </c>
      <c r="I220" s="64" t="b">
        <f t="shared" si="3"/>
        <v>1</v>
      </c>
    </row>
    <row r="221" spans="1:9" x14ac:dyDescent="0.25">
      <c r="A221" s="62" t="s">
        <v>133</v>
      </c>
      <c r="B221" s="62" t="s">
        <v>378</v>
      </c>
      <c r="C221" s="62" t="s">
        <v>361</v>
      </c>
      <c r="D221" s="62" t="s">
        <v>362</v>
      </c>
      <c r="G221" s="11" t="s">
        <v>133</v>
      </c>
      <c r="H221" s="64" t="s">
        <v>399</v>
      </c>
      <c r="I221" s="64" t="b">
        <f t="shared" si="3"/>
        <v>1</v>
      </c>
    </row>
    <row r="222" spans="1:9" x14ac:dyDescent="0.25">
      <c r="A222" s="62" t="s">
        <v>134</v>
      </c>
      <c r="B222" s="62" t="s">
        <v>378</v>
      </c>
      <c r="C222" s="62" t="s">
        <v>361</v>
      </c>
      <c r="D222" s="62" t="s">
        <v>362</v>
      </c>
      <c r="G222" s="11" t="s">
        <v>134</v>
      </c>
      <c r="H222" s="64" t="s">
        <v>399</v>
      </c>
      <c r="I222" s="64" t="b">
        <f t="shared" si="3"/>
        <v>1</v>
      </c>
    </row>
    <row r="223" spans="1:9" x14ac:dyDescent="0.25">
      <c r="A223" s="62" t="s">
        <v>135</v>
      </c>
      <c r="B223" s="62" t="s">
        <v>378</v>
      </c>
      <c r="C223" s="62" t="s">
        <v>361</v>
      </c>
      <c r="D223" s="62" t="s">
        <v>362</v>
      </c>
      <c r="G223" s="11" t="s">
        <v>135</v>
      </c>
      <c r="H223" s="64" t="s">
        <v>399</v>
      </c>
      <c r="I223" s="64" t="b">
        <f t="shared" si="3"/>
        <v>1</v>
      </c>
    </row>
    <row r="224" spans="1:9" x14ac:dyDescent="0.25">
      <c r="A224" s="62" t="s">
        <v>136</v>
      </c>
      <c r="B224" s="62" t="s">
        <v>378</v>
      </c>
      <c r="C224" s="62" t="s">
        <v>361</v>
      </c>
      <c r="D224" s="62" t="s">
        <v>362</v>
      </c>
      <c r="G224" s="11" t="s">
        <v>136</v>
      </c>
      <c r="H224" s="64" t="s">
        <v>399</v>
      </c>
      <c r="I224" s="64" t="b">
        <f t="shared" si="3"/>
        <v>1</v>
      </c>
    </row>
    <row r="225" spans="1:9" x14ac:dyDescent="0.25">
      <c r="A225" s="62" t="s">
        <v>137</v>
      </c>
      <c r="B225" s="62" t="s">
        <v>378</v>
      </c>
      <c r="C225" s="62" t="s">
        <v>361</v>
      </c>
      <c r="D225" s="62" t="s">
        <v>362</v>
      </c>
      <c r="G225" s="11" t="s">
        <v>137</v>
      </c>
      <c r="H225" s="64" t="s">
        <v>399</v>
      </c>
      <c r="I225" s="64" t="b">
        <f t="shared" si="3"/>
        <v>1</v>
      </c>
    </row>
    <row r="226" spans="1:9" x14ac:dyDescent="0.25">
      <c r="A226" s="62" t="s">
        <v>138</v>
      </c>
      <c r="B226" s="62" t="s">
        <v>378</v>
      </c>
      <c r="C226" s="62" t="s">
        <v>361</v>
      </c>
      <c r="D226" s="62" t="s">
        <v>362</v>
      </c>
      <c r="G226" s="11" t="s">
        <v>138</v>
      </c>
      <c r="H226" s="64" t="s">
        <v>399</v>
      </c>
      <c r="I226" s="64" t="b">
        <f t="shared" si="3"/>
        <v>1</v>
      </c>
    </row>
    <row r="227" spans="1:9" x14ac:dyDescent="0.25">
      <c r="A227" s="62" t="s">
        <v>139</v>
      </c>
      <c r="B227" s="62" t="s">
        <v>378</v>
      </c>
      <c r="C227" s="62" t="s">
        <v>361</v>
      </c>
      <c r="D227" s="62" t="s">
        <v>362</v>
      </c>
      <c r="G227" s="11" t="s">
        <v>139</v>
      </c>
      <c r="H227" s="64" t="s">
        <v>399</v>
      </c>
      <c r="I227" s="64" t="b">
        <f t="shared" si="3"/>
        <v>1</v>
      </c>
    </row>
    <row r="228" spans="1:9" x14ac:dyDescent="0.25">
      <c r="A228" s="62" t="s">
        <v>140</v>
      </c>
      <c r="B228" s="62" t="s">
        <v>378</v>
      </c>
      <c r="C228" s="62" t="s">
        <v>361</v>
      </c>
      <c r="D228" s="62" t="s">
        <v>362</v>
      </c>
      <c r="G228" s="11" t="s">
        <v>140</v>
      </c>
      <c r="H228" s="64" t="s">
        <v>399</v>
      </c>
      <c r="I228" s="64" t="b">
        <f t="shared" si="3"/>
        <v>1</v>
      </c>
    </row>
    <row r="229" spans="1:9" x14ac:dyDescent="0.25">
      <c r="A229" s="62" t="s">
        <v>141</v>
      </c>
      <c r="B229" s="62" t="s">
        <v>378</v>
      </c>
      <c r="C229" s="62" t="s">
        <v>361</v>
      </c>
      <c r="D229" s="62" t="s">
        <v>362</v>
      </c>
      <c r="G229" s="11" t="s">
        <v>141</v>
      </c>
      <c r="H229" s="64" t="s">
        <v>399</v>
      </c>
      <c r="I229" s="64" t="b">
        <f t="shared" si="3"/>
        <v>1</v>
      </c>
    </row>
    <row r="230" spans="1:9" x14ac:dyDescent="0.25">
      <c r="A230" s="62" t="s">
        <v>142</v>
      </c>
      <c r="B230" s="62" t="s">
        <v>378</v>
      </c>
      <c r="C230" s="62" t="s">
        <v>361</v>
      </c>
      <c r="D230" s="62" t="s">
        <v>362</v>
      </c>
      <c r="G230" s="11" t="s">
        <v>142</v>
      </c>
      <c r="H230" s="64" t="s">
        <v>399</v>
      </c>
      <c r="I230" s="64" t="b">
        <f t="shared" si="3"/>
        <v>1</v>
      </c>
    </row>
    <row r="231" spans="1:9" x14ac:dyDescent="0.25">
      <c r="A231" s="62" t="s">
        <v>143</v>
      </c>
      <c r="B231" s="62" t="s">
        <v>378</v>
      </c>
      <c r="C231" s="62" t="s">
        <v>361</v>
      </c>
      <c r="D231" s="62" t="s">
        <v>362</v>
      </c>
      <c r="G231" s="11" t="s">
        <v>143</v>
      </c>
      <c r="H231" s="64" t="s">
        <v>399</v>
      </c>
      <c r="I231" s="64" t="b">
        <f t="shared" si="3"/>
        <v>1</v>
      </c>
    </row>
    <row r="232" spans="1:9" x14ac:dyDescent="0.25">
      <c r="A232" s="62" t="s">
        <v>144</v>
      </c>
      <c r="B232" s="62" t="s">
        <v>378</v>
      </c>
      <c r="C232" s="62" t="s">
        <v>361</v>
      </c>
      <c r="D232" s="62" t="s">
        <v>362</v>
      </c>
      <c r="G232" s="11" t="s">
        <v>144</v>
      </c>
      <c r="H232" s="64" t="s">
        <v>399</v>
      </c>
      <c r="I232" s="64" t="b">
        <f t="shared" si="3"/>
        <v>1</v>
      </c>
    </row>
    <row r="233" spans="1:9" x14ac:dyDescent="0.25">
      <c r="A233" s="62" t="s">
        <v>145</v>
      </c>
      <c r="B233" s="62" t="s">
        <v>378</v>
      </c>
      <c r="C233" s="62" t="s">
        <v>361</v>
      </c>
      <c r="D233" s="62" t="s">
        <v>362</v>
      </c>
      <c r="G233" s="11" t="s">
        <v>145</v>
      </c>
      <c r="H233" s="64" t="s">
        <v>399</v>
      </c>
      <c r="I233" s="64" t="b">
        <f t="shared" si="3"/>
        <v>1</v>
      </c>
    </row>
    <row r="234" spans="1:9" x14ac:dyDescent="0.25">
      <c r="A234" s="62" t="s">
        <v>146</v>
      </c>
      <c r="B234" s="62" t="s">
        <v>378</v>
      </c>
      <c r="C234" s="62" t="s">
        <v>361</v>
      </c>
      <c r="D234" s="62" t="s">
        <v>362</v>
      </c>
      <c r="G234" s="11" t="s">
        <v>146</v>
      </c>
      <c r="H234" s="64" t="s">
        <v>399</v>
      </c>
      <c r="I234" s="64" t="b">
        <f t="shared" si="3"/>
        <v>1</v>
      </c>
    </row>
    <row r="235" spans="1:9" x14ac:dyDescent="0.25">
      <c r="A235" s="62" t="s">
        <v>147</v>
      </c>
      <c r="B235" s="62" t="s">
        <v>378</v>
      </c>
      <c r="C235" s="62" t="s">
        <v>361</v>
      </c>
      <c r="D235" s="62" t="s">
        <v>362</v>
      </c>
      <c r="G235" s="11" t="s">
        <v>147</v>
      </c>
      <c r="H235" s="64" t="s">
        <v>399</v>
      </c>
      <c r="I235" s="64" t="b">
        <f t="shared" si="3"/>
        <v>1</v>
      </c>
    </row>
    <row r="236" spans="1:9" x14ac:dyDescent="0.25">
      <c r="A236" s="62" t="s">
        <v>148</v>
      </c>
      <c r="B236" s="62" t="s">
        <v>378</v>
      </c>
      <c r="C236" s="62" t="s">
        <v>361</v>
      </c>
      <c r="D236" s="62" t="s">
        <v>362</v>
      </c>
      <c r="G236" s="11" t="s">
        <v>148</v>
      </c>
      <c r="H236" s="64" t="s">
        <v>399</v>
      </c>
      <c r="I236" s="64" t="b">
        <f t="shared" si="3"/>
        <v>1</v>
      </c>
    </row>
    <row r="237" spans="1:9" x14ac:dyDescent="0.25">
      <c r="A237" s="62" t="s">
        <v>149</v>
      </c>
      <c r="B237" s="62" t="s">
        <v>378</v>
      </c>
      <c r="C237" s="62" t="s">
        <v>361</v>
      </c>
      <c r="D237" s="62" t="s">
        <v>362</v>
      </c>
      <c r="G237" s="11" t="s">
        <v>149</v>
      </c>
      <c r="H237" s="64" t="s">
        <v>399</v>
      </c>
      <c r="I237" s="64" t="b">
        <f t="shared" si="3"/>
        <v>1</v>
      </c>
    </row>
    <row r="238" spans="1:9" x14ac:dyDescent="0.25">
      <c r="A238" s="62" t="s">
        <v>150</v>
      </c>
      <c r="B238" s="62" t="s">
        <v>378</v>
      </c>
      <c r="C238" s="62" t="s">
        <v>361</v>
      </c>
      <c r="D238" s="62" t="s">
        <v>362</v>
      </c>
      <c r="G238" s="11" t="s">
        <v>150</v>
      </c>
      <c r="H238" s="64" t="s">
        <v>399</v>
      </c>
      <c r="I238" s="64" t="b">
        <f t="shared" si="3"/>
        <v>1</v>
      </c>
    </row>
    <row r="239" spans="1:9" x14ac:dyDescent="0.25">
      <c r="A239" s="62" t="s">
        <v>151</v>
      </c>
      <c r="B239" s="62" t="s">
        <v>378</v>
      </c>
      <c r="C239" s="62" t="s">
        <v>361</v>
      </c>
      <c r="D239" s="62" t="s">
        <v>362</v>
      </c>
      <c r="G239" s="11" t="s">
        <v>151</v>
      </c>
      <c r="H239" s="64" t="s">
        <v>399</v>
      </c>
      <c r="I239" s="64" t="b">
        <f t="shared" si="3"/>
        <v>1</v>
      </c>
    </row>
    <row r="240" spans="1:9" x14ac:dyDescent="0.25">
      <c r="A240" s="62" t="s">
        <v>152</v>
      </c>
      <c r="B240" s="62" t="s">
        <v>378</v>
      </c>
      <c r="C240" s="62" t="s">
        <v>361</v>
      </c>
      <c r="D240" s="62" t="s">
        <v>362</v>
      </c>
      <c r="G240" s="11" t="s">
        <v>152</v>
      </c>
      <c r="H240" s="64" t="s">
        <v>399</v>
      </c>
      <c r="I240" s="64" t="b">
        <f t="shared" si="3"/>
        <v>1</v>
      </c>
    </row>
    <row r="241" spans="1:9" x14ac:dyDescent="0.25">
      <c r="A241" s="62" t="s">
        <v>153</v>
      </c>
      <c r="B241" s="62" t="s">
        <v>378</v>
      </c>
      <c r="C241" s="62" t="s">
        <v>361</v>
      </c>
      <c r="D241" s="62" t="s">
        <v>362</v>
      </c>
      <c r="G241" s="11" t="s">
        <v>153</v>
      </c>
      <c r="H241" s="64" t="s">
        <v>399</v>
      </c>
      <c r="I241" s="64" t="b">
        <f t="shared" si="3"/>
        <v>1</v>
      </c>
    </row>
    <row r="242" spans="1:9" x14ac:dyDescent="0.25">
      <c r="A242" s="62" t="s">
        <v>154</v>
      </c>
      <c r="B242" s="62" t="s">
        <v>378</v>
      </c>
      <c r="C242" s="62" t="s">
        <v>361</v>
      </c>
      <c r="D242" s="62" t="s">
        <v>362</v>
      </c>
      <c r="G242" s="11" t="s">
        <v>154</v>
      </c>
      <c r="H242" s="64" t="s">
        <v>399</v>
      </c>
      <c r="I242" s="64" t="b">
        <f t="shared" si="3"/>
        <v>1</v>
      </c>
    </row>
    <row r="243" spans="1:9" x14ac:dyDescent="0.25">
      <c r="A243" s="62" t="s">
        <v>155</v>
      </c>
      <c r="B243" s="62" t="s">
        <v>378</v>
      </c>
      <c r="C243" s="62" t="s">
        <v>361</v>
      </c>
      <c r="D243" s="62" t="s">
        <v>362</v>
      </c>
      <c r="G243" s="11" t="s">
        <v>155</v>
      </c>
      <c r="H243" s="64" t="s">
        <v>399</v>
      </c>
      <c r="I243" s="64" t="b">
        <f t="shared" si="3"/>
        <v>1</v>
      </c>
    </row>
    <row r="244" spans="1:9" x14ac:dyDescent="0.25">
      <c r="A244" s="62" t="s">
        <v>156</v>
      </c>
      <c r="B244" s="62" t="s">
        <v>378</v>
      </c>
      <c r="C244" s="62" t="s">
        <v>361</v>
      </c>
      <c r="D244" s="62" t="s">
        <v>362</v>
      </c>
      <c r="G244" s="11" t="s">
        <v>156</v>
      </c>
      <c r="H244" s="64" t="s">
        <v>399</v>
      </c>
      <c r="I244" s="64" t="b">
        <f t="shared" si="3"/>
        <v>1</v>
      </c>
    </row>
    <row r="245" spans="1:9" x14ac:dyDescent="0.25">
      <c r="A245" s="62" t="s">
        <v>157</v>
      </c>
      <c r="B245" s="62" t="s">
        <v>378</v>
      </c>
      <c r="C245" s="62" t="s">
        <v>361</v>
      </c>
      <c r="D245" s="62" t="s">
        <v>362</v>
      </c>
      <c r="G245" s="11" t="s">
        <v>157</v>
      </c>
      <c r="H245" s="64" t="s">
        <v>399</v>
      </c>
      <c r="I245" s="64" t="b">
        <f t="shared" si="3"/>
        <v>1</v>
      </c>
    </row>
    <row r="246" spans="1:9" x14ac:dyDescent="0.25">
      <c r="A246" s="62" t="s">
        <v>158</v>
      </c>
      <c r="B246" s="62" t="s">
        <v>378</v>
      </c>
      <c r="C246" s="62" t="s">
        <v>361</v>
      </c>
      <c r="D246" s="62" t="s">
        <v>362</v>
      </c>
      <c r="G246" s="11" t="s">
        <v>158</v>
      </c>
      <c r="H246" s="64" t="s">
        <v>399</v>
      </c>
      <c r="I246" s="64" t="b">
        <f t="shared" si="3"/>
        <v>1</v>
      </c>
    </row>
    <row r="247" spans="1:9" x14ac:dyDescent="0.25">
      <c r="A247" s="62" t="s">
        <v>159</v>
      </c>
      <c r="B247" s="62" t="s">
        <v>378</v>
      </c>
      <c r="C247" s="62" t="s">
        <v>361</v>
      </c>
      <c r="D247" s="62" t="s">
        <v>362</v>
      </c>
      <c r="G247" s="11" t="s">
        <v>159</v>
      </c>
      <c r="H247" s="64" t="s">
        <v>399</v>
      </c>
      <c r="I247" s="64" t="b">
        <f t="shared" si="3"/>
        <v>1</v>
      </c>
    </row>
    <row r="248" spans="1:9" x14ac:dyDescent="0.25">
      <c r="A248" s="62" t="s">
        <v>160</v>
      </c>
      <c r="B248" s="62" t="s">
        <v>378</v>
      </c>
      <c r="C248" s="62" t="s">
        <v>361</v>
      </c>
      <c r="D248" s="62" t="s">
        <v>362</v>
      </c>
      <c r="G248" s="11" t="s">
        <v>160</v>
      </c>
      <c r="H248" s="64" t="s">
        <v>399</v>
      </c>
      <c r="I248" s="64" t="b">
        <f t="shared" si="3"/>
        <v>1</v>
      </c>
    </row>
    <row r="249" spans="1:9" x14ac:dyDescent="0.25">
      <c r="A249" s="62" t="s">
        <v>161</v>
      </c>
      <c r="B249" s="62" t="s">
        <v>378</v>
      </c>
      <c r="C249" s="62" t="s">
        <v>361</v>
      </c>
      <c r="D249" s="62" t="s">
        <v>362</v>
      </c>
      <c r="G249" s="11" t="s">
        <v>161</v>
      </c>
      <c r="H249" s="64" t="s">
        <v>399</v>
      </c>
      <c r="I249" s="64" t="b">
        <f t="shared" si="3"/>
        <v>1</v>
      </c>
    </row>
    <row r="250" spans="1:9" x14ac:dyDescent="0.25">
      <c r="A250" s="62" t="s">
        <v>162</v>
      </c>
      <c r="B250" s="62" t="s">
        <v>378</v>
      </c>
      <c r="C250" s="62" t="s">
        <v>361</v>
      </c>
      <c r="D250" s="62" t="s">
        <v>362</v>
      </c>
      <c r="G250" s="11" t="s">
        <v>162</v>
      </c>
      <c r="H250" s="64" t="s">
        <v>399</v>
      </c>
      <c r="I250" s="64" t="b">
        <f t="shared" si="3"/>
        <v>1</v>
      </c>
    </row>
    <row r="251" spans="1:9" x14ac:dyDescent="0.25">
      <c r="A251" s="62" t="s">
        <v>227</v>
      </c>
      <c r="B251" s="62" t="s">
        <v>378</v>
      </c>
      <c r="C251" s="62" t="s">
        <v>361</v>
      </c>
      <c r="D251" s="62" t="s">
        <v>366</v>
      </c>
      <c r="G251" s="26" t="s">
        <v>227</v>
      </c>
      <c r="H251" s="64" t="s">
        <v>400</v>
      </c>
      <c r="I251" s="64" t="b">
        <f t="shared" si="3"/>
        <v>1</v>
      </c>
    </row>
    <row r="252" spans="1:9" x14ac:dyDescent="0.25">
      <c r="A252" s="62" t="s">
        <v>228</v>
      </c>
      <c r="B252" s="62" t="s">
        <v>378</v>
      </c>
      <c r="C252" s="62" t="s">
        <v>361</v>
      </c>
      <c r="D252" s="62" t="s">
        <v>366</v>
      </c>
      <c r="G252" s="26" t="s">
        <v>228</v>
      </c>
      <c r="H252" s="64" t="s">
        <v>400</v>
      </c>
      <c r="I252" s="64" t="b">
        <f t="shared" si="3"/>
        <v>1</v>
      </c>
    </row>
    <row r="253" spans="1:9" x14ac:dyDescent="0.25">
      <c r="A253" s="62" t="s">
        <v>229</v>
      </c>
      <c r="B253" s="62" t="s">
        <v>378</v>
      </c>
      <c r="C253" s="62" t="s">
        <v>361</v>
      </c>
      <c r="D253" s="62" t="s">
        <v>366</v>
      </c>
      <c r="G253" s="26" t="s">
        <v>229</v>
      </c>
      <c r="H253" s="64" t="s">
        <v>400</v>
      </c>
      <c r="I253" s="64" t="b">
        <f t="shared" si="3"/>
        <v>1</v>
      </c>
    </row>
    <row r="254" spans="1:9" x14ac:dyDescent="0.25">
      <c r="A254" s="62" t="s">
        <v>230</v>
      </c>
      <c r="B254" s="62" t="s">
        <v>378</v>
      </c>
      <c r="C254" s="62" t="s">
        <v>361</v>
      </c>
      <c r="D254" s="62" t="s">
        <v>366</v>
      </c>
      <c r="G254" s="26" t="s">
        <v>230</v>
      </c>
      <c r="H254" s="64" t="s">
        <v>400</v>
      </c>
      <c r="I254" s="64" t="b">
        <f t="shared" si="3"/>
        <v>1</v>
      </c>
    </row>
    <row r="255" spans="1:9" x14ac:dyDescent="0.25">
      <c r="A255" s="62" t="s">
        <v>231</v>
      </c>
      <c r="B255" s="62" t="s">
        <v>378</v>
      </c>
      <c r="C255" s="62" t="s">
        <v>361</v>
      </c>
      <c r="D255" s="62" t="s">
        <v>366</v>
      </c>
      <c r="G255" s="26" t="s">
        <v>231</v>
      </c>
      <c r="H255" s="64" t="s">
        <v>400</v>
      </c>
      <c r="I255" s="64" t="b">
        <f t="shared" si="3"/>
        <v>1</v>
      </c>
    </row>
    <row r="256" spans="1:9" x14ac:dyDescent="0.25">
      <c r="A256" s="62" t="s">
        <v>232</v>
      </c>
      <c r="B256" s="62" t="s">
        <v>378</v>
      </c>
      <c r="C256" s="62" t="s">
        <v>361</v>
      </c>
      <c r="D256" s="62" t="s">
        <v>366</v>
      </c>
      <c r="G256" s="26" t="s">
        <v>232</v>
      </c>
      <c r="H256" s="64" t="s">
        <v>400</v>
      </c>
      <c r="I256" s="64" t="b">
        <f t="shared" si="3"/>
        <v>1</v>
      </c>
    </row>
    <row r="257" spans="1:9" x14ac:dyDescent="0.25">
      <c r="A257" s="62" t="s">
        <v>233</v>
      </c>
      <c r="B257" s="62" t="s">
        <v>378</v>
      </c>
      <c r="C257" s="62" t="s">
        <v>361</v>
      </c>
      <c r="D257" s="62" t="s">
        <v>366</v>
      </c>
      <c r="G257" s="26" t="s">
        <v>233</v>
      </c>
      <c r="H257" s="64" t="s">
        <v>400</v>
      </c>
      <c r="I257" s="64" t="b">
        <f t="shared" si="3"/>
        <v>1</v>
      </c>
    </row>
    <row r="258" spans="1:9" x14ac:dyDescent="0.25">
      <c r="A258" s="62" t="s">
        <v>234</v>
      </c>
      <c r="B258" s="62" t="s">
        <v>378</v>
      </c>
      <c r="C258" s="62" t="s">
        <v>361</v>
      </c>
      <c r="D258" s="62" t="s">
        <v>366</v>
      </c>
      <c r="G258" s="26" t="s">
        <v>234</v>
      </c>
      <c r="H258" s="64" t="s">
        <v>400</v>
      </c>
      <c r="I258" s="64" t="b">
        <f t="shared" si="3"/>
        <v>1</v>
      </c>
    </row>
    <row r="259" spans="1:9" x14ac:dyDescent="0.25">
      <c r="A259" s="62" t="s">
        <v>235</v>
      </c>
      <c r="B259" s="62" t="s">
        <v>378</v>
      </c>
      <c r="C259" s="62" t="s">
        <v>361</v>
      </c>
      <c r="D259" s="62" t="s">
        <v>366</v>
      </c>
      <c r="G259" s="26" t="s">
        <v>235</v>
      </c>
      <c r="H259" s="64" t="s">
        <v>400</v>
      </c>
      <c r="I259" s="64" t="b">
        <f t="shared" ref="I259:I290" si="4">EXACT(G259,A259)</f>
        <v>1</v>
      </c>
    </row>
    <row r="260" spans="1:9" x14ac:dyDescent="0.25">
      <c r="A260" s="62" t="s">
        <v>236</v>
      </c>
      <c r="B260" s="62" t="s">
        <v>378</v>
      </c>
      <c r="C260" s="62" t="s">
        <v>361</v>
      </c>
      <c r="D260" s="62" t="s">
        <v>366</v>
      </c>
      <c r="G260" s="26" t="s">
        <v>236</v>
      </c>
      <c r="H260" s="64" t="s">
        <v>400</v>
      </c>
      <c r="I260" s="64" t="b">
        <f t="shared" si="4"/>
        <v>1</v>
      </c>
    </row>
    <row r="261" spans="1:9" x14ac:dyDescent="0.25">
      <c r="A261" s="62" t="s">
        <v>237</v>
      </c>
      <c r="B261" s="62" t="s">
        <v>378</v>
      </c>
      <c r="C261" s="62" t="s">
        <v>361</v>
      </c>
      <c r="D261" s="62" t="s">
        <v>366</v>
      </c>
      <c r="G261" s="26" t="s">
        <v>237</v>
      </c>
      <c r="H261" s="64" t="s">
        <v>400</v>
      </c>
      <c r="I261" s="64" t="b">
        <f t="shared" si="4"/>
        <v>1</v>
      </c>
    </row>
    <row r="262" spans="1:9" x14ac:dyDescent="0.25">
      <c r="A262" s="62" t="s">
        <v>238</v>
      </c>
      <c r="B262" s="62" t="s">
        <v>378</v>
      </c>
      <c r="C262" s="62" t="s">
        <v>361</v>
      </c>
      <c r="D262" s="62" t="s">
        <v>366</v>
      </c>
      <c r="G262" s="26" t="s">
        <v>238</v>
      </c>
      <c r="H262" s="64" t="s">
        <v>400</v>
      </c>
      <c r="I262" s="64" t="b">
        <f t="shared" si="4"/>
        <v>1</v>
      </c>
    </row>
    <row r="263" spans="1:9" x14ac:dyDescent="0.25">
      <c r="A263" s="62" t="s">
        <v>239</v>
      </c>
      <c r="B263" s="62" t="s">
        <v>378</v>
      </c>
      <c r="C263" s="62" t="s">
        <v>361</v>
      </c>
      <c r="D263" s="62" t="s">
        <v>366</v>
      </c>
      <c r="G263" s="26" t="s">
        <v>239</v>
      </c>
      <c r="H263" s="64" t="s">
        <v>400</v>
      </c>
      <c r="I263" s="64" t="b">
        <f t="shared" si="4"/>
        <v>1</v>
      </c>
    </row>
    <row r="264" spans="1:9" x14ac:dyDescent="0.25">
      <c r="A264" s="62" t="s">
        <v>240</v>
      </c>
      <c r="B264" s="62" t="s">
        <v>378</v>
      </c>
      <c r="C264" s="62" t="s">
        <v>361</v>
      </c>
      <c r="D264" s="62" t="s">
        <v>366</v>
      </c>
      <c r="G264" s="26" t="s">
        <v>240</v>
      </c>
      <c r="H264" s="64" t="s">
        <v>400</v>
      </c>
      <c r="I264" s="64" t="b">
        <f t="shared" si="4"/>
        <v>1</v>
      </c>
    </row>
    <row r="265" spans="1:9" x14ac:dyDescent="0.25">
      <c r="A265" s="62" t="s">
        <v>241</v>
      </c>
      <c r="B265" s="62" t="s">
        <v>378</v>
      </c>
      <c r="C265" s="62" t="s">
        <v>361</v>
      </c>
      <c r="D265" s="62" t="s">
        <v>366</v>
      </c>
      <c r="G265" s="26" t="s">
        <v>241</v>
      </c>
      <c r="H265" s="64" t="s">
        <v>400</v>
      </c>
      <c r="I265" s="64" t="b">
        <f t="shared" si="4"/>
        <v>1</v>
      </c>
    </row>
    <row r="266" spans="1:9" x14ac:dyDescent="0.25">
      <c r="A266" s="62" t="s">
        <v>242</v>
      </c>
      <c r="B266" s="62" t="s">
        <v>378</v>
      </c>
      <c r="C266" s="62" t="s">
        <v>361</v>
      </c>
      <c r="D266" s="62" t="s">
        <v>366</v>
      </c>
      <c r="G266" s="26" t="s">
        <v>242</v>
      </c>
      <c r="H266" s="64" t="s">
        <v>400</v>
      </c>
      <c r="I266" s="64" t="b">
        <f t="shared" si="4"/>
        <v>1</v>
      </c>
    </row>
    <row r="267" spans="1:9" x14ac:dyDescent="0.25">
      <c r="A267" s="62" t="s">
        <v>243</v>
      </c>
      <c r="B267" s="62" t="s">
        <v>378</v>
      </c>
      <c r="C267" s="62" t="s">
        <v>361</v>
      </c>
      <c r="D267" s="62" t="s">
        <v>366</v>
      </c>
      <c r="G267" s="26" t="s">
        <v>243</v>
      </c>
      <c r="H267" s="64" t="s">
        <v>400</v>
      </c>
      <c r="I267" s="64" t="b">
        <f t="shared" si="4"/>
        <v>1</v>
      </c>
    </row>
    <row r="268" spans="1:9" x14ac:dyDescent="0.25">
      <c r="A268" s="62" t="s">
        <v>244</v>
      </c>
      <c r="B268" s="62" t="s">
        <v>378</v>
      </c>
      <c r="C268" s="62" t="s">
        <v>361</v>
      </c>
      <c r="D268" s="62" t="s">
        <v>366</v>
      </c>
      <c r="G268" s="26" t="s">
        <v>244</v>
      </c>
      <c r="H268" s="64" t="s">
        <v>400</v>
      </c>
      <c r="I268" s="64" t="b">
        <f t="shared" si="4"/>
        <v>1</v>
      </c>
    </row>
    <row r="269" spans="1:9" x14ac:dyDescent="0.25">
      <c r="A269" s="62" t="s">
        <v>245</v>
      </c>
      <c r="B269" s="62" t="s">
        <v>378</v>
      </c>
      <c r="C269" s="62" t="s">
        <v>361</v>
      </c>
      <c r="D269" s="62" t="s">
        <v>366</v>
      </c>
      <c r="G269" s="26" t="s">
        <v>245</v>
      </c>
      <c r="H269" s="64" t="s">
        <v>400</v>
      </c>
      <c r="I269" s="64" t="b">
        <f t="shared" si="4"/>
        <v>1</v>
      </c>
    </row>
    <row r="270" spans="1:9" x14ac:dyDescent="0.25">
      <c r="A270" s="62" t="s">
        <v>246</v>
      </c>
      <c r="B270" s="62" t="s">
        <v>378</v>
      </c>
      <c r="C270" s="62" t="s">
        <v>361</v>
      </c>
      <c r="D270" s="62" t="s">
        <v>366</v>
      </c>
      <c r="G270" s="26" t="s">
        <v>246</v>
      </c>
      <c r="H270" s="64" t="s">
        <v>400</v>
      </c>
      <c r="I270" s="64" t="b">
        <f t="shared" si="4"/>
        <v>1</v>
      </c>
    </row>
    <row r="271" spans="1:9" x14ac:dyDescent="0.25">
      <c r="A271" s="62" t="s">
        <v>247</v>
      </c>
      <c r="B271" s="62" t="s">
        <v>378</v>
      </c>
      <c r="C271" s="62" t="s">
        <v>361</v>
      </c>
      <c r="D271" s="62" t="s">
        <v>366</v>
      </c>
      <c r="G271" s="26" t="s">
        <v>247</v>
      </c>
      <c r="H271" s="64" t="s">
        <v>400</v>
      </c>
      <c r="I271" s="64" t="b">
        <f t="shared" si="4"/>
        <v>1</v>
      </c>
    </row>
    <row r="272" spans="1:9" x14ac:dyDescent="0.25">
      <c r="A272" s="62" t="s">
        <v>248</v>
      </c>
      <c r="B272" s="62" t="s">
        <v>378</v>
      </c>
      <c r="C272" s="62" t="s">
        <v>361</v>
      </c>
      <c r="D272" s="62" t="s">
        <v>366</v>
      </c>
      <c r="G272" s="26" t="s">
        <v>248</v>
      </c>
      <c r="H272" s="64" t="s">
        <v>400</v>
      </c>
      <c r="I272" s="64" t="b">
        <f t="shared" si="4"/>
        <v>1</v>
      </c>
    </row>
    <row r="273" spans="1:9" x14ac:dyDescent="0.25">
      <c r="A273" s="62" t="s">
        <v>249</v>
      </c>
      <c r="B273" s="62" t="s">
        <v>378</v>
      </c>
      <c r="C273" s="62" t="s">
        <v>361</v>
      </c>
      <c r="D273" s="62" t="s">
        <v>366</v>
      </c>
      <c r="G273" s="26" t="s">
        <v>249</v>
      </c>
      <c r="H273" s="64" t="s">
        <v>400</v>
      </c>
      <c r="I273" s="64" t="b">
        <f t="shared" si="4"/>
        <v>1</v>
      </c>
    </row>
    <row r="274" spans="1:9" x14ac:dyDescent="0.25">
      <c r="A274" s="62" t="s">
        <v>250</v>
      </c>
      <c r="B274" s="62" t="s">
        <v>378</v>
      </c>
      <c r="C274" s="62" t="s">
        <v>361</v>
      </c>
      <c r="D274" s="62" t="s">
        <v>366</v>
      </c>
      <c r="G274" s="26" t="s">
        <v>250</v>
      </c>
      <c r="H274" s="64" t="s">
        <v>400</v>
      </c>
      <c r="I274" s="64" t="b">
        <f t="shared" si="4"/>
        <v>1</v>
      </c>
    </row>
    <row r="275" spans="1:9" x14ac:dyDescent="0.25">
      <c r="A275" s="62" t="s">
        <v>251</v>
      </c>
      <c r="B275" s="62" t="s">
        <v>378</v>
      </c>
      <c r="C275" s="62" t="s">
        <v>361</v>
      </c>
      <c r="D275" s="62" t="s">
        <v>366</v>
      </c>
      <c r="G275" s="26" t="s">
        <v>251</v>
      </c>
      <c r="H275" s="64" t="s">
        <v>400</v>
      </c>
      <c r="I275" s="64" t="b">
        <f t="shared" si="4"/>
        <v>1</v>
      </c>
    </row>
    <row r="276" spans="1:9" x14ac:dyDescent="0.25">
      <c r="A276" s="62" t="s">
        <v>252</v>
      </c>
      <c r="B276" s="62" t="s">
        <v>378</v>
      </c>
      <c r="C276" s="62" t="s">
        <v>361</v>
      </c>
      <c r="D276" s="62" t="s">
        <v>366</v>
      </c>
      <c r="G276" s="26" t="s">
        <v>252</v>
      </c>
      <c r="H276" s="64" t="s">
        <v>400</v>
      </c>
      <c r="I276" s="64" t="b">
        <f t="shared" si="4"/>
        <v>1</v>
      </c>
    </row>
    <row r="277" spans="1:9" x14ac:dyDescent="0.25">
      <c r="A277" s="62" t="s">
        <v>253</v>
      </c>
      <c r="B277" s="62" t="s">
        <v>378</v>
      </c>
      <c r="C277" s="62" t="s">
        <v>361</v>
      </c>
      <c r="D277" s="62" t="s">
        <v>366</v>
      </c>
      <c r="G277" s="26" t="s">
        <v>253</v>
      </c>
      <c r="H277" s="64" t="s">
        <v>400</v>
      </c>
      <c r="I277" s="64" t="b">
        <f t="shared" si="4"/>
        <v>1</v>
      </c>
    </row>
    <row r="278" spans="1:9" x14ac:dyDescent="0.25">
      <c r="A278" s="62" t="s">
        <v>254</v>
      </c>
      <c r="B278" s="62" t="s">
        <v>378</v>
      </c>
      <c r="C278" s="62" t="s">
        <v>361</v>
      </c>
      <c r="D278" s="62" t="s">
        <v>366</v>
      </c>
      <c r="G278" s="26" t="s">
        <v>254</v>
      </c>
      <c r="H278" s="64" t="s">
        <v>400</v>
      </c>
      <c r="I278" s="64" t="b">
        <f t="shared" si="4"/>
        <v>1</v>
      </c>
    </row>
    <row r="279" spans="1:9" x14ac:dyDescent="0.25">
      <c r="A279" s="62" t="s">
        <v>255</v>
      </c>
      <c r="B279" s="62" t="s">
        <v>378</v>
      </c>
      <c r="C279" s="62" t="s">
        <v>361</v>
      </c>
      <c r="D279" s="62" t="s">
        <v>366</v>
      </c>
      <c r="G279" s="26" t="s">
        <v>255</v>
      </c>
      <c r="H279" s="64" t="s">
        <v>400</v>
      </c>
      <c r="I279" s="64" t="b">
        <f t="shared" si="4"/>
        <v>1</v>
      </c>
    </row>
    <row r="280" spans="1:9" x14ac:dyDescent="0.25">
      <c r="A280" s="62" t="s">
        <v>256</v>
      </c>
      <c r="B280" s="62" t="s">
        <v>378</v>
      </c>
      <c r="C280" s="62" t="s">
        <v>361</v>
      </c>
      <c r="D280" s="62" t="s">
        <v>366</v>
      </c>
      <c r="G280" s="26" t="s">
        <v>256</v>
      </c>
      <c r="H280" s="64" t="s">
        <v>400</v>
      </c>
      <c r="I280" s="64" t="b">
        <f t="shared" si="4"/>
        <v>1</v>
      </c>
    </row>
    <row r="281" spans="1:9" x14ac:dyDescent="0.25">
      <c r="A281" s="62" t="s">
        <v>257</v>
      </c>
      <c r="B281" s="62" t="s">
        <v>378</v>
      </c>
      <c r="C281" s="62" t="s">
        <v>361</v>
      </c>
      <c r="D281" s="62" t="s">
        <v>366</v>
      </c>
      <c r="G281" s="26" t="s">
        <v>257</v>
      </c>
      <c r="H281" s="64" t="s">
        <v>400</v>
      </c>
      <c r="I281" s="64" t="b">
        <f t="shared" si="4"/>
        <v>1</v>
      </c>
    </row>
    <row r="282" spans="1:9" x14ac:dyDescent="0.25">
      <c r="A282" s="62" t="s">
        <v>258</v>
      </c>
      <c r="B282" s="62" t="s">
        <v>378</v>
      </c>
      <c r="C282" s="62" t="s">
        <v>361</v>
      </c>
      <c r="D282" s="62" t="s">
        <v>366</v>
      </c>
      <c r="G282" s="26" t="s">
        <v>258</v>
      </c>
      <c r="H282" s="64" t="s">
        <v>400</v>
      </c>
      <c r="I282" s="64" t="b">
        <f t="shared" si="4"/>
        <v>1</v>
      </c>
    </row>
    <row r="283" spans="1:9" x14ac:dyDescent="0.25">
      <c r="A283" s="62" t="s">
        <v>259</v>
      </c>
      <c r="B283" s="62" t="s">
        <v>378</v>
      </c>
      <c r="C283" s="62" t="s">
        <v>361</v>
      </c>
      <c r="D283" s="62" t="s">
        <v>366</v>
      </c>
      <c r="G283" s="26" t="s">
        <v>259</v>
      </c>
      <c r="H283" s="64" t="s">
        <v>400</v>
      </c>
      <c r="I283" s="64" t="b">
        <f t="shared" si="4"/>
        <v>1</v>
      </c>
    </row>
    <row r="284" spans="1:9" x14ac:dyDescent="0.25">
      <c r="A284" s="62" t="s">
        <v>260</v>
      </c>
      <c r="B284" s="62" t="s">
        <v>378</v>
      </c>
      <c r="C284" s="62" t="s">
        <v>361</v>
      </c>
      <c r="D284" s="62" t="s">
        <v>366</v>
      </c>
      <c r="G284" s="26" t="s">
        <v>260</v>
      </c>
      <c r="H284" s="64" t="s">
        <v>400</v>
      </c>
      <c r="I284" s="64" t="b">
        <f t="shared" si="4"/>
        <v>1</v>
      </c>
    </row>
    <row r="285" spans="1:9" x14ac:dyDescent="0.25">
      <c r="A285" s="62" t="s">
        <v>261</v>
      </c>
      <c r="B285" s="62" t="s">
        <v>378</v>
      </c>
      <c r="C285" s="62" t="s">
        <v>361</v>
      </c>
      <c r="D285" s="62" t="s">
        <v>366</v>
      </c>
      <c r="G285" s="26" t="s">
        <v>261</v>
      </c>
      <c r="H285" s="64" t="s">
        <v>400</v>
      </c>
      <c r="I285" s="64" t="b">
        <f t="shared" si="4"/>
        <v>1</v>
      </c>
    </row>
    <row r="286" spans="1:9" x14ac:dyDescent="0.25">
      <c r="A286" s="62" t="s">
        <v>262</v>
      </c>
      <c r="B286" s="62" t="s">
        <v>378</v>
      </c>
      <c r="C286" s="62" t="s">
        <v>361</v>
      </c>
      <c r="D286" s="62" t="s">
        <v>366</v>
      </c>
      <c r="G286" s="26" t="s">
        <v>262</v>
      </c>
      <c r="H286" s="64" t="s">
        <v>400</v>
      </c>
      <c r="I286" s="64" t="b">
        <f t="shared" si="4"/>
        <v>1</v>
      </c>
    </row>
    <row r="287" spans="1:9" x14ac:dyDescent="0.25">
      <c r="A287" s="62" t="s">
        <v>263</v>
      </c>
      <c r="B287" s="62" t="s">
        <v>378</v>
      </c>
      <c r="C287" s="62" t="s">
        <v>361</v>
      </c>
      <c r="D287" s="62" t="s">
        <v>366</v>
      </c>
      <c r="G287" s="26" t="s">
        <v>263</v>
      </c>
      <c r="H287" s="64" t="s">
        <v>400</v>
      </c>
      <c r="I287" s="64" t="b">
        <f t="shared" si="4"/>
        <v>1</v>
      </c>
    </row>
    <row r="288" spans="1:9" x14ac:dyDescent="0.25">
      <c r="A288" s="62" t="s">
        <v>264</v>
      </c>
      <c r="B288" s="62" t="s">
        <v>378</v>
      </c>
      <c r="C288" s="62" t="s">
        <v>361</v>
      </c>
      <c r="D288" s="62" t="s">
        <v>366</v>
      </c>
      <c r="G288" s="26" t="s">
        <v>264</v>
      </c>
      <c r="H288" s="64" t="s">
        <v>400</v>
      </c>
      <c r="I288" s="64" t="b">
        <f t="shared" si="4"/>
        <v>1</v>
      </c>
    </row>
    <row r="289" spans="1:9" x14ac:dyDescent="0.25">
      <c r="A289" s="62" t="s">
        <v>265</v>
      </c>
      <c r="B289" s="62" t="s">
        <v>378</v>
      </c>
      <c r="C289" s="62" t="s">
        <v>361</v>
      </c>
      <c r="D289" s="62" t="s">
        <v>366</v>
      </c>
      <c r="G289" s="26" t="s">
        <v>265</v>
      </c>
      <c r="H289" s="64" t="s">
        <v>400</v>
      </c>
      <c r="I289" s="64" t="b">
        <f t="shared" si="4"/>
        <v>1</v>
      </c>
    </row>
    <row r="290" spans="1:9" x14ac:dyDescent="0.25">
      <c r="A290" s="62" t="s">
        <v>379</v>
      </c>
      <c r="B290" s="62" t="s">
        <v>380</v>
      </c>
      <c r="C290" s="62" t="s">
        <v>361</v>
      </c>
      <c r="D290" s="62" t="s">
        <v>362</v>
      </c>
      <c r="G290" s="70" t="s">
        <v>379</v>
      </c>
      <c r="H290" t="s">
        <v>395</v>
      </c>
      <c r="I290" s="64" t="b">
        <f t="shared" si="4"/>
        <v>1</v>
      </c>
    </row>
    <row r="291" spans="1:9" x14ac:dyDescent="0.25">
      <c r="A291" s="62" t="s">
        <v>49</v>
      </c>
      <c r="B291" s="62" t="s">
        <v>380</v>
      </c>
      <c r="C291" s="62" t="s">
        <v>361</v>
      </c>
      <c r="D291" s="62" t="s">
        <v>362</v>
      </c>
      <c r="G291" s="26" t="s">
        <v>49</v>
      </c>
      <c r="H291" s="64" t="s">
        <v>395</v>
      </c>
      <c r="I291" s="64" t="b">
        <f t="shared" ref="I291:I327" si="5">EXACT(G291,A291)</f>
        <v>1</v>
      </c>
    </row>
    <row r="292" spans="1:9" x14ac:dyDescent="0.25">
      <c r="A292" s="62" t="s">
        <v>50</v>
      </c>
      <c r="B292" s="62" t="s">
        <v>380</v>
      </c>
      <c r="C292" s="62" t="s">
        <v>361</v>
      </c>
      <c r="D292" s="62" t="s">
        <v>362</v>
      </c>
      <c r="G292" s="26" t="s">
        <v>50</v>
      </c>
      <c r="H292" s="64" t="s">
        <v>395</v>
      </c>
      <c r="I292" s="64" t="b">
        <f t="shared" si="5"/>
        <v>1</v>
      </c>
    </row>
    <row r="293" spans="1:9" x14ac:dyDescent="0.25">
      <c r="A293" s="62" t="s">
        <v>381</v>
      </c>
      <c r="B293" s="62" t="s">
        <v>380</v>
      </c>
      <c r="C293" s="62" t="s">
        <v>361</v>
      </c>
      <c r="D293" s="62" t="s">
        <v>366</v>
      </c>
      <c r="G293" s="70" t="s">
        <v>381</v>
      </c>
      <c r="H293" s="64" t="s">
        <v>396</v>
      </c>
      <c r="I293" s="64" t="b">
        <f t="shared" si="5"/>
        <v>1</v>
      </c>
    </row>
    <row r="294" spans="1:9" x14ac:dyDescent="0.25">
      <c r="A294" s="62" t="s">
        <v>51</v>
      </c>
      <c r="B294" s="62" t="s">
        <v>380</v>
      </c>
      <c r="C294" s="62" t="s">
        <v>361</v>
      </c>
      <c r="D294" s="62" t="s">
        <v>366</v>
      </c>
      <c r="G294" s="26" t="s">
        <v>51</v>
      </c>
      <c r="H294" s="64" t="s">
        <v>396</v>
      </c>
      <c r="I294" s="64" t="b">
        <f t="shared" si="5"/>
        <v>1</v>
      </c>
    </row>
    <row r="295" spans="1:9" x14ac:dyDescent="0.25">
      <c r="A295" s="62" t="s">
        <v>52</v>
      </c>
      <c r="B295" s="62" t="s">
        <v>380</v>
      </c>
      <c r="C295" s="62" t="s">
        <v>361</v>
      </c>
      <c r="D295" s="62" t="s">
        <v>366</v>
      </c>
      <c r="G295" s="26" t="s">
        <v>52</v>
      </c>
      <c r="H295" s="64" t="s">
        <v>396</v>
      </c>
      <c r="I295" s="64" t="b">
        <f t="shared" si="5"/>
        <v>1</v>
      </c>
    </row>
    <row r="296" spans="1:9" x14ac:dyDescent="0.25">
      <c r="A296" s="62" t="s">
        <v>11</v>
      </c>
      <c r="B296" s="62" t="s">
        <v>382</v>
      </c>
      <c r="C296" s="62" t="s">
        <v>361</v>
      </c>
      <c r="D296" s="62" t="s">
        <v>362</v>
      </c>
      <c r="G296" s="26" t="s">
        <v>11</v>
      </c>
      <c r="H296" t="s">
        <v>391</v>
      </c>
      <c r="I296" s="64" t="b">
        <f t="shared" si="5"/>
        <v>1</v>
      </c>
    </row>
    <row r="297" spans="1:9" x14ac:dyDescent="0.25">
      <c r="A297" s="62" t="s">
        <v>12</v>
      </c>
      <c r="B297" s="62" t="s">
        <v>382</v>
      </c>
      <c r="C297" s="62" t="s">
        <v>361</v>
      </c>
      <c r="D297" s="62" t="s">
        <v>362</v>
      </c>
      <c r="G297" s="26" t="s">
        <v>12</v>
      </c>
      <c r="H297" s="64" t="s">
        <v>391</v>
      </c>
      <c r="I297" s="64" t="b">
        <f t="shared" si="5"/>
        <v>1</v>
      </c>
    </row>
    <row r="298" spans="1:9" x14ac:dyDescent="0.25">
      <c r="A298" s="62" t="s">
        <v>13</v>
      </c>
      <c r="B298" s="62" t="s">
        <v>382</v>
      </c>
      <c r="C298" s="62" t="s">
        <v>361</v>
      </c>
      <c r="D298" s="62" t="s">
        <v>362</v>
      </c>
      <c r="G298" s="26" t="s">
        <v>13</v>
      </c>
      <c r="H298" s="64" t="s">
        <v>391</v>
      </c>
      <c r="I298" s="64" t="b">
        <f t="shared" si="5"/>
        <v>1</v>
      </c>
    </row>
    <row r="299" spans="1:9" x14ac:dyDescent="0.25">
      <c r="A299" s="62" t="s">
        <v>14</v>
      </c>
      <c r="B299" s="62" t="s">
        <v>382</v>
      </c>
      <c r="C299" s="62" t="s">
        <v>361</v>
      </c>
      <c r="D299" s="62" t="s">
        <v>362</v>
      </c>
      <c r="G299" s="26" t="s">
        <v>14</v>
      </c>
      <c r="H299" s="64" t="s">
        <v>391</v>
      </c>
      <c r="I299" s="64" t="b">
        <f t="shared" si="5"/>
        <v>1</v>
      </c>
    </row>
    <row r="300" spans="1:9" x14ac:dyDescent="0.25">
      <c r="A300" s="62" t="s">
        <v>15</v>
      </c>
      <c r="B300" s="62" t="s">
        <v>382</v>
      </c>
      <c r="C300" s="62" t="s">
        <v>361</v>
      </c>
      <c r="D300" s="62" t="s">
        <v>362</v>
      </c>
      <c r="G300" s="26" t="s">
        <v>15</v>
      </c>
      <c r="H300" s="64" t="s">
        <v>391</v>
      </c>
      <c r="I300" s="64" t="b">
        <f t="shared" si="5"/>
        <v>1</v>
      </c>
    </row>
    <row r="301" spans="1:9" x14ac:dyDescent="0.25">
      <c r="A301" s="62" t="s">
        <v>16</v>
      </c>
      <c r="B301" s="62" t="s">
        <v>382</v>
      </c>
      <c r="C301" s="62" t="s">
        <v>361</v>
      </c>
      <c r="D301" s="62" t="s">
        <v>362</v>
      </c>
      <c r="G301" s="26" t="s">
        <v>16</v>
      </c>
      <c r="H301" s="64" t="s">
        <v>391</v>
      </c>
      <c r="I301" s="64" t="b">
        <f t="shared" si="5"/>
        <v>1</v>
      </c>
    </row>
    <row r="302" spans="1:9" x14ac:dyDescent="0.25">
      <c r="A302" s="62" t="s">
        <v>17</v>
      </c>
      <c r="B302" s="62" t="s">
        <v>382</v>
      </c>
      <c r="C302" s="62" t="s">
        <v>361</v>
      </c>
      <c r="D302" s="62" t="s">
        <v>362</v>
      </c>
      <c r="G302" s="26" t="s">
        <v>17</v>
      </c>
      <c r="H302" s="64" t="s">
        <v>391</v>
      </c>
      <c r="I302" s="64" t="b">
        <f t="shared" si="5"/>
        <v>1</v>
      </c>
    </row>
    <row r="303" spans="1:9" x14ac:dyDescent="0.25">
      <c r="A303" s="62" t="s">
        <v>18</v>
      </c>
      <c r="B303" s="62" t="s">
        <v>382</v>
      </c>
      <c r="C303" s="62" t="s">
        <v>361</v>
      </c>
      <c r="D303" s="62" t="s">
        <v>362</v>
      </c>
      <c r="G303" s="26" t="s">
        <v>18</v>
      </c>
      <c r="H303" s="64" t="s">
        <v>391</v>
      </c>
      <c r="I303" s="64" t="b">
        <f t="shared" si="5"/>
        <v>1</v>
      </c>
    </row>
    <row r="304" spans="1:9" x14ac:dyDescent="0.25">
      <c r="A304" s="62" t="s">
        <v>19</v>
      </c>
      <c r="B304" s="62" t="s">
        <v>382</v>
      </c>
      <c r="C304" s="62" t="s">
        <v>361</v>
      </c>
      <c r="D304" s="62" t="s">
        <v>362</v>
      </c>
      <c r="G304" s="26" t="s">
        <v>19</v>
      </c>
      <c r="H304" s="64" t="s">
        <v>391</v>
      </c>
      <c r="I304" s="64" t="b">
        <f t="shared" si="5"/>
        <v>1</v>
      </c>
    </row>
    <row r="305" spans="1:9" x14ac:dyDescent="0.25">
      <c r="A305" s="62" t="s">
        <v>20</v>
      </c>
      <c r="B305" s="62" t="s">
        <v>382</v>
      </c>
      <c r="C305" s="62" t="s">
        <v>361</v>
      </c>
      <c r="D305" s="62" t="s">
        <v>362</v>
      </c>
      <c r="G305" s="26" t="s">
        <v>20</v>
      </c>
      <c r="H305" s="64" t="s">
        <v>391</v>
      </c>
      <c r="I305" s="64" t="b">
        <f t="shared" si="5"/>
        <v>1</v>
      </c>
    </row>
    <row r="306" spans="1:9" x14ac:dyDescent="0.25">
      <c r="A306" s="62" t="s">
        <v>21</v>
      </c>
      <c r="B306" s="62" t="s">
        <v>382</v>
      </c>
      <c r="C306" s="62" t="s">
        <v>361</v>
      </c>
      <c r="D306" s="62" t="s">
        <v>362</v>
      </c>
      <c r="G306" s="26" t="s">
        <v>21</v>
      </c>
      <c r="H306" s="64" t="s">
        <v>391</v>
      </c>
      <c r="I306" s="64" t="b">
        <f t="shared" si="5"/>
        <v>1</v>
      </c>
    </row>
    <row r="307" spans="1:9" x14ac:dyDescent="0.25">
      <c r="A307" s="62" t="s">
        <v>22</v>
      </c>
      <c r="B307" s="62" t="s">
        <v>382</v>
      </c>
      <c r="C307" s="62" t="s">
        <v>371</v>
      </c>
      <c r="D307" s="62" t="s">
        <v>362</v>
      </c>
      <c r="G307" s="26" t="s">
        <v>22</v>
      </c>
      <c r="H307" s="64" t="s">
        <v>391</v>
      </c>
      <c r="I307" s="64" t="b">
        <f t="shared" si="5"/>
        <v>1</v>
      </c>
    </row>
    <row r="308" spans="1:9" x14ac:dyDescent="0.25">
      <c r="A308" s="62" t="s">
        <v>23</v>
      </c>
      <c r="B308" s="62" t="s">
        <v>382</v>
      </c>
      <c r="C308" s="62" t="s">
        <v>371</v>
      </c>
      <c r="D308" s="62" t="s">
        <v>362</v>
      </c>
      <c r="G308" s="26" t="s">
        <v>23</v>
      </c>
      <c r="H308" s="64" t="s">
        <v>391</v>
      </c>
      <c r="I308" s="64" t="b">
        <f t="shared" si="5"/>
        <v>1</v>
      </c>
    </row>
    <row r="309" spans="1:9" x14ac:dyDescent="0.25">
      <c r="A309" s="62" t="s">
        <v>24</v>
      </c>
      <c r="B309" s="62" t="s">
        <v>382</v>
      </c>
      <c r="C309" s="62" t="s">
        <v>361</v>
      </c>
      <c r="D309" s="62" t="s">
        <v>362</v>
      </c>
      <c r="G309" s="26" t="s">
        <v>24</v>
      </c>
      <c r="H309" s="64" t="s">
        <v>391</v>
      </c>
      <c r="I309" s="64" t="b">
        <f t="shared" si="5"/>
        <v>1</v>
      </c>
    </row>
    <row r="310" spans="1:9" x14ac:dyDescent="0.25">
      <c r="A310" s="62" t="s">
        <v>25</v>
      </c>
      <c r="B310" s="62" t="s">
        <v>382</v>
      </c>
      <c r="C310" s="62" t="s">
        <v>361</v>
      </c>
      <c r="D310" s="62" t="s">
        <v>362</v>
      </c>
      <c r="G310" s="26" t="s">
        <v>25</v>
      </c>
      <c r="H310" s="64" t="s">
        <v>391</v>
      </c>
      <c r="I310" s="64" t="b">
        <f t="shared" si="5"/>
        <v>1</v>
      </c>
    </row>
    <row r="311" spans="1:9" x14ac:dyDescent="0.25">
      <c r="A311" s="62" t="s">
        <v>26</v>
      </c>
      <c r="B311" s="62" t="s">
        <v>382</v>
      </c>
      <c r="C311" s="62" t="s">
        <v>361</v>
      </c>
      <c r="D311" s="62" t="s">
        <v>362</v>
      </c>
      <c r="G311" s="26" t="s">
        <v>26</v>
      </c>
      <c r="H311" s="64" t="s">
        <v>391</v>
      </c>
      <c r="I311" s="64" t="b">
        <f t="shared" si="5"/>
        <v>1</v>
      </c>
    </row>
    <row r="312" spans="1:9" x14ac:dyDescent="0.25">
      <c r="A312" s="62" t="s">
        <v>30</v>
      </c>
      <c r="B312" s="62" t="s">
        <v>382</v>
      </c>
      <c r="C312" s="62" t="s">
        <v>361</v>
      </c>
      <c r="D312" s="62" t="s">
        <v>366</v>
      </c>
      <c r="G312" s="26" t="s">
        <v>30</v>
      </c>
      <c r="H312" t="s">
        <v>392</v>
      </c>
      <c r="I312" s="64" t="b">
        <f t="shared" si="5"/>
        <v>1</v>
      </c>
    </row>
    <row r="313" spans="1:9" x14ac:dyDescent="0.25">
      <c r="A313" s="62" t="s">
        <v>31</v>
      </c>
      <c r="B313" s="62" t="s">
        <v>382</v>
      </c>
      <c r="C313" s="62" t="s">
        <v>361</v>
      </c>
      <c r="D313" s="62" t="s">
        <v>366</v>
      </c>
      <c r="G313" s="26" t="s">
        <v>31</v>
      </c>
      <c r="H313" s="64" t="s">
        <v>392</v>
      </c>
      <c r="I313" s="64" t="b">
        <f t="shared" si="5"/>
        <v>1</v>
      </c>
    </row>
    <row r="314" spans="1:9" x14ac:dyDescent="0.25">
      <c r="A314" s="62" t="s">
        <v>32</v>
      </c>
      <c r="B314" s="62" t="s">
        <v>382</v>
      </c>
      <c r="C314" s="62" t="s">
        <v>361</v>
      </c>
      <c r="D314" s="62" t="s">
        <v>366</v>
      </c>
      <c r="G314" s="26" t="s">
        <v>32</v>
      </c>
      <c r="H314" s="64" t="s">
        <v>392</v>
      </c>
      <c r="I314" s="64" t="b">
        <f t="shared" si="5"/>
        <v>1</v>
      </c>
    </row>
    <row r="315" spans="1:9" x14ac:dyDescent="0.25">
      <c r="A315" s="62" t="s">
        <v>33</v>
      </c>
      <c r="B315" s="62" t="s">
        <v>382</v>
      </c>
      <c r="C315" s="62" t="s">
        <v>361</v>
      </c>
      <c r="D315" s="62" t="s">
        <v>366</v>
      </c>
      <c r="G315" s="26" t="s">
        <v>33</v>
      </c>
      <c r="H315" s="64" t="s">
        <v>392</v>
      </c>
      <c r="I315" s="64" t="b">
        <f t="shared" si="5"/>
        <v>1</v>
      </c>
    </row>
    <row r="316" spans="1:9" x14ac:dyDescent="0.25">
      <c r="A316" s="62" t="s">
        <v>34</v>
      </c>
      <c r="B316" s="62" t="s">
        <v>382</v>
      </c>
      <c r="C316" s="62" t="s">
        <v>361</v>
      </c>
      <c r="D316" s="62" t="s">
        <v>366</v>
      </c>
      <c r="G316" s="26" t="s">
        <v>34</v>
      </c>
      <c r="H316" s="64" t="s">
        <v>392</v>
      </c>
      <c r="I316" s="64" t="b">
        <f t="shared" si="5"/>
        <v>1</v>
      </c>
    </row>
    <row r="317" spans="1:9" x14ac:dyDescent="0.25">
      <c r="A317" s="62" t="s">
        <v>35</v>
      </c>
      <c r="B317" s="62" t="s">
        <v>382</v>
      </c>
      <c r="C317" s="62" t="s">
        <v>361</v>
      </c>
      <c r="D317" s="62" t="s">
        <v>366</v>
      </c>
      <c r="G317" s="26" t="s">
        <v>35</v>
      </c>
      <c r="H317" s="64" t="s">
        <v>392</v>
      </c>
      <c r="I317" s="64" t="b">
        <f t="shared" si="5"/>
        <v>1</v>
      </c>
    </row>
    <row r="318" spans="1:9" x14ac:dyDescent="0.25">
      <c r="A318" s="62" t="s">
        <v>36</v>
      </c>
      <c r="B318" s="62" t="s">
        <v>382</v>
      </c>
      <c r="C318" s="62" t="s">
        <v>361</v>
      </c>
      <c r="D318" s="62" t="s">
        <v>366</v>
      </c>
      <c r="G318" s="26" t="s">
        <v>36</v>
      </c>
      <c r="H318" s="64" t="s">
        <v>392</v>
      </c>
      <c r="I318" s="64" t="b">
        <f t="shared" si="5"/>
        <v>1</v>
      </c>
    </row>
    <row r="319" spans="1:9" x14ac:dyDescent="0.25">
      <c r="A319" s="62" t="s">
        <v>37</v>
      </c>
      <c r="B319" s="62" t="s">
        <v>382</v>
      </c>
      <c r="C319" s="62" t="s">
        <v>361</v>
      </c>
      <c r="D319" s="62" t="s">
        <v>366</v>
      </c>
      <c r="G319" s="26" t="s">
        <v>37</v>
      </c>
      <c r="H319" s="64" t="s">
        <v>392</v>
      </c>
      <c r="I319" s="64" t="b">
        <f t="shared" si="5"/>
        <v>1</v>
      </c>
    </row>
    <row r="320" spans="1:9" x14ac:dyDescent="0.25">
      <c r="A320" s="62" t="s">
        <v>38</v>
      </c>
      <c r="B320" s="62" t="s">
        <v>382</v>
      </c>
      <c r="C320" s="62" t="s">
        <v>361</v>
      </c>
      <c r="D320" s="62" t="s">
        <v>366</v>
      </c>
      <c r="G320" s="26" t="s">
        <v>38</v>
      </c>
      <c r="H320" s="64" t="s">
        <v>392</v>
      </c>
      <c r="I320" s="64" t="b">
        <f t="shared" si="5"/>
        <v>1</v>
      </c>
    </row>
    <row r="321" spans="1:9" x14ac:dyDescent="0.25">
      <c r="A321" s="62" t="s">
        <v>39</v>
      </c>
      <c r="B321" s="62" t="s">
        <v>382</v>
      </c>
      <c r="C321" s="62" t="s">
        <v>361</v>
      </c>
      <c r="D321" s="62" t="s">
        <v>366</v>
      </c>
      <c r="G321" s="26" t="s">
        <v>39</v>
      </c>
      <c r="H321" s="64" t="s">
        <v>392</v>
      </c>
      <c r="I321" s="64" t="b">
        <f t="shared" si="5"/>
        <v>1</v>
      </c>
    </row>
    <row r="322" spans="1:9" x14ac:dyDescent="0.25">
      <c r="A322" s="62" t="s">
        <v>40</v>
      </c>
      <c r="B322" s="62" t="s">
        <v>382</v>
      </c>
      <c r="C322" s="62" t="s">
        <v>361</v>
      </c>
      <c r="D322" s="62" t="s">
        <v>366</v>
      </c>
      <c r="G322" s="26" t="s">
        <v>40</v>
      </c>
      <c r="H322" s="64" t="s">
        <v>392</v>
      </c>
      <c r="I322" s="64" t="b">
        <f t="shared" si="5"/>
        <v>1</v>
      </c>
    </row>
    <row r="323" spans="1:9" x14ac:dyDescent="0.25">
      <c r="A323" s="62" t="s">
        <v>41</v>
      </c>
      <c r="B323" s="62" t="s">
        <v>382</v>
      </c>
      <c r="C323" s="62" t="s">
        <v>371</v>
      </c>
      <c r="D323" s="62" t="s">
        <v>366</v>
      </c>
      <c r="G323" s="26" t="s">
        <v>41</v>
      </c>
      <c r="H323" s="64" t="s">
        <v>392</v>
      </c>
      <c r="I323" s="64" t="b">
        <f t="shared" si="5"/>
        <v>1</v>
      </c>
    </row>
    <row r="324" spans="1:9" x14ac:dyDescent="0.25">
      <c r="A324" s="62" t="s">
        <v>42</v>
      </c>
      <c r="B324" s="62" t="s">
        <v>382</v>
      </c>
      <c r="C324" s="62" t="s">
        <v>371</v>
      </c>
      <c r="D324" s="62" t="s">
        <v>366</v>
      </c>
      <c r="G324" s="26" t="s">
        <v>42</v>
      </c>
      <c r="H324" s="64" t="s">
        <v>392</v>
      </c>
      <c r="I324" s="64" t="b">
        <f t="shared" si="5"/>
        <v>1</v>
      </c>
    </row>
    <row r="325" spans="1:9" x14ac:dyDescent="0.25">
      <c r="A325" s="62" t="s">
        <v>43</v>
      </c>
      <c r="B325" s="62" t="s">
        <v>382</v>
      </c>
      <c r="C325" s="62" t="s">
        <v>361</v>
      </c>
      <c r="D325" s="62" t="s">
        <v>366</v>
      </c>
      <c r="G325" s="26" t="s">
        <v>43</v>
      </c>
      <c r="H325" s="64" t="s">
        <v>392</v>
      </c>
      <c r="I325" s="64" t="b">
        <f t="shared" si="5"/>
        <v>1</v>
      </c>
    </row>
    <row r="326" spans="1:9" x14ac:dyDescent="0.25">
      <c r="A326" s="62" t="s">
        <v>44</v>
      </c>
      <c r="B326" s="62" t="s">
        <v>382</v>
      </c>
      <c r="C326" s="62" t="s">
        <v>361</v>
      </c>
      <c r="D326" s="62" t="s">
        <v>366</v>
      </c>
      <c r="G326" s="26" t="s">
        <v>44</v>
      </c>
      <c r="H326" s="64" t="s">
        <v>392</v>
      </c>
      <c r="I326" s="64" t="b">
        <f t="shared" si="5"/>
        <v>1</v>
      </c>
    </row>
    <row r="327" spans="1:9" x14ac:dyDescent="0.25">
      <c r="A327" s="62" t="s">
        <v>45</v>
      </c>
      <c r="B327" s="62" t="s">
        <v>382</v>
      </c>
      <c r="C327" s="62" t="s">
        <v>361</v>
      </c>
      <c r="D327" s="62" t="s">
        <v>366</v>
      </c>
      <c r="G327" s="26" t="s">
        <v>45</v>
      </c>
      <c r="H327" s="64" t="s">
        <v>392</v>
      </c>
      <c r="I327" s="64" t="b">
        <f t="shared" si="5"/>
        <v>1</v>
      </c>
    </row>
  </sheetData>
  <sortState ref="A2:E327">
    <sortCondition ref="B2:B327"/>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showRowColHeaders="0" workbookViewId="0">
      <selection activeCell="B2" sqref="B2:E3"/>
    </sheetView>
  </sheetViews>
  <sheetFormatPr defaultRowHeight="15" x14ac:dyDescent="0.25"/>
  <cols>
    <col min="1" max="1" width="1.7109375" style="105" customWidth="1"/>
    <col min="2" max="16384" width="9.140625" style="105"/>
  </cols>
  <sheetData>
    <row r="1" spans="2:15" ht="15.75" thickBot="1" x14ac:dyDescent="0.3"/>
    <row r="2" spans="2:15" ht="15" customHeight="1" x14ac:dyDescent="0.25">
      <c r="B2" s="126" t="s">
        <v>349</v>
      </c>
      <c r="C2" s="127"/>
      <c r="D2" s="127"/>
      <c r="E2" s="128"/>
    </row>
    <row r="3" spans="2:15" ht="15.75" customHeight="1" thickBot="1" x14ac:dyDescent="0.3">
      <c r="B3" s="129"/>
      <c r="C3" s="130"/>
      <c r="D3" s="130"/>
      <c r="E3" s="131"/>
    </row>
    <row r="5" spans="2:15" x14ac:dyDescent="0.25">
      <c r="B5" s="132" t="s">
        <v>401</v>
      </c>
      <c r="C5" s="132"/>
      <c r="D5" s="132"/>
      <c r="E5" s="132"/>
      <c r="F5" s="132"/>
      <c r="G5" s="132"/>
      <c r="H5" s="132"/>
      <c r="I5" s="132"/>
      <c r="J5" s="132"/>
      <c r="K5" s="132"/>
      <c r="L5" s="132"/>
      <c r="M5" s="132"/>
      <c r="N5" s="132"/>
    </row>
    <row r="7" spans="2:15" ht="15" customHeight="1" x14ac:dyDescent="0.25">
      <c r="B7" s="133" t="s">
        <v>402</v>
      </c>
      <c r="C7" s="133"/>
      <c r="D7" s="133"/>
      <c r="E7" s="133"/>
      <c r="F7" s="133"/>
      <c r="G7" s="133"/>
      <c r="H7" s="133"/>
      <c r="I7" s="133"/>
      <c r="J7" s="133"/>
      <c r="K7" s="133"/>
      <c r="L7" s="133"/>
      <c r="M7" s="133"/>
      <c r="N7" s="133"/>
      <c r="O7" s="133"/>
    </row>
    <row r="8" spans="2:15" x14ac:dyDescent="0.25">
      <c r="B8" s="133"/>
      <c r="C8" s="133"/>
      <c r="D8" s="133"/>
      <c r="E8" s="133"/>
      <c r="F8" s="133"/>
      <c r="G8" s="133"/>
      <c r="H8" s="133"/>
      <c r="I8" s="133"/>
      <c r="J8" s="133"/>
      <c r="K8" s="133"/>
      <c r="L8" s="133"/>
      <c r="M8" s="133"/>
      <c r="N8" s="133"/>
      <c r="O8" s="133"/>
    </row>
    <row r="9" spans="2:15" x14ac:dyDescent="0.25">
      <c r="B9" s="133"/>
      <c r="C9" s="133"/>
      <c r="D9" s="133"/>
      <c r="E9" s="133"/>
      <c r="F9" s="133"/>
      <c r="G9" s="133"/>
      <c r="H9" s="133"/>
      <c r="I9" s="133"/>
      <c r="J9" s="133"/>
      <c r="K9" s="133"/>
      <c r="L9" s="133"/>
      <c r="M9" s="133"/>
      <c r="N9" s="133"/>
      <c r="O9" s="133"/>
    </row>
    <row r="10" spans="2:15" x14ac:dyDescent="0.25">
      <c r="B10" s="133"/>
      <c r="C10" s="133"/>
      <c r="D10" s="133"/>
      <c r="E10" s="133"/>
      <c r="F10" s="133"/>
      <c r="G10" s="133"/>
      <c r="H10" s="133"/>
      <c r="I10" s="133"/>
      <c r="J10" s="133"/>
      <c r="K10" s="133"/>
      <c r="L10" s="133"/>
      <c r="M10" s="133"/>
      <c r="N10" s="133"/>
      <c r="O10" s="133"/>
    </row>
    <row r="11" spans="2:15" x14ac:dyDescent="0.25">
      <c r="B11" s="133"/>
      <c r="C11" s="133"/>
      <c r="D11" s="133"/>
      <c r="E11" s="133"/>
      <c r="F11" s="133"/>
      <c r="G11" s="133"/>
      <c r="H11" s="133"/>
      <c r="I11" s="133"/>
      <c r="J11" s="133"/>
      <c r="K11" s="133"/>
      <c r="L11" s="133"/>
      <c r="M11" s="133"/>
      <c r="N11" s="133"/>
      <c r="O11" s="133"/>
    </row>
    <row r="12" spans="2:15" x14ac:dyDescent="0.25">
      <c r="B12" s="133"/>
      <c r="C12" s="133"/>
      <c r="D12" s="133"/>
      <c r="E12" s="133"/>
      <c r="F12" s="133"/>
      <c r="G12" s="133"/>
      <c r="H12" s="133"/>
      <c r="I12" s="133"/>
      <c r="J12" s="133"/>
      <c r="K12" s="133"/>
      <c r="L12" s="133"/>
      <c r="M12" s="133"/>
      <c r="N12" s="133"/>
      <c r="O12" s="133"/>
    </row>
    <row r="13" spans="2:15" x14ac:dyDescent="0.25">
      <c r="B13" s="133"/>
      <c r="C13" s="133"/>
      <c r="D13" s="133"/>
      <c r="E13" s="133"/>
      <c r="F13" s="133"/>
      <c r="G13" s="133"/>
      <c r="H13" s="133"/>
      <c r="I13" s="133"/>
      <c r="J13" s="133"/>
      <c r="K13" s="133"/>
      <c r="L13" s="133"/>
      <c r="M13" s="133"/>
      <c r="N13" s="133"/>
      <c r="O13" s="133"/>
    </row>
    <row r="14" spans="2:15" x14ac:dyDescent="0.25">
      <c r="B14" s="133"/>
      <c r="C14" s="133"/>
      <c r="D14" s="133"/>
      <c r="E14" s="133"/>
      <c r="F14" s="133"/>
      <c r="G14" s="133"/>
      <c r="H14" s="133"/>
      <c r="I14" s="133"/>
      <c r="J14" s="133"/>
      <c r="K14" s="133"/>
      <c r="L14" s="133"/>
      <c r="M14" s="133"/>
      <c r="N14" s="133"/>
      <c r="O14" s="133"/>
    </row>
    <row r="15" spans="2:15" x14ac:dyDescent="0.25">
      <c r="B15" s="133"/>
      <c r="C15" s="133"/>
      <c r="D15" s="133"/>
      <c r="E15" s="133"/>
      <c r="F15" s="133"/>
      <c r="G15" s="133"/>
      <c r="H15" s="133"/>
      <c r="I15" s="133"/>
      <c r="J15" s="133"/>
      <c r="K15" s="133"/>
      <c r="L15" s="133"/>
      <c r="M15" s="133"/>
      <c r="N15" s="133"/>
      <c r="O15" s="133"/>
    </row>
    <row r="16" spans="2:15" x14ac:dyDescent="0.25">
      <c r="B16" s="133"/>
      <c r="C16" s="133"/>
      <c r="D16" s="133"/>
      <c r="E16" s="133"/>
      <c r="F16" s="133"/>
      <c r="G16" s="133"/>
      <c r="H16" s="133"/>
      <c r="I16" s="133"/>
      <c r="J16" s="133"/>
      <c r="K16" s="133"/>
      <c r="L16" s="133"/>
      <c r="M16" s="133"/>
      <c r="N16" s="133"/>
      <c r="O16" s="133"/>
    </row>
    <row r="17" spans="2:15" x14ac:dyDescent="0.25">
      <c r="B17" s="133"/>
      <c r="C17" s="133"/>
      <c r="D17" s="133"/>
      <c r="E17" s="133"/>
      <c r="F17" s="133"/>
      <c r="G17" s="133"/>
      <c r="H17" s="133"/>
      <c r="I17" s="133"/>
      <c r="J17" s="133"/>
      <c r="K17" s="133"/>
      <c r="L17" s="133"/>
      <c r="M17" s="133"/>
      <c r="N17" s="133"/>
      <c r="O17" s="133"/>
    </row>
    <row r="18" spans="2:15" x14ac:dyDescent="0.25">
      <c r="B18" s="133"/>
      <c r="C18" s="133"/>
      <c r="D18" s="133"/>
      <c r="E18" s="133"/>
      <c r="F18" s="133"/>
      <c r="G18" s="133"/>
      <c r="H18" s="133"/>
      <c r="I18" s="133"/>
      <c r="J18" s="133"/>
      <c r="K18" s="133"/>
      <c r="L18" s="133"/>
      <c r="M18" s="133"/>
      <c r="N18" s="133"/>
      <c r="O18" s="133"/>
    </row>
    <row r="19" spans="2:15" x14ac:dyDescent="0.25">
      <c r="B19" s="133"/>
      <c r="C19" s="133"/>
      <c r="D19" s="133"/>
      <c r="E19" s="133"/>
      <c r="F19" s="133"/>
      <c r="G19" s="133"/>
      <c r="H19" s="133"/>
      <c r="I19" s="133"/>
      <c r="J19" s="133"/>
      <c r="K19" s="133"/>
      <c r="L19" s="133"/>
      <c r="M19" s="133"/>
      <c r="N19" s="133"/>
      <c r="O19" s="133"/>
    </row>
    <row r="20" spans="2:15" x14ac:dyDescent="0.25">
      <c r="B20" s="133"/>
      <c r="C20" s="133"/>
      <c r="D20" s="133"/>
      <c r="E20" s="133"/>
      <c r="F20" s="133"/>
      <c r="G20" s="133"/>
      <c r="H20" s="133"/>
      <c r="I20" s="133"/>
      <c r="J20" s="133"/>
      <c r="K20" s="133"/>
      <c r="L20" s="133"/>
      <c r="M20" s="133"/>
      <c r="N20" s="133"/>
      <c r="O20" s="133"/>
    </row>
    <row r="21" spans="2:15" x14ac:dyDescent="0.25">
      <c r="B21" s="106"/>
      <c r="C21" s="106"/>
      <c r="D21" s="106"/>
      <c r="E21" s="106"/>
      <c r="F21" s="106"/>
      <c r="G21" s="106"/>
      <c r="H21" s="106"/>
      <c r="I21" s="106"/>
      <c r="J21" s="106"/>
      <c r="K21" s="106"/>
      <c r="L21" s="106"/>
      <c r="M21" s="106"/>
      <c r="N21" s="106"/>
      <c r="O21" s="106"/>
    </row>
    <row r="22" spans="2:15" ht="15" customHeight="1" x14ac:dyDescent="0.25">
      <c r="B22" s="134" t="s">
        <v>403</v>
      </c>
      <c r="C22" s="134"/>
      <c r="D22" s="134"/>
      <c r="E22" s="134"/>
      <c r="F22" s="134"/>
      <c r="G22" s="134"/>
      <c r="H22" s="134"/>
      <c r="I22" s="134"/>
      <c r="J22" s="134"/>
      <c r="K22" s="134"/>
      <c r="L22" s="134"/>
      <c r="M22" s="134"/>
      <c r="N22" s="134"/>
      <c r="O22" s="134"/>
    </row>
    <row r="23" spans="2:15" x14ac:dyDescent="0.25">
      <c r="B23" s="134"/>
      <c r="C23" s="134"/>
      <c r="D23" s="134"/>
      <c r="E23" s="134"/>
      <c r="F23" s="134"/>
      <c r="G23" s="134"/>
      <c r="H23" s="134"/>
      <c r="I23" s="134"/>
      <c r="J23" s="134"/>
      <c r="K23" s="134"/>
      <c r="L23" s="134"/>
      <c r="M23" s="134"/>
      <c r="N23" s="134"/>
      <c r="O23" s="134"/>
    </row>
    <row r="24" spans="2:15" x14ac:dyDescent="0.25">
      <c r="B24" s="134"/>
      <c r="C24" s="134"/>
      <c r="D24" s="134"/>
      <c r="E24" s="134"/>
      <c r="F24" s="134"/>
      <c r="G24" s="134"/>
      <c r="H24" s="134"/>
      <c r="I24" s="134"/>
      <c r="J24" s="134"/>
      <c r="K24" s="134"/>
      <c r="L24" s="134"/>
      <c r="M24" s="134"/>
      <c r="N24" s="134"/>
      <c r="O24" s="134"/>
    </row>
    <row r="25" spans="2:15" x14ac:dyDescent="0.25">
      <c r="B25" s="106"/>
      <c r="C25" s="106"/>
      <c r="D25" s="106"/>
      <c r="E25" s="106"/>
      <c r="F25" s="106"/>
      <c r="G25" s="106"/>
      <c r="H25" s="106"/>
      <c r="I25" s="106"/>
      <c r="J25" s="106"/>
      <c r="K25" s="106"/>
      <c r="L25" s="106"/>
      <c r="M25" s="106"/>
      <c r="N25" s="106"/>
      <c r="O25" s="106"/>
    </row>
  </sheetData>
  <mergeCells count="4">
    <mergeCell ref="B2:E3"/>
    <mergeCell ref="B5:N5"/>
    <mergeCell ref="B7:O20"/>
    <mergeCell ref="B22:O24"/>
  </mergeCells>
  <hyperlinks>
    <hyperlink ref="B5:N5" r:id="rId1" display="Click Here to read the Disclosure as per SECURITIES AND EXCHANGE BOARD OF INDIA (RESEARCH ANALYSTS) REGULATIONS, 2014 "/>
    <hyperlink ref="B2" location="Index!A1"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9.57031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19" ht="15.75" thickBot="1" x14ac:dyDescent="0.3"/>
    <row r="2" spans="1:19" x14ac:dyDescent="0.25">
      <c r="A2" s="117" t="s">
        <v>349</v>
      </c>
    </row>
    <row r="3" spans="1:19" ht="15.75" thickBot="1" x14ac:dyDescent="0.3">
      <c r="A3" s="118"/>
    </row>
    <row r="4" spans="1:19" ht="15.75" thickBot="1" x14ac:dyDescent="0.3">
      <c r="A4" s="1"/>
      <c r="B4" s="2"/>
      <c r="C4" s="2"/>
      <c r="D4" s="2"/>
      <c r="E4" s="2"/>
      <c r="F4" s="2"/>
      <c r="G4" s="2"/>
      <c r="H4" s="2"/>
      <c r="I4" s="2"/>
      <c r="J4" s="2"/>
      <c r="K4" s="2"/>
      <c r="L4" s="2"/>
      <c r="M4" s="2"/>
      <c r="N4" s="2"/>
      <c r="O4" s="2"/>
      <c r="P4" s="2"/>
      <c r="Q4" s="2"/>
      <c r="R4" s="2"/>
      <c r="S4" s="2"/>
    </row>
    <row r="5" spans="1:19" s="13" customFormat="1" x14ac:dyDescent="0.25">
      <c r="A5" s="32" t="s">
        <v>343</v>
      </c>
      <c r="B5" s="115" t="s">
        <v>8</v>
      </c>
      <c r="C5" s="115" t="s">
        <v>9</v>
      </c>
      <c r="D5" s="121" t="s">
        <v>1</v>
      </c>
      <c r="E5" s="121"/>
      <c r="F5" s="121" t="s">
        <v>2</v>
      </c>
      <c r="G5" s="121"/>
      <c r="H5" s="121" t="s">
        <v>3</v>
      </c>
      <c r="I5" s="121"/>
      <c r="J5" s="121" t="s">
        <v>4</v>
      </c>
      <c r="K5" s="121"/>
      <c r="L5" s="121" t="s">
        <v>385</v>
      </c>
      <c r="M5" s="121"/>
      <c r="N5" s="121" t="s">
        <v>5</v>
      </c>
      <c r="O5" s="121"/>
      <c r="P5" s="121" t="s">
        <v>6</v>
      </c>
      <c r="Q5" s="121"/>
      <c r="R5" s="119" t="s">
        <v>46</v>
      </c>
      <c r="S5" s="120"/>
    </row>
    <row r="6" spans="1:19" s="13" customFormat="1" x14ac:dyDescent="0.25">
      <c r="A6" s="18" t="s">
        <v>7</v>
      </c>
      <c r="B6" s="116"/>
      <c r="C6" s="116"/>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row>
    <row r="7" spans="1:19" s="13" customFormat="1" x14ac:dyDescent="0.25">
      <c r="A7" s="20"/>
      <c r="B7" s="12"/>
      <c r="C7" s="12"/>
      <c r="D7" s="12"/>
      <c r="E7" s="12"/>
      <c r="F7" s="12"/>
      <c r="G7" s="12"/>
      <c r="H7" s="12"/>
      <c r="I7" s="12"/>
      <c r="J7" s="12"/>
      <c r="K7" s="12"/>
      <c r="L7" s="12"/>
      <c r="M7" s="12"/>
      <c r="N7" s="12"/>
      <c r="O7" s="12"/>
      <c r="P7" s="12"/>
      <c r="Q7" s="12"/>
      <c r="R7" s="12"/>
      <c r="S7" s="21"/>
    </row>
    <row r="8" spans="1:19" s="76" customFormat="1" x14ac:dyDescent="0.25">
      <c r="A8" s="71" t="s">
        <v>11</v>
      </c>
      <c r="B8" s="72">
        <f>VLOOKUP($A8,'Return Data'!$A$7:$R$328,2,0)</f>
        <v>43896</v>
      </c>
      <c r="C8" s="73">
        <f>VLOOKUP($A8,'Return Data'!$A$7:$R$328,3,0)</f>
        <v>44.763599999999997</v>
      </c>
      <c r="D8" s="73">
        <f>VLOOKUP($A8,'Return Data'!$A$7:$R$328,11,0)</f>
        <v>-32.491042451152801</v>
      </c>
      <c r="E8" s="74">
        <f>RANK(D8,D$8:D$23,0)</f>
        <v>11</v>
      </c>
      <c r="F8" s="73">
        <f>VLOOKUP($A8,'Return Data'!$A$7:$R$328,12,0)</f>
        <v>-11.7131523299356</v>
      </c>
      <c r="G8" s="74">
        <f>RANK(F8,F$8:F$23,0)</f>
        <v>15</v>
      </c>
      <c r="H8" s="73">
        <f>VLOOKUP($A8,'Return Data'!$A$7:$R$328,13,0)</f>
        <v>-23.346245129263199</v>
      </c>
      <c r="I8" s="74">
        <f>RANK(H8,H$8:H$23,0)</f>
        <v>16</v>
      </c>
      <c r="J8" s="73">
        <f>VLOOKUP($A8,'Return Data'!$A$7:$R$328,14,0)</f>
        <v>-16.0545742604582</v>
      </c>
      <c r="K8" s="74">
        <f>RANK(J8,J$8:J$23,0)</f>
        <v>16</v>
      </c>
      <c r="L8" s="73">
        <f>VLOOKUP($A8,'Return Data'!$A$7:$R$328,18,0)</f>
        <v>-15.746856777675101</v>
      </c>
      <c r="M8" s="74">
        <f>RANK(L8,L$8:L$23,0)</f>
        <v>12</v>
      </c>
      <c r="N8" s="73">
        <f>VLOOKUP($A8,'Return Data'!$A$7:$R$328,15,0)</f>
        <v>-4.26876688609258</v>
      </c>
      <c r="O8" s="74">
        <f>RANK(N8,N$8:N$23,0)</f>
        <v>12</v>
      </c>
      <c r="P8" s="73">
        <f>VLOOKUP($A8,'Return Data'!$A$7:$R$328,16,0)</f>
        <v>2.4156061278352499</v>
      </c>
      <c r="Q8" s="74">
        <f>RANK(P8,P$8:P$23,0)</f>
        <v>11</v>
      </c>
      <c r="R8" s="73">
        <f>VLOOKUP($A8,'Return Data'!$A$7:$R$328,17,0)</f>
        <v>19.8837512483944</v>
      </c>
      <c r="S8" s="75">
        <f>RANK(R8,R$8:R$23,0)</f>
        <v>4</v>
      </c>
    </row>
    <row r="9" spans="1:19" s="76" customFormat="1" x14ac:dyDescent="0.25">
      <c r="A9" s="71" t="s">
        <v>12</v>
      </c>
      <c r="B9" s="72">
        <f>VLOOKUP($A9,'Return Data'!$A$7:$R$328,2,0)</f>
        <v>43896</v>
      </c>
      <c r="C9" s="73">
        <f>VLOOKUP($A9,'Return Data'!$A$7:$R$328,3,0)</f>
        <v>272.55200000000002</v>
      </c>
      <c r="D9" s="73">
        <f>VLOOKUP($A9,'Return Data'!$A$7:$R$328,11,0)</f>
        <v>-35.061689120331202</v>
      </c>
      <c r="E9" s="74">
        <f t="shared" ref="E9:E23" si="0">RANK(D9,D$8:D$23,0)</f>
        <v>14</v>
      </c>
      <c r="F9" s="73">
        <f>VLOOKUP($A9,'Return Data'!$A$7:$R$328,12,0)</f>
        <v>-6.76241061101888</v>
      </c>
      <c r="G9" s="74">
        <f t="shared" ref="G9:I9" si="1">RANK(F9,F$8:F$23,0)</f>
        <v>12</v>
      </c>
      <c r="H9" s="73">
        <f>VLOOKUP($A9,'Return Data'!$A$7:$R$328,13,0)</f>
        <v>-17.711947677310299</v>
      </c>
      <c r="I9" s="74">
        <f t="shared" si="1"/>
        <v>13</v>
      </c>
      <c r="J9" s="73">
        <f>VLOOKUP($A9,'Return Data'!$A$7:$R$328,14,0)</f>
        <v>-9.6342588019206392</v>
      </c>
      <c r="K9" s="74">
        <f t="shared" ref="K9" si="2">RANK(J9,J$8:J$23,0)</f>
        <v>13</v>
      </c>
      <c r="L9" s="73">
        <f>VLOOKUP($A9,'Return Data'!$A$7:$R$328,18,0)</f>
        <v>-4.7158120432542701</v>
      </c>
      <c r="M9" s="74">
        <f t="shared" ref="M9" si="3">RANK(L9,L$8:L$23,0)</f>
        <v>8</v>
      </c>
      <c r="N9" s="73">
        <f>VLOOKUP($A9,'Return Data'!$A$7:$R$328,15,0)</f>
        <v>3.9094933662940301</v>
      </c>
      <c r="O9" s="74">
        <f t="shared" ref="O9:O23" si="4">RANK(N9,N$8:N$23,0)</f>
        <v>5</v>
      </c>
      <c r="P9" s="73">
        <f>VLOOKUP($A9,'Return Data'!$A$7:$R$328,16,0)</f>
        <v>5.9402777669122697</v>
      </c>
      <c r="Q9" s="74">
        <f t="shared" ref="Q9:S23" si="5">RANK(P9,P$8:P$23,0)</f>
        <v>5</v>
      </c>
      <c r="R9" s="73">
        <f>VLOOKUP($A9,'Return Data'!$A$7:$R$328,17,0)</f>
        <v>18.568683001501402</v>
      </c>
      <c r="S9" s="75">
        <f t="shared" si="5"/>
        <v>7</v>
      </c>
    </row>
    <row r="10" spans="1:19" s="76" customFormat="1" x14ac:dyDescent="0.25">
      <c r="A10" s="71" t="s">
        <v>13</v>
      </c>
      <c r="B10" s="72">
        <f>VLOOKUP($A10,'Return Data'!$A$7:$R$328,2,0)</f>
        <v>43896</v>
      </c>
      <c r="C10" s="73">
        <f>VLOOKUP($A10,'Return Data'!$A$7:$R$328,3,0)</f>
        <v>138.72</v>
      </c>
      <c r="D10" s="73">
        <f>VLOOKUP($A10,'Return Data'!$A$7:$R$328,11,0)</f>
        <v>-28.148706310781499</v>
      </c>
      <c r="E10" s="74">
        <f t="shared" si="0"/>
        <v>10</v>
      </c>
      <c r="F10" s="73">
        <f>VLOOKUP($A10,'Return Data'!$A$7:$R$328,12,0)</f>
        <v>-9.94778036433285</v>
      </c>
      <c r="G10" s="74">
        <f t="shared" ref="G10:I10" si="6">RANK(F10,F$8:F$23,0)</f>
        <v>14</v>
      </c>
      <c r="H10" s="73">
        <f>VLOOKUP($A10,'Return Data'!$A$7:$R$328,13,0)</f>
        <v>-13.6289176362892</v>
      </c>
      <c r="I10" s="74">
        <f t="shared" si="6"/>
        <v>11</v>
      </c>
      <c r="J10" s="73">
        <f>VLOOKUP($A10,'Return Data'!$A$7:$R$328,14,0)</f>
        <v>-7.2281241733492898</v>
      </c>
      <c r="K10" s="74">
        <f t="shared" ref="K10" si="7">RANK(J10,J$8:J$23,0)</f>
        <v>11</v>
      </c>
      <c r="L10" s="73">
        <f>VLOOKUP($A10,'Return Data'!$A$7:$R$328,18,0)</f>
        <v>-3.3198130108095101</v>
      </c>
      <c r="M10" s="74">
        <f t="shared" ref="M10" si="8">RANK(L10,L$8:L$23,0)</f>
        <v>6</v>
      </c>
      <c r="N10" s="73">
        <f>VLOOKUP($A10,'Return Data'!$A$7:$R$328,15,0)</f>
        <v>1.28922571988402</v>
      </c>
      <c r="O10" s="74">
        <f t="shared" si="4"/>
        <v>8</v>
      </c>
      <c r="P10" s="73">
        <f>VLOOKUP($A10,'Return Data'!$A$7:$R$328,16,0)</f>
        <v>2.9506353264768101</v>
      </c>
      <c r="Q10" s="74">
        <f t="shared" si="5"/>
        <v>9</v>
      </c>
      <c r="R10" s="73">
        <f>VLOOKUP($A10,'Return Data'!$A$7:$R$328,17,0)</f>
        <v>19.358171330485298</v>
      </c>
      <c r="S10" s="75">
        <f t="shared" si="5"/>
        <v>5</v>
      </c>
    </row>
    <row r="11" spans="1:19" s="76" customFormat="1" x14ac:dyDescent="0.25">
      <c r="A11" s="71" t="s">
        <v>14</v>
      </c>
      <c r="B11" s="72">
        <f>VLOOKUP($A11,'Return Data'!$A$7:$R$328,2,0)</f>
        <v>43896</v>
      </c>
      <c r="C11" s="73">
        <f>VLOOKUP($A11,'Return Data'!$A$7:$R$328,3,0)</f>
        <v>10.19</v>
      </c>
      <c r="D11" s="73">
        <f>VLOOKUP($A11,'Return Data'!$A$7:$R$328,11,0)</f>
        <v>-9.6048587427897694</v>
      </c>
      <c r="E11" s="74">
        <f t="shared" si="0"/>
        <v>2</v>
      </c>
      <c r="F11" s="73">
        <f>VLOOKUP($A11,'Return Data'!$A$7:$R$328,12,0)</f>
        <v>3.8104395604395398</v>
      </c>
      <c r="G11" s="74">
        <f t="shared" ref="G11:I11" si="9">RANK(F11,F$8:F$23,0)</f>
        <v>8</v>
      </c>
      <c r="H11" s="73">
        <f>VLOOKUP($A11,'Return Data'!$A$7:$R$328,13,0)</f>
        <v>-6.4677939302241798</v>
      </c>
      <c r="I11" s="74">
        <f t="shared" si="9"/>
        <v>5</v>
      </c>
      <c r="J11" s="73">
        <f>VLOOKUP($A11,'Return Data'!$A$7:$R$328,14,0)</f>
        <v>-1.0650432383681001</v>
      </c>
      <c r="K11" s="74">
        <f t="shared" ref="K11" si="10">RANK(J11,J$8:J$23,0)</f>
        <v>7</v>
      </c>
      <c r="L11" s="73"/>
      <c r="M11" s="74"/>
      <c r="N11" s="73"/>
      <c r="O11" s="74"/>
      <c r="P11" s="73"/>
      <c r="Q11" s="74"/>
      <c r="R11" s="73">
        <f>VLOOKUP($A11,'Return Data'!$A$7:$R$328,17,0)</f>
        <v>1.22960992907801</v>
      </c>
      <c r="S11" s="75">
        <f t="shared" si="5"/>
        <v>13</v>
      </c>
    </row>
    <row r="12" spans="1:19" s="76" customFormat="1" x14ac:dyDescent="0.25">
      <c r="A12" s="71" t="s">
        <v>15</v>
      </c>
      <c r="B12" s="72">
        <f>VLOOKUP($A12,'Return Data'!$A$7:$R$328,2,0)</f>
        <v>43896</v>
      </c>
      <c r="C12" s="73">
        <f>VLOOKUP($A12,'Return Data'!$A$7:$R$328,3,0)</f>
        <v>47.89</v>
      </c>
      <c r="D12" s="73">
        <f>VLOOKUP($A12,'Return Data'!$A$7:$R$328,11,0)</f>
        <v>-15.073451468146001</v>
      </c>
      <c r="E12" s="74">
        <f t="shared" si="0"/>
        <v>4</v>
      </c>
      <c r="F12" s="73">
        <f>VLOOKUP($A12,'Return Data'!$A$7:$R$328,12,0)</f>
        <v>3.49374441152644</v>
      </c>
      <c r="G12" s="74">
        <f t="shared" ref="G12:I12" si="11">RANK(F12,F$8:F$23,0)</f>
        <v>9</v>
      </c>
      <c r="H12" s="73">
        <f>VLOOKUP($A12,'Return Data'!$A$7:$R$328,13,0)</f>
        <v>-15.9844223221926</v>
      </c>
      <c r="I12" s="74">
        <f t="shared" si="11"/>
        <v>12</v>
      </c>
      <c r="J12" s="73">
        <f>VLOOKUP($A12,'Return Data'!$A$7:$R$328,14,0)</f>
        <v>-9.4448232049335292</v>
      </c>
      <c r="K12" s="74">
        <f t="shared" ref="K12" si="12">RANK(J12,J$8:J$23,0)</f>
        <v>12</v>
      </c>
      <c r="L12" s="73">
        <f>VLOOKUP($A12,'Return Data'!$A$7:$R$328,18,0)</f>
        <v>-8.4949825703951998</v>
      </c>
      <c r="M12" s="74">
        <f t="shared" ref="M12" si="13">RANK(L12,L$8:L$23,0)</f>
        <v>10</v>
      </c>
      <c r="N12" s="73">
        <f>VLOOKUP($A12,'Return Data'!$A$7:$R$328,15,0)</f>
        <v>3.7147532397687901</v>
      </c>
      <c r="O12" s="74">
        <f t="shared" si="4"/>
        <v>6</v>
      </c>
      <c r="P12" s="73">
        <f>VLOOKUP($A12,'Return Data'!$A$7:$R$328,16,0)</f>
        <v>4.6358366319061002</v>
      </c>
      <c r="Q12" s="74">
        <f t="shared" si="5"/>
        <v>6</v>
      </c>
      <c r="R12" s="73">
        <f>VLOOKUP($A12,'Return Data'!$A$7:$R$328,17,0)</f>
        <v>16.539012594406699</v>
      </c>
      <c r="S12" s="75">
        <f t="shared" si="5"/>
        <v>8</v>
      </c>
    </row>
    <row r="13" spans="1:19" s="76" customFormat="1" x14ac:dyDescent="0.25">
      <c r="A13" s="71" t="s">
        <v>16</v>
      </c>
      <c r="B13" s="72">
        <f>VLOOKUP($A13,'Return Data'!$A$7:$R$328,2,0)</f>
        <v>43896</v>
      </c>
      <c r="C13" s="73">
        <f>VLOOKUP($A13,'Return Data'!$A$7:$R$328,3,0)</f>
        <v>11.977600000000001</v>
      </c>
      <c r="D13" s="73">
        <f>VLOOKUP($A13,'Return Data'!$A$7:$R$328,11,0)</f>
        <v>-18.120002491390199</v>
      </c>
      <c r="E13" s="74">
        <f t="shared" si="0"/>
        <v>6</v>
      </c>
      <c r="F13" s="73">
        <f>VLOOKUP($A13,'Return Data'!$A$7:$R$328,12,0)</f>
        <v>6.9701039243945404</v>
      </c>
      <c r="G13" s="74">
        <f t="shared" ref="G13:I13" si="14">RANK(F13,F$8:F$23,0)</f>
        <v>5</v>
      </c>
      <c r="H13" s="73">
        <f>VLOOKUP($A13,'Return Data'!$A$7:$R$328,13,0)</f>
        <v>-8.6746309017112893</v>
      </c>
      <c r="I13" s="74">
        <f t="shared" si="14"/>
        <v>8</v>
      </c>
      <c r="J13" s="73">
        <f>VLOOKUP($A13,'Return Data'!$A$7:$R$328,14,0)</f>
        <v>-3.0071458596048699</v>
      </c>
      <c r="K13" s="74">
        <f t="shared" ref="K13" si="15">RANK(J13,J$8:J$23,0)</f>
        <v>9</v>
      </c>
      <c r="L13" s="73">
        <f>VLOOKUP($A13,'Return Data'!$A$7:$R$328,18,0)</f>
        <v>-7.8712212887270603</v>
      </c>
      <c r="M13" s="74">
        <f t="shared" ref="M13" si="16">RANK(L13,L$8:L$23,0)</f>
        <v>9</v>
      </c>
      <c r="N13" s="73">
        <f>VLOOKUP($A13,'Return Data'!$A$7:$R$328,15,0)</f>
        <v>-1.4341173899164099</v>
      </c>
      <c r="O13" s="74">
        <f t="shared" si="4"/>
        <v>11</v>
      </c>
      <c r="P13" s="73"/>
      <c r="Q13" s="74"/>
      <c r="R13" s="73">
        <f>VLOOKUP($A13,'Return Data'!$A$7:$R$328,17,0)</f>
        <v>4.3960048721071896</v>
      </c>
      <c r="S13" s="75">
        <f t="shared" si="5"/>
        <v>12</v>
      </c>
    </row>
    <row r="14" spans="1:19" s="76" customFormat="1" x14ac:dyDescent="0.25">
      <c r="A14" s="71" t="s">
        <v>17</v>
      </c>
      <c r="B14" s="72">
        <f>VLOOKUP($A14,'Return Data'!$A$7:$R$328,2,0)</f>
        <v>43896</v>
      </c>
      <c r="C14" s="73">
        <f>VLOOKUP($A14,'Return Data'!$A$7:$R$328,3,0)</f>
        <v>34.364600000000003</v>
      </c>
      <c r="D14" s="73">
        <f>VLOOKUP($A14,'Return Data'!$A$7:$R$328,11,0)</f>
        <v>-9.6682725113946901</v>
      </c>
      <c r="E14" s="74">
        <f t="shared" si="0"/>
        <v>3</v>
      </c>
      <c r="F14" s="73">
        <f>VLOOKUP($A14,'Return Data'!$A$7:$R$328,12,0)</f>
        <v>16.654041710219399</v>
      </c>
      <c r="G14" s="74">
        <f t="shared" ref="G14:I14" si="17">RANK(F14,F$8:F$23,0)</f>
        <v>1</v>
      </c>
      <c r="H14" s="73">
        <f>VLOOKUP($A14,'Return Data'!$A$7:$R$328,13,0)</f>
        <v>0.71553389993204497</v>
      </c>
      <c r="I14" s="74">
        <f t="shared" si="17"/>
        <v>1</v>
      </c>
      <c r="J14" s="73">
        <f>VLOOKUP($A14,'Return Data'!$A$7:$R$328,14,0)</f>
        <v>5.2255345095549197</v>
      </c>
      <c r="K14" s="74">
        <f t="shared" ref="K14" si="18">RANK(J14,J$8:J$23,0)</f>
        <v>1</v>
      </c>
      <c r="L14" s="73">
        <f>VLOOKUP($A14,'Return Data'!$A$7:$R$328,18,0)</f>
        <v>1.33061034063976</v>
      </c>
      <c r="M14" s="74">
        <f t="shared" ref="M14" si="19">RANK(L14,L$8:L$23,0)</f>
        <v>2</v>
      </c>
      <c r="N14" s="73">
        <f>VLOOKUP($A14,'Return Data'!$A$7:$R$328,15,0)</f>
        <v>7.4763448593585604</v>
      </c>
      <c r="O14" s="74">
        <f t="shared" si="4"/>
        <v>2</v>
      </c>
      <c r="P14" s="73">
        <f>VLOOKUP($A14,'Return Data'!$A$7:$R$328,16,0)</f>
        <v>10.531714173280299</v>
      </c>
      <c r="Q14" s="74">
        <f t="shared" si="5"/>
        <v>1</v>
      </c>
      <c r="R14" s="73">
        <f>VLOOKUP($A14,'Return Data'!$A$7:$R$328,17,0)</f>
        <v>19.1119332494914</v>
      </c>
      <c r="S14" s="75">
        <f t="shared" si="5"/>
        <v>6</v>
      </c>
    </row>
    <row r="15" spans="1:19" s="76" customFormat="1" x14ac:dyDescent="0.25">
      <c r="A15" s="71" t="s">
        <v>18</v>
      </c>
      <c r="B15" s="72">
        <f>VLOOKUP($A15,'Return Data'!$A$7:$R$328,2,0)</f>
        <v>43896</v>
      </c>
      <c r="C15" s="73">
        <f>VLOOKUP($A15,'Return Data'!$A$7:$R$328,3,0)</f>
        <v>35.814999999999998</v>
      </c>
      <c r="D15" s="73">
        <f>VLOOKUP($A15,'Return Data'!$A$7:$R$328,11,0)</f>
        <v>-16.834051354166899</v>
      </c>
      <c r="E15" s="74">
        <f t="shared" si="0"/>
        <v>5</v>
      </c>
      <c r="F15" s="73">
        <f>VLOOKUP($A15,'Return Data'!$A$7:$R$328,12,0)</f>
        <v>5.7367314611922096</v>
      </c>
      <c r="G15" s="74">
        <f t="shared" ref="G15:I15" si="20">RANK(F15,F$8:F$23,0)</f>
        <v>7</v>
      </c>
      <c r="H15" s="73">
        <f>VLOOKUP($A15,'Return Data'!$A$7:$R$328,13,0)</f>
        <v>-7.9333058737820297</v>
      </c>
      <c r="I15" s="74">
        <f t="shared" si="20"/>
        <v>6</v>
      </c>
      <c r="J15" s="73">
        <f>VLOOKUP($A15,'Return Data'!$A$7:$R$328,14,0)</f>
        <v>-0.79279775911177597</v>
      </c>
      <c r="K15" s="74">
        <f t="shared" ref="K15" si="21">RANK(J15,J$8:J$23,0)</f>
        <v>6</v>
      </c>
      <c r="L15" s="73">
        <f>VLOOKUP($A15,'Return Data'!$A$7:$R$328,18,0)</f>
        <v>-3.1969795202046098</v>
      </c>
      <c r="M15" s="74">
        <f t="shared" ref="M15" si="22">RANK(L15,L$8:L$23,0)</f>
        <v>5</v>
      </c>
      <c r="N15" s="73">
        <f>VLOOKUP($A15,'Return Data'!$A$7:$R$328,15,0)</f>
        <v>3.69515924671569</v>
      </c>
      <c r="O15" s="74">
        <f t="shared" si="4"/>
        <v>7</v>
      </c>
      <c r="P15" s="73">
        <f>VLOOKUP($A15,'Return Data'!$A$7:$R$328,16,0)</f>
        <v>8.4909569030803205</v>
      </c>
      <c r="Q15" s="74">
        <f t="shared" si="5"/>
        <v>2</v>
      </c>
      <c r="R15" s="73">
        <f>VLOOKUP($A15,'Return Data'!$A$7:$R$328,17,0)</f>
        <v>26.692884023957902</v>
      </c>
      <c r="S15" s="75">
        <f t="shared" si="5"/>
        <v>2</v>
      </c>
    </row>
    <row r="16" spans="1:19" s="76" customFormat="1" x14ac:dyDescent="0.25">
      <c r="A16" s="71" t="s">
        <v>19</v>
      </c>
      <c r="B16" s="72">
        <f>VLOOKUP($A16,'Return Data'!$A$7:$R$328,2,0)</f>
        <v>43896</v>
      </c>
      <c r="C16" s="73">
        <f>VLOOKUP($A16,'Return Data'!$A$7:$R$328,3,0)</f>
        <v>73.824399999999997</v>
      </c>
      <c r="D16" s="73">
        <f>VLOOKUP($A16,'Return Data'!$A$7:$R$328,11,0)</f>
        <v>-18.246383291351901</v>
      </c>
      <c r="E16" s="74">
        <f t="shared" si="0"/>
        <v>7</v>
      </c>
      <c r="F16" s="73">
        <f>VLOOKUP($A16,'Return Data'!$A$7:$R$328,12,0)</f>
        <v>5.8957250407287596</v>
      </c>
      <c r="G16" s="74">
        <f t="shared" ref="G16:I16" si="23">RANK(F16,F$8:F$23,0)</f>
        <v>6</v>
      </c>
      <c r="H16" s="73">
        <f>VLOOKUP($A16,'Return Data'!$A$7:$R$328,13,0)</f>
        <v>-8.5519071434036604</v>
      </c>
      <c r="I16" s="74">
        <f t="shared" si="23"/>
        <v>7</v>
      </c>
      <c r="J16" s="73">
        <f>VLOOKUP($A16,'Return Data'!$A$7:$R$328,14,0)</f>
        <v>-0.53903750880641299</v>
      </c>
      <c r="K16" s="74">
        <f t="shared" ref="K16" si="24">RANK(J16,J$8:J$23,0)</f>
        <v>5</v>
      </c>
      <c r="L16" s="73">
        <f>VLOOKUP($A16,'Return Data'!$A$7:$R$328,18,0)</f>
        <v>-0.77551717726067404</v>
      </c>
      <c r="M16" s="74">
        <f t="shared" ref="M16" si="25">RANK(L16,L$8:L$23,0)</f>
        <v>3</v>
      </c>
      <c r="N16" s="73">
        <f>VLOOKUP($A16,'Return Data'!$A$7:$R$328,15,0)</f>
        <v>6.9297814571638199</v>
      </c>
      <c r="O16" s="74">
        <f t="shared" si="4"/>
        <v>3</v>
      </c>
      <c r="P16" s="73">
        <f>VLOOKUP($A16,'Return Data'!$A$7:$R$328,16,0)</f>
        <v>6.6476982585991902</v>
      </c>
      <c r="Q16" s="74">
        <f t="shared" si="5"/>
        <v>4</v>
      </c>
      <c r="R16" s="73">
        <f>VLOOKUP($A16,'Return Data'!$A$7:$R$328,17,0)</f>
        <v>16.0231049801924</v>
      </c>
      <c r="S16" s="75">
        <f t="shared" si="5"/>
        <v>9</v>
      </c>
    </row>
    <row r="17" spans="1:19" s="76" customFormat="1" x14ac:dyDescent="0.25">
      <c r="A17" s="71" t="s">
        <v>20</v>
      </c>
      <c r="B17" s="72">
        <f>VLOOKUP($A17,'Return Data'!$A$7:$R$328,2,0)</f>
        <v>43896</v>
      </c>
      <c r="C17" s="73">
        <f>VLOOKUP($A17,'Return Data'!$A$7:$R$328,3,0)</f>
        <v>47.61</v>
      </c>
      <c r="D17" s="73">
        <f>VLOOKUP($A17,'Return Data'!$A$7:$R$328,11,0)</f>
        <v>-36.386932395335698</v>
      </c>
      <c r="E17" s="74">
        <f t="shared" si="0"/>
        <v>15</v>
      </c>
      <c r="F17" s="73">
        <f>VLOOKUP($A17,'Return Data'!$A$7:$R$328,12,0)</f>
        <v>-15.4717350879398</v>
      </c>
      <c r="G17" s="74">
        <f t="shared" ref="G17:I17" si="26">RANK(F17,F$8:F$23,0)</f>
        <v>16</v>
      </c>
      <c r="H17" s="73">
        <f>VLOOKUP($A17,'Return Data'!$A$7:$R$328,13,0)</f>
        <v>-19.6334548135444</v>
      </c>
      <c r="I17" s="74">
        <f t="shared" si="26"/>
        <v>14</v>
      </c>
      <c r="J17" s="73">
        <f>VLOOKUP($A17,'Return Data'!$A$7:$R$328,14,0)</f>
        <v>-12.7034657788888</v>
      </c>
      <c r="K17" s="74">
        <f t="shared" ref="K17" si="27">RANK(J17,J$8:J$23,0)</f>
        <v>14</v>
      </c>
      <c r="L17" s="73">
        <f>VLOOKUP($A17,'Return Data'!$A$7:$R$328,18,0)</f>
        <v>-4.0919649503583004</v>
      </c>
      <c r="M17" s="74">
        <f t="shared" ref="M17" si="28">RANK(L17,L$8:L$23,0)</f>
        <v>7</v>
      </c>
      <c r="N17" s="73">
        <f>VLOOKUP($A17,'Return Data'!$A$7:$R$328,15,0)</f>
        <v>-8.3728270793281906E-2</v>
      </c>
      <c r="O17" s="74">
        <f t="shared" si="4"/>
        <v>9</v>
      </c>
      <c r="P17" s="73">
        <f>VLOOKUP($A17,'Return Data'!$A$7:$R$328,16,0)</f>
        <v>4.50225154820341</v>
      </c>
      <c r="Q17" s="74">
        <f t="shared" si="5"/>
        <v>8</v>
      </c>
      <c r="R17" s="73">
        <f>VLOOKUP($A17,'Return Data'!$A$7:$R$328,17,0)</f>
        <v>26.880066575288801</v>
      </c>
      <c r="S17" s="75">
        <f t="shared" si="5"/>
        <v>1</v>
      </c>
    </row>
    <row r="18" spans="1:19" s="76" customFormat="1" x14ac:dyDescent="0.25">
      <c r="A18" s="71" t="s">
        <v>21</v>
      </c>
      <c r="B18" s="72">
        <f>VLOOKUP($A18,'Return Data'!$A$7:$R$328,2,0)</f>
        <v>43896</v>
      </c>
      <c r="C18" s="73">
        <f>VLOOKUP($A18,'Return Data'!$A$7:$R$328,3,0)</f>
        <v>132.26560000000001</v>
      </c>
      <c r="D18" s="73">
        <f>VLOOKUP($A18,'Return Data'!$A$7:$R$328,11,0)</f>
        <v>-34.1483192303048</v>
      </c>
      <c r="E18" s="74">
        <f t="shared" si="0"/>
        <v>13</v>
      </c>
      <c r="F18" s="73">
        <f>VLOOKUP($A18,'Return Data'!$A$7:$R$328,12,0)</f>
        <v>-1.56267062867225</v>
      </c>
      <c r="G18" s="74">
        <f t="shared" ref="G18:I18" si="29">RANK(F18,F$8:F$23,0)</f>
        <v>10</v>
      </c>
      <c r="H18" s="73">
        <f>VLOOKUP($A18,'Return Data'!$A$7:$R$328,13,0)</f>
        <v>-9.5124478206279992</v>
      </c>
      <c r="I18" s="74">
        <f t="shared" si="29"/>
        <v>9</v>
      </c>
      <c r="J18" s="73">
        <f>VLOOKUP($A18,'Return Data'!$A$7:$R$328,14,0)</f>
        <v>-2.9044729075912401</v>
      </c>
      <c r="K18" s="74">
        <f t="shared" ref="K18" si="30">RANK(J18,J$8:J$23,0)</f>
        <v>8</v>
      </c>
      <c r="L18" s="73">
        <f>VLOOKUP($A18,'Return Data'!$A$7:$R$328,18,0)</f>
        <v>-2.8559535269906098</v>
      </c>
      <c r="M18" s="74">
        <f t="shared" ref="M18" si="31">RANK(L18,L$8:L$23,0)</f>
        <v>4</v>
      </c>
      <c r="N18" s="73">
        <f>VLOOKUP($A18,'Return Data'!$A$7:$R$328,15,0)</f>
        <v>4.89307321728334</v>
      </c>
      <c r="O18" s="74">
        <f t="shared" si="4"/>
        <v>4</v>
      </c>
      <c r="P18" s="73">
        <f>VLOOKUP($A18,'Return Data'!$A$7:$R$328,16,0)</f>
        <v>8.1053196781057295</v>
      </c>
      <c r="Q18" s="74">
        <f t="shared" si="5"/>
        <v>3</v>
      </c>
      <c r="R18" s="73">
        <f>VLOOKUP($A18,'Return Data'!$A$7:$R$328,17,0)</f>
        <v>22.381981451417001</v>
      </c>
      <c r="S18" s="75">
        <f t="shared" si="5"/>
        <v>3</v>
      </c>
    </row>
    <row r="19" spans="1:19" s="76" customFormat="1" x14ac:dyDescent="0.25">
      <c r="A19" s="71" t="s">
        <v>22</v>
      </c>
      <c r="B19" s="72">
        <f>VLOOKUP($A19,'Return Data'!$A$7:$R$328,2,0)</f>
        <v>43896</v>
      </c>
      <c r="C19" s="73">
        <f>VLOOKUP($A19,'Return Data'!$A$7:$R$328,3,0)</f>
        <v>10.0001</v>
      </c>
      <c r="D19" s="73">
        <f>VLOOKUP($A19,'Return Data'!$A$7:$R$328,11,0)</f>
        <v>-22.685647685647702</v>
      </c>
      <c r="E19" s="74">
        <f t="shared" si="0"/>
        <v>9</v>
      </c>
      <c r="F19" s="73">
        <f>VLOOKUP($A19,'Return Data'!$A$7:$R$328,12,0)</f>
        <v>10.104992587346301</v>
      </c>
      <c r="G19" s="74">
        <f t="shared" ref="G19:I19" si="32">RANK(F19,F$8:F$23,0)</f>
        <v>4</v>
      </c>
      <c r="H19" s="73">
        <f>VLOOKUP($A19,'Return Data'!$A$7:$R$328,13,0)</f>
        <v>-0.75499554478235797</v>
      </c>
      <c r="I19" s="74">
        <f t="shared" si="32"/>
        <v>4</v>
      </c>
      <c r="J19" s="73">
        <f>VLOOKUP($A19,'Return Data'!$A$7:$R$328,14,0)</f>
        <v>4.1812157751136896</v>
      </c>
      <c r="K19" s="74">
        <f t="shared" ref="K19" si="33">RANK(J19,J$8:J$23,0)</f>
        <v>4</v>
      </c>
      <c r="L19" s="73"/>
      <c r="M19" s="74"/>
      <c r="N19" s="73"/>
      <c r="O19" s="74"/>
      <c r="P19" s="73"/>
      <c r="Q19" s="74"/>
      <c r="R19" s="73">
        <f>VLOOKUP($A19,'Return Data'!$A$7:$R$328,17,0)</f>
        <v>6.0631229236277604E-4</v>
      </c>
      <c r="S19" s="75">
        <f t="shared" si="5"/>
        <v>14</v>
      </c>
    </row>
    <row r="20" spans="1:19" s="76" customFormat="1" x14ac:dyDescent="0.25">
      <c r="A20" s="71" t="s">
        <v>23</v>
      </c>
      <c r="B20" s="72">
        <f>VLOOKUP($A20,'Return Data'!$A$7:$R$328,2,0)</f>
        <v>43896</v>
      </c>
      <c r="C20" s="73">
        <f>VLOOKUP($A20,'Return Data'!$A$7:$R$328,3,0)</f>
        <v>9.7277000000000005</v>
      </c>
      <c r="D20" s="73">
        <f>VLOOKUP($A20,'Return Data'!$A$7:$R$328,11,0)</f>
        <v>-21.216729915980199</v>
      </c>
      <c r="E20" s="74">
        <f t="shared" si="0"/>
        <v>8</v>
      </c>
      <c r="F20" s="73">
        <f>VLOOKUP($A20,'Return Data'!$A$7:$R$328,12,0)</f>
        <v>10.2499151901077</v>
      </c>
      <c r="G20" s="74">
        <f t="shared" ref="G20:I20" si="34">RANK(F20,F$8:F$23,0)</f>
        <v>3</v>
      </c>
      <c r="H20" s="73">
        <f>VLOOKUP($A20,'Return Data'!$A$7:$R$328,13,0)</f>
        <v>-0.73539677734282305</v>
      </c>
      <c r="I20" s="74">
        <f t="shared" si="34"/>
        <v>3</v>
      </c>
      <c r="J20" s="73">
        <f>VLOOKUP($A20,'Return Data'!$A$7:$R$328,14,0)</f>
        <v>4.6761683474120703</v>
      </c>
      <c r="K20" s="74">
        <f t="shared" ref="K20" si="35">RANK(J20,J$8:J$23,0)</f>
        <v>2</v>
      </c>
      <c r="L20" s="73"/>
      <c r="M20" s="74"/>
      <c r="N20" s="73"/>
      <c r="O20" s="74"/>
      <c r="P20" s="73"/>
      <c r="Q20" s="74"/>
      <c r="R20" s="73">
        <f>VLOOKUP($A20,'Return Data'!$A$7:$R$328,17,0)</f>
        <v>-1.7106626506024101</v>
      </c>
      <c r="S20" s="75">
        <f t="shared" si="5"/>
        <v>15</v>
      </c>
    </row>
    <row r="21" spans="1:19" s="76" customFormat="1" x14ac:dyDescent="0.25">
      <c r="A21" s="71" t="s">
        <v>24</v>
      </c>
      <c r="B21" s="72">
        <f>VLOOKUP($A21,'Return Data'!$A$7:$R$328,2,0)</f>
        <v>43896</v>
      </c>
      <c r="C21" s="73">
        <f>VLOOKUP($A21,'Return Data'!$A$7:$R$328,3,0)</f>
        <v>225.0498</v>
      </c>
      <c r="D21" s="73">
        <f>VLOOKUP($A21,'Return Data'!$A$7:$R$328,11,0)</f>
        <v>-40.065661292884002</v>
      </c>
      <c r="E21" s="74">
        <f t="shared" si="0"/>
        <v>16</v>
      </c>
      <c r="F21" s="73">
        <f>VLOOKUP($A21,'Return Data'!$A$7:$R$328,12,0)</f>
        <v>-9.1666531145984607</v>
      </c>
      <c r="G21" s="74">
        <f t="shared" ref="G21:I21" si="36">RANK(F21,F$8:F$23,0)</f>
        <v>13</v>
      </c>
      <c r="H21" s="73">
        <f>VLOOKUP($A21,'Return Data'!$A$7:$R$328,13,0)</f>
        <v>-20.0753024446445</v>
      </c>
      <c r="I21" s="74">
        <f t="shared" si="36"/>
        <v>15</v>
      </c>
      <c r="J21" s="73">
        <f>VLOOKUP($A21,'Return Data'!$A$7:$R$328,14,0)</f>
        <v>-13.0294906054734</v>
      </c>
      <c r="K21" s="74">
        <f t="shared" ref="K21" si="37">RANK(J21,J$8:J$23,0)</f>
        <v>15</v>
      </c>
      <c r="L21" s="73">
        <f>VLOOKUP($A21,'Return Data'!$A$7:$R$328,18,0)</f>
        <v>-8.5125782708819795</v>
      </c>
      <c r="M21" s="74">
        <f t="shared" ref="M21" si="38">RANK(L21,L$8:L$23,0)</f>
        <v>11</v>
      </c>
      <c r="N21" s="73">
        <f>VLOOKUP($A21,'Return Data'!$A$7:$R$328,15,0)</f>
        <v>-0.84193807716131597</v>
      </c>
      <c r="O21" s="74">
        <f t="shared" si="4"/>
        <v>10</v>
      </c>
      <c r="P21" s="73">
        <f>VLOOKUP($A21,'Return Data'!$A$7:$R$328,16,0)</f>
        <v>2.89896858129354</v>
      </c>
      <c r="Q21" s="74">
        <f t="shared" si="5"/>
        <v>10</v>
      </c>
      <c r="R21" s="73">
        <f>VLOOKUP($A21,'Return Data'!$A$7:$R$328,17,0)</f>
        <v>10.9617665245739</v>
      </c>
      <c r="S21" s="75">
        <f t="shared" si="5"/>
        <v>11</v>
      </c>
    </row>
    <row r="22" spans="1:19" s="76" customFormat="1" x14ac:dyDescent="0.25">
      <c r="A22" s="71" t="s">
        <v>25</v>
      </c>
      <c r="B22" s="72">
        <f>VLOOKUP($A22,'Return Data'!$A$7:$R$328,2,0)</f>
        <v>43896</v>
      </c>
      <c r="C22" s="73">
        <f>VLOOKUP($A22,'Return Data'!$A$7:$R$328,3,0)</f>
        <v>9.77</v>
      </c>
      <c r="D22" s="73">
        <f>VLOOKUP($A22,'Return Data'!$A$7:$R$328,11,0)</f>
        <v>-32.7966206725606</v>
      </c>
      <c r="E22" s="74">
        <f t="shared" si="0"/>
        <v>12</v>
      </c>
      <c r="F22" s="73">
        <f>VLOOKUP($A22,'Return Data'!$A$7:$R$328,12,0)</f>
        <v>-2.43336037067081</v>
      </c>
      <c r="G22" s="74">
        <f t="shared" ref="G22:I22" si="39">RANK(F22,F$8:F$23,0)</f>
        <v>11</v>
      </c>
      <c r="H22" s="73">
        <f>VLOOKUP($A22,'Return Data'!$A$7:$R$328,13,0)</f>
        <v>-12.031222389865301</v>
      </c>
      <c r="I22" s="74">
        <f t="shared" si="39"/>
        <v>10</v>
      </c>
      <c r="J22" s="73">
        <f>VLOOKUP($A22,'Return Data'!$A$7:$R$328,14,0)</f>
        <v>-5.4975108602593803</v>
      </c>
      <c r="K22" s="74">
        <f t="shared" ref="K22" si="40">RANK(J22,J$8:J$23,0)</f>
        <v>10</v>
      </c>
      <c r="L22" s="73"/>
      <c r="M22" s="74"/>
      <c r="N22" s="73"/>
      <c r="O22" s="74"/>
      <c r="P22" s="73"/>
      <c r="Q22" s="74"/>
      <c r="R22" s="73">
        <f>VLOOKUP($A22,'Return Data'!$A$7:$R$328,17,0)</f>
        <v>-1.83698030634573</v>
      </c>
      <c r="S22" s="75">
        <f t="shared" si="5"/>
        <v>16</v>
      </c>
    </row>
    <row r="23" spans="1:19" s="76" customFormat="1" x14ac:dyDescent="0.25">
      <c r="A23" s="71" t="s">
        <v>26</v>
      </c>
      <c r="B23" s="72">
        <f>VLOOKUP($A23,'Return Data'!$A$7:$R$328,2,0)</f>
        <v>43896</v>
      </c>
      <c r="C23" s="73">
        <f>VLOOKUP($A23,'Return Data'!$A$7:$R$328,3,0)</f>
        <v>64.639899999999997</v>
      </c>
      <c r="D23" s="73">
        <f>VLOOKUP($A23,'Return Data'!$A$7:$R$328,11,0)</f>
        <v>-9.4371008296630894</v>
      </c>
      <c r="E23" s="74">
        <f t="shared" si="0"/>
        <v>1</v>
      </c>
      <c r="F23" s="73">
        <f>VLOOKUP($A23,'Return Data'!$A$7:$R$328,12,0)</f>
        <v>13.1735433467672</v>
      </c>
      <c r="G23" s="74">
        <f t="shared" ref="G23:I23" si="41">RANK(F23,F$8:F$23,0)</f>
        <v>2</v>
      </c>
      <c r="H23" s="73">
        <f>VLOOKUP($A23,'Return Data'!$A$7:$R$328,13,0)</f>
        <v>0.45908035966289901</v>
      </c>
      <c r="I23" s="74">
        <f t="shared" si="41"/>
        <v>2</v>
      </c>
      <c r="J23" s="73">
        <f>VLOOKUP($A23,'Return Data'!$A$7:$R$328,14,0)</f>
        <v>4.61027127683092</v>
      </c>
      <c r="K23" s="74">
        <f t="shared" ref="K23" si="42">RANK(J23,J$8:J$23,0)</f>
        <v>3</v>
      </c>
      <c r="L23" s="73">
        <f>VLOOKUP($A23,'Return Data'!$A$7:$R$328,18,0)</f>
        <v>3.7689289788640501</v>
      </c>
      <c r="M23" s="74">
        <f t="shared" ref="M23" si="43">RANK(L23,L$8:L$23,0)</f>
        <v>1</v>
      </c>
      <c r="N23" s="73">
        <f>VLOOKUP($A23,'Return Data'!$A$7:$R$328,15,0)</f>
        <v>8.1147806156829603</v>
      </c>
      <c r="O23" s="74">
        <f t="shared" si="4"/>
        <v>1</v>
      </c>
      <c r="P23" s="73">
        <f>VLOOKUP($A23,'Return Data'!$A$7:$R$328,16,0)</f>
        <v>4.5819235756058703</v>
      </c>
      <c r="Q23" s="74">
        <f t="shared" si="5"/>
        <v>7</v>
      </c>
      <c r="R23" s="73">
        <f>VLOOKUP($A23,'Return Data'!$A$7:$R$328,17,0)</f>
        <v>13.9001106860708</v>
      </c>
      <c r="S23" s="75">
        <f t="shared" si="5"/>
        <v>10</v>
      </c>
    </row>
    <row r="24" spans="1:19" s="76" customFormat="1" x14ac:dyDescent="0.25">
      <c r="A24" s="77"/>
      <c r="B24" s="78"/>
      <c r="C24" s="78"/>
      <c r="D24" s="79"/>
      <c r="E24" s="78"/>
      <c r="F24" s="79"/>
      <c r="G24" s="78"/>
      <c r="H24" s="79"/>
      <c r="I24" s="78"/>
      <c r="J24" s="79"/>
      <c r="K24" s="78"/>
      <c r="L24" s="79"/>
      <c r="M24" s="78"/>
      <c r="N24" s="79"/>
      <c r="O24" s="78"/>
      <c r="P24" s="79"/>
      <c r="Q24" s="78"/>
      <c r="R24" s="79"/>
      <c r="S24" s="80"/>
    </row>
    <row r="25" spans="1:19" s="76" customFormat="1" x14ac:dyDescent="0.25">
      <c r="A25" s="81" t="s">
        <v>27</v>
      </c>
      <c r="B25" s="82"/>
      <c r="C25" s="82"/>
      <c r="D25" s="83">
        <f>AVERAGE(D8:D23)</f>
        <v>-23.749091860242565</v>
      </c>
      <c r="E25" s="82"/>
      <c r="F25" s="83">
        <f>AVERAGE(F8:F23)</f>
        <v>1.1894671703470898</v>
      </c>
      <c r="G25" s="82"/>
      <c r="H25" s="83">
        <f>AVERAGE(H8:H23)</f>
        <v>-10.241711009086808</v>
      </c>
      <c r="I25" s="82"/>
      <c r="J25" s="83">
        <f>AVERAGE(J8:J23)</f>
        <v>-3.9504721906158768</v>
      </c>
      <c r="K25" s="82"/>
      <c r="L25" s="83">
        <f>AVERAGE(L8:L23)</f>
        <v>-4.5401783180877926</v>
      </c>
      <c r="M25" s="82"/>
      <c r="N25" s="83">
        <f>AVERAGE(N8:N23)</f>
        <v>2.7828384248489684</v>
      </c>
      <c r="O25" s="82"/>
      <c r="P25" s="83">
        <f>AVERAGE(P8:P23)</f>
        <v>5.609198961027162</v>
      </c>
      <c r="Q25" s="82"/>
      <c r="R25" s="83">
        <f>AVERAGE(R8:R23)</f>
        <v>13.273752738894338</v>
      </c>
      <c r="S25" s="84"/>
    </row>
    <row r="26" spans="1:19" s="76" customFormat="1" x14ac:dyDescent="0.25">
      <c r="A26" s="81" t="s">
        <v>28</v>
      </c>
      <c r="B26" s="82"/>
      <c r="C26" s="82"/>
      <c r="D26" s="83">
        <f>MIN(D8:D23)</f>
        <v>-40.065661292884002</v>
      </c>
      <c r="E26" s="82"/>
      <c r="F26" s="83">
        <f>MIN(F8:F23)</f>
        <v>-15.4717350879398</v>
      </c>
      <c r="G26" s="82"/>
      <c r="H26" s="83">
        <f>MIN(H8:H23)</f>
        <v>-23.346245129263199</v>
      </c>
      <c r="I26" s="82"/>
      <c r="J26" s="83">
        <f>MIN(J8:J23)</f>
        <v>-16.0545742604582</v>
      </c>
      <c r="K26" s="82"/>
      <c r="L26" s="83">
        <f>MIN(L8:L23)</f>
        <v>-15.746856777675101</v>
      </c>
      <c r="M26" s="82"/>
      <c r="N26" s="83">
        <f>MIN(N8:N23)</f>
        <v>-4.26876688609258</v>
      </c>
      <c r="O26" s="82"/>
      <c r="P26" s="83">
        <f>MIN(P8:P23)</f>
        <v>2.4156061278352499</v>
      </c>
      <c r="Q26" s="82"/>
      <c r="R26" s="83">
        <f>MIN(R8:R23)</f>
        <v>-1.83698030634573</v>
      </c>
      <c r="S26" s="84"/>
    </row>
    <row r="27" spans="1:19" s="76" customFormat="1" ht="15.75" thickBot="1" x14ac:dyDescent="0.3">
      <c r="A27" s="85" t="s">
        <v>29</v>
      </c>
      <c r="B27" s="86"/>
      <c r="C27" s="86"/>
      <c r="D27" s="87">
        <f>MAX(D8:D23)</f>
        <v>-9.4371008296630894</v>
      </c>
      <c r="E27" s="86"/>
      <c r="F27" s="87">
        <f>MAX(F8:F23)</f>
        <v>16.654041710219399</v>
      </c>
      <c r="G27" s="86"/>
      <c r="H27" s="87">
        <f>MAX(H8:H23)</f>
        <v>0.71553389993204497</v>
      </c>
      <c r="I27" s="86"/>
      <c r="J27" s="87">
        <f>MAX(J8:J23)</f>
        <v>5.2255345095549197</v>
      </c>
      <c r="K27" s="86"/>
      <c r="L27" s="87">
        <f>MAX(L8:L23)</f>
        <v>3.7689289788640501</v>
      </c>
      <c r="M27" s="86"/>
      <c r="N27" s="87">
        <f>MAX(N8:N23)</f>
        <v>8.1147806156829603</v>
      </c>
      <c r="O27" s="86"/>
      <c r="P27" s="87">
        <f>MAX(P8:P23)</f>
        <v>10.531714173280299</v>
      </c>
      <c r="Q27" s="86"/>
      <c r="R27" s="87">
        <f>MAX(R8:R23)</f>
        <v>26.880066575288801</v>
      </c>
      <c r="S27" s="88"/>
    </row>
    <row r="29" spans="1:19" x14ac:dyDescent="0.25">
      <c r="A29" s="15" t="s">
        <v>342</v>
      </c>
    </row>
  </sheetData>
  <sheetProtection password="F4C3"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3.1406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17" t="s">
        <v>349</v>
      </c>
    </row>
    <row r="3" spans="1:20" ht="15.75" thickBot="1" x14ac:dyDescent="0.3">
      <c r="A3" s="118"/>
    </row>
    <row r="4" spans="1:20" ht="15.75" thickBot="1" x14ac:dyDescent="0.3"/>
    <row r="5" spans="1:20" x14ac:dyDescent="0.25">
      <c r="A5" s="32" t="s">
        <v>344</v>
      </c>
      <c r="B5" s="115" t="s">
        <v>8</v>
      </c>
      <c r="C5" s="115" t="s">
        <v>9</v>
      </c>
      <c r="D5" s="121" t="s">
        <v>1</v>
      </c>
      <c r="E5" s="121"/>
      <c r="F5" s="121" t="s">
        <v>2</v>
      </c>
      <c r="G5" s="121"/>
      <c r="H5" s="121" t="s">
        <v>3</v>
      </c>
      <c r="I5" s="121"/>
      <c r="J5" s="121" t="s">
        <v>4</v>
      </c>
      <c r="K5" s="121"/>
      <c r="L5" s="121" t="s">
        <v>385</v>
      </c>
      <c r="M5" s="121"/>
      <c r="N5" s="121" t="s">
        <v>5</v>
      </c>
      <c r="O5" s="121"/>
      <c r="P5" s="121" t="s">
        <v>6</v>
      </c>
      <c r="Q5" s="121"/>
      <c r="R5" s="119" t="s">
        <v>46</v>
      </c>
      <c r="S5" s="120"/>
      <c r="T5" s="13"/>
    </row>
    <row r="6" spans="1:20" x14ac:dyDescent="0.25">
      <c r="A6" s="18" t="s">
        <v>7</v>
      </c>
      <c r="B6" s="116"/>
      <c r="C6" s="116"/>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4"/>
      <c r="B7" s="10"/>
      <c r="C7" s="10"/>
      <c r="D7" s="10"/>
      <c r="E7" s="10"/>
      <c r="F7" s="10"/>
      <c r="G7" s="10"/>
      <c r="H7" s="10"/>
      <c r="I7" s="10"/>
      <c r="J7" s="10"/>
      <c r="K7" s="10"/>
      <c r="L7" s="10"/>
      <c r="M7" s="10"/>
      <c r="N7" s="10"/>
      <c r="O7" s="10"/>
      <c r="P7" s="10"/>
      <c r="Q7" s="10"/>
      <c r="R7" s="10"/>
      <c r="S7" s="25"/>
    </row>
    <row r="8" spans="1:20" x14ac:dyDescent="0.25">
      <c r="A8" s="71" t="s">
        <v>30</v>
      </c>
      <c r="B8" s="72">
        <f>VLOOKUP($A8,'Return Data'!$A$7:$R$328,2,0)</f>
        <v>43896</v>
      </c>
      <c r="C8" s="73">
        <f>VLOOKUP($A8,'Return Data'!$A$7:$R$328,3,0)</f>
        <v>41.758200000000002</v>
      </c>
      <c r="D8" s="73">
        <f>VLOOKUP($A8,'Return Data'!$A$7:$R$328,11,0)</f>
        <v>-33.420065702773201</v>
      </c>
      <c r="E8" s="74">
        <f>RANK(D8,D$8:D$23,0)</f>
        <v>11</v>
      </c>
      <c r="F8" s="73">
        <f>VLOOKUP($A8,'Return Data'!$A$7:$R$328,12,0)</f>
        <v>-12.7460839158823</v>
      </c>
      <c r="G8" s="74">
        <f>RANK(F8,F$8:F$23,0)</f>
        <v>15</v>
      </c>
      <c r="H8" s="73">
        <f>VLOOKUP($A8,'Return Data'!$A$7:$R$328,13,0)</f>
        <v>-24.2779333360549</v>
      </c>
      <c r="I8" s="74">
        <f>RANK(H8,H$8:H$23,0)</f>
        <v>16</v>
      </c>
      <c r="J8" s="73">
        <f>VLOOKUP($A8,'Return Data'!$A$7:$R$328,14,0)</f>
        <v>-17.0308311978897</v>
      </c>
      <c r="K8" s="74">
        <f>RANK(J8,J$8:J$23,0)</f>
        <v>16</v>
      </c>
      <c r="L8" s="73">
        <f>VLOOKUP($A8,'Return Data'!$A$7:$R$328,18,0)</f>
        <v>-16.541570825712501</v>
      </c>
      <c r="M8" s="74">
        <f>RANK(L8,L$8:L$23,0)</f>
        <v>12</v>
      </c>
      <c r="N8" s="73">
        <f>VLOOKUP($A8,'Return Data'!$A$7:$R$328,15,0)</f>
        <v>-5.2905199853628799</v>
      </c>
      <c r="O8" s="74">
        <f>RANK(N8,N$8:N$23,0)</f>
        <v>12</v>
      </c>
      <c r="P8" s="73">
        <f>VLOOKUP($A8,'Return Data'!$A$7:$R$328,16,0)</f>
        <v>1.2311392024369601</v>
      </c>
      <c r="Q8" s="74">
        <f>RANK(P8,P$8:P$23,0)</f>
        <v>11</v>
      </c>
      <c r="R8" s="73">
        <f>VLOOKUP($A8,'Return Data'!$A$7:$R$328,17,0)</f>
        <v>26.574376432828998</v>
      </c>
      <c r="S8" s="75">
        <f>RANK(R8,R$8:R$23,0)</f>
        <v>9</v>
      </c>
    </row>
    <row r="9" spans="1:20" x14ac:dyDescent="0.25">
      <c r="A9" s="71" t="s">
        <v>31</v>
      </c>
      <c r="B9" s="72">
        <f>VLOOKUP($A9,'Return Data'!$A$7:$R$328,2,0)</f>
        <v>43896</v>
      </c>
      <c r="C9" s="73">
        <f>VLOOKUP($A9,'Return Data'!$A$7:$R$328,3,0)</f>
        <v>256.01900000000001</v>
      </c>
      <c r="D9" s="73">
        <f>VLOOKUP($A9,'Return Data'!$A$7:$R$328,11,0)</f>
        <v>-35.817726807080199</v>
      </c>
      <c r="E9" s="74">
        <f t="shared" ref="E9:E23" si="0">RANK(D9,D$8:D$23,0)</f>
        <v>14</v>
      </c>
      <c r="F9" s="73">
        <f>VLOOKUP($A9,'Return Data'!$A$7:$R$328,12,0)</f>
        <v>-7.5679322387759402</v>
      </c>
      <c r="G9" s="74">
        <f t="shared" ref="G9:G23" si="1">RANK(F9,F$8:F$23,0)</f>
        <v>12</v>
      </c>
      <c r="H9" s="73">
        <f>VLOOKUP($A9,'Return Data'!$A$7:$R$328,13,0)</f>
        <v>-18.432368547093901</v>
      </c>
      <c r="I9" s="74">
        <f t="shared" ref="I9:I23" si="2">RANK(H9,H$8:H$23,0)</f>
        <v>13</v>
      </c>
      <c r="J9" s="73">
        <f>VLOOKUP($A9,'Return Data'!$A$7:$R$328,14,0)</f>
        <v>-10.454225419389401</v>
      </c>
      <c r="K9" s="74">
        <f t="shared" ref="K9:K23" si="3">RANK(J9,J$8:J$23,0)</f>
        <v>13</v>
      </c>
      <c r="L9" s="73">
        <f>VLOOKUP($A9,'Return Data'!$A$7:$R$328,18,0)</f>
        <v>-5.73953624570402</v>
      </c>
      <c r="M9" s="74">
        <f t="shared" ref="M9:M23" si="4">RANK(L9,L$8:L$23,0)</f>
        <v>8</v>
      </c>
      <c r="N9" s="73">
        <f>VLOOKUP($A9,'Return Data'!$A$7:$R$328,15,0)</f>
        <v>2.6930281978662598</v>
      </c>
      <c r="O9" s="74">
        <f t="shared" ref="O9:O23" si="5">RANK(N9,N$8:N$23,0)</f>
        <v>6</v>
      </c>
      <c r="P9" s="73">
        <f>VLOOKUP($A9,'Return Data'!$A$7:$R$328,16,0)</f>
        <v>4.5949912266155701</v>
      </c>
      <c r="Q9" s="74">
        <f t="shared" ref="Q9:Q23" si="6">RANK(P9,P$8:P$23,0)</f>
        <v>5</v>
      </c>
      <c r="R9" s="73">
        <f>VLOOKUP($A9,'Return Data'!$A$7:$R$328,17,0)</f>
        <v>94.225535152151096</v>
      </c>
      <c r="S9" s="75">
        <f t="shared" ref="S9:S23" si="7">RANK(R9,R$8:R$23,0)</f>
        <v>2</v>
      </c>
    </row>
    <row r="10" spans="1:20" x14ac:dyDescent="0.25">
      <c r="A10" s="71" t="s">
        <v>32</v>
      </c>
      <c r="B10" s="72">
        <f>VLOOKUP($A10,'Return Data'!$A$7:$R$328,2,0)</f>
        <v>43896</v>
      </c>
      <c r="C10" s="73">
        <f>VLOOKUP($A10,'Return Data'!$A$7:$R$328,3,0)</f>
        <v>129.94999999999999</v>
      </c>
      <c r="D10" s="73">
        <f>VLOOKUP($A10,'Return Data'!$A$7:$R$328,11,0)</f>
        <v>-28.633543104030501</v>
      </c>
      <c r="E10" s="74">
        <f t="shared" si="0"/>
        <v>10</v>
      </c>
      <c r="F10" s="73">
        <f>VLOOKUP($A10,'Return Data'!$A$7:$R$328,12,0)</f>
        <v>-10.4589976034177</v>
      </c>
      <c r="G10" s="74">
        <f t="shared" si="1"/>
        <v>14</v>
      </c>
      <c r="H10" s="73">
        <f>VLOOKUP($A10,'Return Data'!$A$7:$R$328,13,0)</f>
        <v>-14.1221241799871</v>
      </c>
      <c r="I10" s="74">
        <f t="shared" si="2"/>
        <v>11</v>
      </c>
      <c r="J10" s="73">
        <f>VLOOKUP($A10,'Return Data'!$A$7:$R$328,14,0)</f>
        <v>-7.7632893289840803</v>
      </c>
      <c r="K10" s="74">
        <f t="shared" si="3"/>
        <v>11</v>
      </c>
      <c r="L10" s="73">
        <f>VLOOKUP($A10,'Return Data'!$A$7:$R$328,18,0)</f>
        <v>-3.9977799956731102</v>
      </c>
      <c r="M10" s="74">
        <f t="shared" si="4"/>
        <v>4</v>
      </c>
      <c r="N10" s="73">
        <f>VLOOKUP($A10,'Return Data'!$A$7:$R$328,15,0)</f>
        <v>0.43618075239330001</v>
      </c>
      <c r="O10" s="74">
        <f t="shared" si="5"/>
        <v>8</v>
      </c>
      <c r="P10" s="73">
        <f>VLOOKUP($A10,'Return Data'!$A$7:$R$328,16,0)</f>
        <v>1.8538191637497901</v>
      </c>
      <c r="Q10" s="74">
        <f t="shared" si="6"/>
        <v>10</v>
      </c>
      <c r="R10" s="73">
        <f>VLOOKUP($A10,'Return Data'!$A$7:$R$328,17,0)</f>
        <v>77.066977644780806</v>
      </c>
      <c r="S10" s="75">
        <f t="shared" si="7"/>
        <v>3</v>
      </c>
    </row>
    <row r="11" spans="1:20" x14ac:dyDescent="0.25">
      <c r="A11" s="71" t="s">
        <v>33</v>
      </c>
      <c r="B11" s="72">
        <f>VLOOKUP($A11,'Return Data'!$A$7:$R$328,2,0)</f>
        <v>43896</v>
      </c>
      <c r="C11" s="73">
        <f>VLOOKUP($A11,'Return Data'!$A$7:$R$328,3,0)</f>
        <v>9.92</v>
      </c>
      <c r="D11" s="73">
        <f>VLOOKUP($A11,'Return Data'!$A$7:$R$328,11,0)</f>
        <v>-10.627743208704899</v>
      </c>
      <c r="E11" s="74">
        <f t="shared" si="0"/>
        <v>3</v>
      </c>
      <c r="F11" s="73">
        <f>VLOOKUP($A11,'Return Data'!$A$7:$R$328,12,0)</f>
        <v>2.66306726980886</v>
      </c>
      <c r="G11" s="74">
        <f t="shared" si="1"/>
        <v>8</v>
      </c>
      <c r="H11" s="73">
        <f>VLOOKUP($A11,'Return Data'!$A$7:$R$328,13,0)</f>
        <v>-7.5976242679914403</v>
      </c>
      <c r="I11" s="74">
        <f t="shared" si="2"/>
        <v>5</v>
      </c>
      <c r="J11" s="73">
        <f>VLOOKUP($A11,'Return Data'!$A$7:$R$328,14,0)</f>
        <v>-2.4514940008919401</v>
      </c>
      <c r="K11" s="74">
        <f t="shared" si="3"/>
        <v>7</v>
      </c>
      <c r="L11" s="73"/>
      <c r="M11" s="74"/>
      <c r="N11" s="73"/>
      <c r="O11" s="74"/>
      <c r="P11" s="73"/>
      <c r="Q11" s="74"/>
      <c r="R11" s="73">
        <f>VLOOKUP($A11,'Return Data'!$A$7:$R$328,17,0)</f>
        <v>-0.51773049645390101</v>
      </c>
      <c r="S11" s="75">
        <f t="shared" si="7"/>
        <v>13</v>
      </c>
    </row>
    <row r="12" spans="1:20" x14ac:dyDescent="0.25">
      <c r="A12" s="71" t="s">
        <v>34</v>
      </c>
      <c r="B12" s="72">
        <f>VLOOKUP($A12,'Return Data'!$A$7:$R$328,2,0)</f>
        <v>43896</v>
      </c>
      <c r="C12" s="73">
        <f>VLOOKUP($A12,'Return Data'!$A$7:$R$328,3,0)</f>
        <v>44.76</v>
      </c>
      <c r="D12" s="73">
        <f>VLOOKUP($A12,'Return Data'!$A$7:$R$328,11,0)</f>
        <v>-16.085244371755199</v>
      </c>
      <c r="E12" s="74">
        <f t="shared" si="0"/>
        <v>4</v>
      </c>
      <c r="F12" s="73">
        <f>VLOOKUP($A12,'Return Data'!$A$7:$R$328,12,0)</f>
        <v>2.4490434938196199</v>
      </c>
      <c r="G12" s="74">
        <f t="shared" si="1"/>
        <v>9</v>
      </c>
      <c r="H12" s="73">
        <f>VLOOKUP($A12,'Return Data'!$A$7:$R$328,13,0)</f>
        <v>-16.914531484241898</v>
      </c>
      <c r="I12" s="74">
        <f t="shared" si="2"/>
        <v>12</v>
      </c>
      <c r="J12" s="73">
        <f>VLOOKUP($A12,'Return Data'!$A$7:$R$328,14,0)</f>
        <v>-10.4513661202186</v>
      </c>
      <c r="K12" s="74">
        <f t="shared" si="3"/>
        <v>12</v>
      </c>
      <c r="L12" s="73">
        <f>VLOOKUP($A12,'Return Data'!$A$7:$R$328,18,0)</f>
        <v>-9.4136372610624601</v>
      </c>
      <c r="M12" s="74">
        <f t="shared" si="4"/>
        <v>11</v>
      </c>
      <c r="N12" s="73">
        <f>VLOOKUP($A12,'Return Data'!$A$7:$R$328,15,0)</f>
        <v>2.4795938878541501</v>
      </c>
      <c r="O12" s="74">
        <f t="shared" si="5"/>
        <v>7</v>
      </c>
      <c r="P12" s="73">
        <f>VLOOKUP($A12,'Return Data'!$A$7:$R$328,16,0)</f>
        <v>3.4495152770161401</v>
      </c>
      <c r="Q12" s="74">
        <f t="shared" si="6"/>
        <v>8</v>
      </c>
      <c r="R12" s="73">
        <f>VLOOKUP($A12,'Return Data'!$A$7:$R$328,17,0)</f>
        <v>28.953445915107299</v>
      </c>
      <c r="S12" s="75">
        <f t="shared" si="7"/>
        <v>8</v>
      </c>
    </row>
    <row r="13" spans="1:20" x14ac:dyDescent="0.25">
      <c r="A13" s="71" t="s">
        <v>35</v>
      </c>
      <c r="B13" s="72">
        <f>VLOOKUP($A13,'Return Data'!$A$7:$R$328,2,0)</f>
        <v>43896</v>
      </c>
      <c r="C13" s="73">
        <f>VLOOKUP($A13,'Return Data'!$A$7:$R$328,3,0)</f>
        <v>11.013500000000001</v>
      </c>
      <c r="D13" s="73">
        <f>VLOOKUP($A13,'Return Data'!$A$7:$R$328,11,0)</f>
        <v>-19.5429009561472</v>
      </c>
      <c r="E13" s="74">
        <f t="shared" si="0"/>
        <v>7</v>
      </c>
      <c r="F13" s="73">
        <f>VLOOKUP($A13,'Return Data'!$A$7:$R$328,12,0)</f>
        <v>5.50040006171354</v>
      </c>
      <c r="G13" s="74">
        <f t="shared" si="1"/>
        <v>5</v>
      </c>
      <c r="H13" s="73">
        <f>VLOOKUP($A13,'Return Data'!$A$7:$R$328,13,0)</f>
        <v>-10.040671064911001</v>
      </c>
      <c r="I13" s="74">
        <f t="shared" si="2"/>
        <v>8</v>
      </c>
      <c r="J13" s="73">
        <f>VLOOKUP($A13,'Return Data'!$A$7:$R$328,14,0)</f>
        <v>-4.3797225511991904</v>
      </c>
      <c r="K13" s="74">
        <f t="shared" si="3"/>
        <v>8</v>
      </c>
      <c r="L13" s="73">
        <f>VLOOKUP($A13,'Return Data'!$A$7:$R$328,18,0)</f>
        <v>-9.0105460752611197</v>
      </c>
      <c r="M13" s="74">
        <f t="shared" si="4"/>
        <v>9</v>
      </c>
      <c r="N13" s="73">
        <f>VLOOKUP($A13,'Return Data'!$A$7:$R$328,15,0)</f>
        <v>-2.9504974172189899</v>
      </c>
      <c r="O13" s="74">
        <f t="shared" si="5"/>
        <v>11</v>
      </c>
      <c r="P13" s="73"/>
      <c r="Q13" s="74"/>
      <c r="R13" s="73">
        <f>VLOOKUP($A13,'Return Data'!$A$7:$R$328,17,0)</f>
        <v>2.2529080389768601</v>
      </c>
      <c r="S13" s="75">
        <f t="shared" si="7"/>
        <v>12</v>
      </c>
    </row>
    <row r="14" spans="1:20" x14ac:dyDescent="0.25">
      <c r="A14" s="71" t="s">
        <v>36</v>
      </c>
      <c r="B14" s="72">
        <f>VLOOKUP($A14,'Return Data'!$A$7:$R$328,2,0)</f>
        <v>43896</v>
      </c>
      <c r="C14" s="73">
        <f>VLOOKUP($A14,'Return Data'!$A$7:$R$328,3,0)</f>
        <v>32.032899999999998</v>
      </c>
      <c r="D14" s="73">
        <f>VLOOKUP($A14,'Return Data'!$A$7:$R$328,11,0)</f>
        <v>-10.300384527812801</v>
      </c>
      <c r="E14" s="74">
        <f t="shared" si="0"/>
        <v>2</v>
      </c>
      <c r="F14" s="73">
        <f>VLOOKUP($A14,'Return Data'!$A$7:$R$328,12,0)</f>
        <v>15.953388594722901</v>
      </c>
      <c r="G14" s="74">
        <f t="shared" si="1"/>
        <v>1</v>
      </c>
      <c r="H14" s="73">
        <f>VLOOKUP($A14,'Return Data'!$A$7:$R$328,13,0)</f>
        <v>6.5321869422165807E-2</v>
      </c>
      <c r="I14" s="74">
        <f t="shared" si="2"/>
        <v>1</v>
      </c>
      <c r="J14" s="73">
        <f>VLOOKUP($A14,'Return Data'!$A$7:$R$328,14,0)</f>
        <v>4.5451681083331898</v>
      </c>
      <c r="K14" s="74">
        <f t="shared" si="3"/>
        <v>1</v>
      </c>
      <c r="L14" s="73">
        <f>VLOOKUP($A14,'Return Data'!$A$7:$R$328,18,0)</f>
        <v>0.66849901617457896</v>
      </c>
      <c r="M14" s="74">
        <f t="shared" si="4"/>
        <v>2</v>
      </c>
      <c r="N14" s="73">
        <f>VLOOKUP($A14,'Return Data'!$A$7:$R$328,15,0)</f>
        <v>6.6732883111019898</v>
      </c>
      <c r="O14" s="74">
        <f t="shared" si="5"/>
        <v>2</v>
      </c>
      <c r="P14" s="73">
        <f>VLOOKUP($A14,'Return Data'!$A$7:$R$328,16,0)</f>
        <v>8.8338112343006596</v>
      </c>
      <c r="Q14" s="74">
        <f t="shared" si="6"/>
        <v>1</v>
      </c>
      <c r="R14" s="73">
        <f>VLOOKUP($A14,'Return Data'!$A$7:$R$328,17,0)</f>
        <v>109.043246109733</v>
      </c>
      <c r="S14" s="75">
        <f t="shared" si="7"/>
        <v>1</v>
      </c>
    </row>
    <row r="15" spans="1:20" x14ac:dyDescent="0.25">
      <c r="A15" s="71" t="s">
        <v>37</v>
      </c>
      <c r="B15" s="72">
        <f>VLOOKUP($A15,'Return Data'!$A$7:$R$328,2,0)</f>
        <v>43896</v>
      </c>
      <c r="C15" s="73">
        <f>VLOOKUP($A15,'Return Data'!$A$7:$R$328,3,0)</f>
        <v>33.786000000000001</v>
      </c>
      <c r="D15" s="73">
        <f>VLOOKUP($A15,'Return Data'!$A$7:$R$328,11,0)</f>
        <v>-17.7784623093367</v>
      </c>
      <c r="E15" s="74">
        <f t="shared" si="0"/>
        <v>5</v>
      </c>
      <c r="F15" s="73">
        <f>VLOOKUP($A15,'Return Data'!$A$7:$R$328,12,0)</f>
        <v>4.7393980315267399</v>
      </c>
      <c r="G15" s="74">
        <f t="shared" si="1"/>
        <v>7</v>
      </c>
      <c r="H15" s="73">
        <f>VLOOKUP($A15,'Return Data'!$A$7:$R$328,13,0)</f>
        <v>-8.8385674655514901</v>
      </c>
      <c r="I15" s="74">
        <f t="shared" si="2"/>
        <v>6</v>
      </c>
      <c r="J15" s="73">
        <f>VLOOKUP($A15,'Return Data'!$A$7:$R$328,14,0)</f>
        <v>-1.7714643750701899</v>
      </c>
      <c r="K15" s="74">
        <f t="shared" si="3"/>
        <v>6</v>
      </c>
      <c r="L15" s="73">
        <f>VLOOKUP($A15,'Return Data'!$A$7:$R$328,18,0)</f>
        <v>-4.0683197901189496</v>
      </c>
      <c r="M15" s="74">
        <f t="shared" si="4"/>
        <v>5</v>
      </c>
      <c r="N15" s="73">
        <f>VLOOKUP($A15,'Return Data'!$A$7:$R$328,15,0)</f>
        <v>2.6968385788200901</v>
      </c>
      <c r="O15" s="74">
        <f t="shared" si="5"/>
        <v>5</v>
      </c>
      <c r="P15" s="73">
        <f>VLOOKUP($A15,'Return Data'!$A$7:$R$328,16,0)</f>
        <v>7.2711257541733199</v>
      </c>
      <c r="Q15" s="74">
        <f t="shared" si="6"/>
        <v>2</v>
      </c>
      <c r="R15" s="73">
        <f>VLOOKUP($A15,'Return Data'!$A$7:$R$328,17,0)</f>
        <v>23.401320754716998</v>
      </c>
      <c r="S15" s="75">
        <f t="shared" si="7"/>
        <v>11</v>
      </c>
    </row>
    <row r="16" spans="1:20" x14ac:dyDescent="0.25">
      <c r="A16" s="71" t="s">
        <v>38</v>
      </c>
      <c r="B16" s="72">
        <f>VLOOKUP($A16,'Return Data'!$A$7:$R$328,2,0)</f>
        <v>43896</v>
      </c>
      <c r="C16" s="73">
        <f>VLOOKUP($A16,'Return Data'!$A$7:$R$328,3,0)</f>
        <v>69.977900000000005</v>
      </c>
      <c r="D16" s="73">
        <f>VLOOKUP($A16,'Return Data'!$A$7:$R$328,11,0)</f>
        <v>-18.934056552733999</v>
      </c>
      <c r="E16" s="74">
        <f t="shared" si="0"/>
        <v>6</v>
      </c>
      <c r="F16" s="73">
        <f>VLOOKUP($A16,'Return Data'!$A$7:$R$328,12,0)</f>
        <v>5.2169432914172704</v>
      </c>
      <c r="G16" s="74">
        <f t="shared" si="1"/>
        <v>6</v>
      </c>
      <c r="H16" s="73">
        <f>VLOOKUP($A16,'Return Data'!$A$7:$R$328,13,0)</f>
        <v>-9.1489686846291498</v>
      </c>
      <c r="I16" s="74">
        <f t="shared" si="2"/>
        <v>7</v>
      </c>
      <c r="J16" s="73">
        <f>VLOOKUP($A16,'Return Data'!$A$7:$R$328,14,0)</f>
        <v>-1.16981803186466</v>
      </c>
      <c r="K16" s="74">
        <f t="shared" si="3"/>
        <v>5</v>
      </c>
      <c r="L16" s="73">
        <f>VLOOKUP($A16,'Return Data'!$A$7:$R$328,18,0)</f>
        <v>-1.4260963023101201</v>
      </c>
      <c r="M16" s="74">
        <f t="shared" si="4"/>
        <v>3</v>
      </c>
      <c r="N16" s="73">
        <f>VLOOKUP($A16,'Return Data'!$A$7:$R$328,15,0)</f>
        <v>6.0784004845540096</v>
      </c>
      <c r="O16" s="74">
        <f t="shared" si="5"/>
        <v>3</v>
      </c>
      <c r="P16" s="73">
        <f>VLOOKUP($A16,'Return Data'!$A$7:$R$328,16,0)</f>
        <v>5.6696538587594301</v>
      </c>
      <c r="Q16" s="74">
        <f t="shared" si="6"/>
        <v>4</v>
      </c>
      <c r="R16" s="73">
        <f>VLOOKUP($A16,'Return Data'!$A$7:$R$328,17,0)</f>
        <v>40.653544103992601</v>
      </c>
      <c r="S16" s="75">
        <f t="shared" si="7"/>
        <v>6</v>
      </c>
    </row>
    <row r="17" spans="1:19" x14ac:dyDescent="0.25">
      <c r="A17" s="71" t="s">
        <v>39</v>
      </c>
      <c r="B17" s="72">
        <f>VLOOKUP($A17,'Return Data'!$A$7:$R$328,2,0)</f>
        <v>43896</v>
      </c>
      <c r="C17" s="73">
        <f>VLOOKUP($A17,'Return Data'!$A$7:$R$328,3,0)</f>
        <v>47.21</v>
      </c>
      <c r="D17" s="73">
        <f>VLOOKUP($A17,'Return Data'!$A$7:$R$328,11,0)</f>
        <v>-36.877336935040297</v>
      </c>
      <c r="E17" s="74">
        <f t="shared" si="0"/>
        <v>15</v>
      </c>
      <c r="F17" s="73">
        <f>VLOOKUP($A17,'Return Data'!$A$7:$R$328,12,0)</f>
        <v>-15.9532415332766</v>
      </c>
      <c r="G17" s="74">
        <f t="shared" si="1"/>
        <v>16</v>
      </c>
      <c r="H17" s="73">
        <f>VLOOKUP($A17,'Return Data'!$A$7:$R$328,13,0)</f>
        <v>-20.081199291475802</v>
      </c>
      <c r="I17" s="74">
        <f t="shared" si="2"/>
        <v>14</v>
      </c>
      <c r="J17" s="73">
        <f>VLOOKUP($A17,'Return Data'!$A$7:$R$328,14,0)</f>
        <v>-13.148969908174999</v>
      </c>
      <c r="K17" s="74">
        <f t="shared" si="3"/>
        <v>14</v>
      </c>
      <c r="L17" s="73">
        <f>VLOOKUP($A17,'Return Data'!$A$7:$R$328,18,0)</f>
        <v>-4.4068639339645399</v>
      </c>
      <c r="M17" s="74">
        <f t="shared" si="4"/>
        <v>7</v>
      </c>
      <c r="N17" s="73">
        <f>VLOOKUP($A17,'Return Data'!$A$7:$R$328,15,0)</f>
        <v>-0.36972240145068203</v>
      </c>
      <c r="O17" s="74">
        <f t="shared" si="5"/>
        <v>9</v>
      </c>
      <c r="P17" s="73">
        <f>VLOOKUP($A17,'Return Data'!$A$7:$R$328,16,0)</f>
        <v>4.1746823679800897</v>
      </c>
      <c r="Q17" s="74">
        <f t="shared" si="6"/>
        <v>6</v>
      </c>
      <c r="R17" s="73">
        <f>VLOOKUP($A17,'Return Data'!$A$7:$R$328,17,0)</f>
        <v>25.6751624191714</v>
      </c>
      <c r="S17" s="75">
        <f t="shared" si="7"/>
        <v>10</v>
      </c>
    </row>
    <row r="18" spans="1:19" x14ac:dyDescent="0.25">
      <c r="A18" s="71" t="s">
        <v>40</v>
      </c>
      <c r="B18" s="72">
        <f>VLOOKUP($A18,'Return Data'!$A$7:$R$328,2,0)</f>
        <v>43896</v>
      </c>
      <c r="C18" s="73">
        <f>VLOOKUP($A18,'Return Data'!$A$7:$R$328,3,0)</f>
        <v>124.2693</v>
      </c>
      <c r="D18" s="73">
        <f>VLOOKUP($A18,'Return Data'!$A$7:$R$328,11,0)</f>
        <v>-35.629564303319199</v>
      </c>
      <c r="E18" s="74">
        <f t="shared" si="0"/>
        <v>13</v>
      </c>
      <c r="F18" s="73">
        <f>VLOOKUP($A18,'Return Data'!$A$7:$R$328,12,0)</f>
        <v>-3.10976798519836</v>
      </c>
      <c r="G18" s="74">
        <f t="shared" si="1"/>
        <v>11</v>
      </c>
      <c r="H18" s="73">
        <f>VLOOKUP($A18,'Return Data'!$A$7:$R$328,13,0)</f>
        <v>-10.929944797049</v>
      </c>
      <c r="I18" s="74">
        <f t="shared" si="2"/>
        <v>9</v>
      </c>
      <c r="J18" s="73">
        <f>VLOOKUP($A18,'Return Data'!$A$7:$R$328,14,0)</f>
        <v>-4.5132989995235597</v>
      </c>
      <c r="K18" s="74">
        <f t="shared" si="3"/>
        <v>9</v>
      </c>
      <c r="L18" s="73">
        <f>VLOOKUP($A18,'Return Data'!$A$7:$R$328,18,0)</f>
        <v>-4.14536005127274</v>
      </c>
      <c r="M18" s="74">
        <f t="shared" si="4"/>
        <v>6</v>
      </c>
      <c r="N18" s="73">
        <f>VLOOKUP($A18,'Return Data'!$A$7:$R$328,15,0)</f>
        <v>3.5036156834636301</v>
      </c>
      <c r="O18" s="74">
        <f t="shared" si="5"/>
        <v>4</v>
      </c>
      <c r="P18" s="73">
        <f>VLOOKUP($A18,'Return Data'!$A$7:$R$328,16,0)</f>
        <v>6.72783943216632</v>
      </c>
      <c r="Q18" s="74">
        <f t="shared" si="6"/>
        <v>3</v>
      </c>
      <c r="R18" s="73">
        <f>VLOOKUP($A18,'Return Data'!$A$7:$R$328,17,0)</f>
        <v>72.802050096002802</v>
      </c>
      <c r="S18" s="75">
        <f t="shared" si="7"/>
        <v>4</v>
      </c>
    </row>
    <row r="19" spans="1:19" x14ac:dyDescent="0.25">
      <c r="A19" s="71" t="s">
        <v>41</v>
      </c>
      <c r="B19" s="72">
        <f>VLOOKUP($A19,'Return Data'!$A$7:$R$328,2,0)</f>
        <v>43896</v>
      </c>
      <c r="C19" s="73">
        <f>VLOOKUP($A19,'Return Data'!$A$7:$R$328,3,0)</f>
        <v>9.7319999999999993</v>
      </c>
      <c r="D19" s="73">
        <f>VLOOKUP($A19,'Return Data'!$A$7:$R$328,11,0)</f>
        <v>-23.734557608940101</v>
      </c>
      <c r="E19" s="74">
        <f t="shared" si="0"/>
        <v>9</v>
      </c>
      <c r="F19" s="73">
        <f>VLOOKUP($A19,'Return Data'!$A$7:$R$328,12,0)</f>
        <v>8.9284239994753705</v>
      </c>
      <c r="G19" s="74">
        <f t="shared" si="1"/>
        <v>4</v>
      </c>
      <c r="H19" s="73">
        <f>VLOOKUP($A19,'Return Data'!$A$7:$R$328,13,0)</f>
        <v>-1.93036943837288</v>
      </c>
      <c r="I19" s="74">
        <f t="shared" si="2"/>
        <v>3</v>
      </c>
      <c r="J19" s="73">
        <f>VLOOKUP($A19,'Return Data'!$A$7:$R$328,14,0)</f>
        <v>2.6358480872702899</v>
      </c>
      <c r="K19" s="74">
        <f t="shared" si="3"/>
        <v>4</v>
      </c>
      <c r="L19" s="73"/>
      <c r="M19" s="74"/>
      <c r="N19" s="73"/>
      <c r="O19" s="74"/>
      <c r="P19" s="73"/>
      <c r="Q19" s="74"/>
      <c r="R19" s="73">
        <f>VLOOKUP($A19,'Return Data'!$A$7:$R$328,17,0)</f>
        <v>-1.6249169435216</v>
      </c>
      <c r="S19" s="75">
        <f t="shared" si="7"/>
        <v>14</v>
      </c>
    </row>
    <row r="20" spans="1:19" x14ac:dyDescent="0.25">
      <c r="A20" s="71" t="s">
        <v>42</v>
      </c>
      <c r="B20" s="72">
        <f>VLOOKUP($A20,'Return Data'!$A$7:$R$328,2,0)</f>
        <v>43896</v>
      </c>
      <c r="C20" s="73">
        <f>VLOOKUP($A20,'Return Data'!$A$7:$R$328,3,0)</f>
        <v>9.4545999999999992</v>
      </c>
      <c r="D20" s="73">
        <f>VLOOKUP($A20,'Return Data'!$A$7:$R$328,11,0)</f>
        <v>-22.273700526535102</v>
      </c>
      <c r="E20" s="74">
        <f t="shared" si="0"/>
        <v>8</v>
      </c>
      <c r="F20" s="73">
        <f>VLOOKUP($A20,'Return Data'!$A$7:$R$328,12,0)</f>
        <v>9.0910902334292505</v>
      </c>
      <c r="G20" s="74">
        <f t="shared" si="1"/>
        <v>3</v>
      </c>
      <c r="H20" s="73">
        <f>VLOOKUP($A20,'Return Data'!$A$7:$R$328,13,0)</f>
        <v>-1.9724884139385399</v>
      </c>
      <c r="I20" s="74">
        <f t="shared" si="2"/>
        <v>4</v>
      </c>
      <c r="J20" s="73">
        <f>VLOOKUP($A20,'Return Data'!$A$7:$R$328,14,0)</f>
        <v>2.9920640250087902</v>
      </c>
      <c r="K20" s="74">
        <f t="shared" si="3"/>
        <v>3</v>
      </c>
      <c r="L20" s="73"/>
      <c r="M20" s="74"/>
      <c r="N20" s="73"/>
      <c r="O20" s="74"/>
      <c r="P20" s="73"/>
      <c r="Q20" s="74"/>
      <c r="R20" s="73">
        <f>VLOOKUP($A20,'Return Data'!$A$7:$R$328,17,0)</f>
        <v>-3.4263511187607598</v>
      </c>
      <c r="S20" s="75">
        <f t="shared" si="7"/>
        <v>16</v>
      </c>
    </row>
    <row r="21" spans="1:19" x14ac:dyDescent="0.25">
      <c r="A21" s="71" t="s">
        <v>43</v>
      </c>
      <c r="B21" s="72">
        <f>VLOOKUP($A21,'Return Data'!$A$7:$R$328,2,0)</f>
        <v>43896</v>
      </c>
      <c r="C21" s="73">
        <f>VLOOKUP($A21,'Return Data'!$A$7:$R$328,3,0)</f>
        <v>213.75710000000001</v>
      </c>
      <c r="D21" s="73">
        <f>VLOOKUP($A21,'Return Data'!$A$7:$R$328,11,0)</f>
        <v>-40.964799010799403</v>
      </c>
      <c r="E21" s="74">
        <f t="shared" si="0"/>
        <v>16</v>
      </c>
      <c r="F21" s="73">
        <f>VLOOKUP($A21,'Return Data'!$A$7:$R$328,12,0)</f>
        <v>-10.0677909201244</v>
      </c>
      <c r="G21" s="74">
        <f t="shared" si="1"/>
        <v>13</v>
      </c>
      <c r="H21" s="73">
        <f>VLOOKUP($A21,'Return Data'!$A$7:$R$328,13,0)</f>
        <v>-20.8321800781221</v>
      </c>
      <c r="I21" s="74">
        <f t="shared" si="2"/>
        <v>15</v>
      </c>
      <c r="J21" s="73">
        <f>VLOOKUP($A21,'Return Data'!$A$7:$R$328,14,0)</f>
        <v>-13.7829947230809</v>
      </c>
      <c r="K21" s="74">
        <f t="shared" si="3"/>
        <v>15</v>
      </c>
      <c r="L21" s="73">
        <f>VLOOKUP($A21,'Return Data'!$A$7:$R$328,18,0)</f>
        <v>-9.1855432370141408</v>
      </c>
      <c r="M21" s="74">
        <f t="shared" si="4"/>
        <v>10</v>
      </c>
      <c r="N21" s="73">
        <f>VLOOKUP($A21,'Return Data'!$A$7:$R$328,15,0)</f>
        <v>-1.61375862139127</v>
      </c>
      <c r="O21" s="74">
        <f t="shared" si="5"/>
        <v>10</v>
      </c>
      <c r="P21" s="73">
        <f>VLOOKUP($A21,'Return Data'!$A$7:$R$328,16,0)</f>
        <v>2.04006256772406</v>
      </c>
      <c r="Q21" s="74">
        <f t="shared" si="6"/>
        <v>9</v>
      </c>
      <c r="R21" s="73">
        <f>VLOOKUP($A21,'Return Data'!$A$7:$R$328,17,0)</f>
        <v>56.815716276915801</v>
      </c>
      <c r="S21" s="75">
        <f t="shared" si="7"/>
        <v>5</v>
      </c>
    </row>
    <row r="22" spans="1:19" x14ac:dyDescent="0.25">
      <c r="A22" s="71" t="s">
        <v>44</v>
      </c>
      <c r="B22" s="72">
        <f>VLOOKUP($A22,'Return Data'!$A$7:$R$328,2,0)</f>
        <v>43896</v>
      </c>
      <c r="C22" s="73">
        <f>VLOOKUP($A22,'Return Data'!$A$7:$R$328,3,0)</f>
        <v>9.66</v>
      </c>
      <c r="D22" s="73">
        <f>VLOOKUP($A22,'Return Data'!$A$7:$R$328,11,0)</f>
        <v>-33.488333298579903</v>
      </c>
      <c r="E22" s="74">
        <f t="shared" si="0"/>
        <v>12</v>
      </c>
      <c r="F22" s="73">
        <f>VLOOKUP($A22,'Return Data'!$A$7:$R$328,12,0)</f>
        <v>-3.0665053600833398</v>
      </c>
      <c r="G22" s="74">
        <f t="shared" si="1"/>
        <v>10</v>
      </c>
      <c r="H22" s="73">
        <f>VLOOKUP($A22,'Return Data'!$A$7:$R$328,13,0)</f>
        <v>-12.8351757901852</v>
      </c>
      <c r="I22" s="74">
        <f t="shared" si="2"/>
        <v>10</v>
      </c>
      <c r="J22" s="73">
        <f>VLOOKUP($A22,'Return Data'!$A$7:$R$328,14,0)</f>
        <v>-6.37787520650655</v>
      </c>
      <c r="K22" s="74">
        <f t="shared" si="3"/>
        <v>10</v>
      </c>
      <c r="L22" s="73"/>
      <c r="M22" s="74"/>
      <c r="N22" s="73"/>
      <c r="O22" s="74"/>
      <c r="P22" s="73"/>
      <c r="Q22" s="74"/>
      <c r="R22" s="73">
        <f>VLOOKUP($A22,'Return Data'!$A$7:$R$328,17,0)</f>
        <v>-2.7155361050328302</v>
      </c>
      <c r="S22" s="75">
        <f t="shared" si="7"/>
        <v>15</v>
      </c>
    </row>
    <row r="23" spans="1:19" x14ac:dyDescent="0.25">
      <c r="A23" s="71" t="s">
        <v>45</v>
      </c>
      <c r="B23" s="72">
        <f>VLOOKUP($A23,'Return Data'!$A$7:$R$328,2,0)</f>
        <v>43896</v>
      </c>
      <c r="C23" s="73">
        <f>VLOOKUP($A23,'Return Data'!$A$7:$R$328,3,0)</f>
        <v>61.328299999999999</v>
      </c>
      <c r="D23" s="73">
        <f>VLOOKUP($A23,'Return Data'!$A$7:$R$328,11,0)</f>
        <v>-10.064023474359701</v>
      </c>
      <c r="E23" s="74">
        <f t="shared" si="0"/>
        <v>1</v>
      </c>
      <c r="F23" s="73">
        <f>VLOOKUP($A23,'Return Data'!$A$7:$R$328,12,0)</f>
        <v>12.5179250184447</v>
      </c>
      <c r="G23" s="74">
        <f t="shared" si="1"/>
        <v>2</v>
      </c>
      <c r="H23" s="73">
        <f>VLOOKUP($A23,'Return Data'!$A$7:$R$328,13,0)</f>
        <v>-0.162925783919001</v>
      </c>
      <c r="I23" s="74">
        <f t="shared" si="2"/>
        <v>2</v>
      </c>
      <c r="J23" s="73">
        <f>VLOOKUP($A23,'Return Data'!$A$7:$R$328,14,0)</f>
        <v>3.9460320221506202</v>
      </c>
      <c r="K23" s="74">
        <f t="shared" si="3"/>
        <v>2</v>
      </c>
      <c r="L23" s="73">
        <f>VLOOKUP($A23,'Return Data'!$A$7:$R$328,18,0)</f>
        <v>3.0325012610745801</v>
      </c>
      <c r="M23" s="74">
        <f t="shared" si="4"/>
        <v>1</v>
      </c>
      <c r="N23" s="73">
        <f>VLOOKUP($A23,'Return Data'!$A$7:$R$328,15,0)</f>
        <v>7.2295612796751296</v>
      </c>
      <c r="O23" s="74">
        <f t="shared" si="5"/>
        <v>1</v>
      </c>
      <c r="P23" s="73">
        <f>VLOOKUP($A23,'Return Data'!$A$7:$R$328,16,0)</f>
        <v>3.7090426938688199</v>
      </c>
      <c r="Q23" s="74">
        <f t="shared" si="6"/>
        <v>7</v>
      </c>
      <c r="R23" s="73">
        <f>VLOOKUP($A23,'Return Data'!$A$7:$R$328,17,0)</f>
        <v>35.064251356915598</v>
      </c>
      <c r="S23" s="75">
        <f t="shared" si="7"/>
        <v>7</v>
      </c>
    </row>
    <row r="24" spans="1:19" x14ac:dyDescent="0.25">
      <c r="A24" s="77"/>
      <c r="B24" s="78"/>
      <c r="C24" s="78"/>
      <c r="D24" s="79"/>
      <c r="E24" s="78"/>
      <c r="F24" s="79"/>
      <c r="G24" s="78"/>
      <c r="H24" s="79"/>
      <c r="I24" s="78"/>
      <c r="J24" s="79"/>
      <c r="K24" s="78"/>
      <c r="L24" s="79"/>
      <c r="M24" s="78"/>
      <c r="N24" s="79"/>
      <c r="O24" s="78"/>
      <c r="P24" s="79"/>
      <c r="Q24" s="78"/>
      <c r="R24" s="79"/>
      <c r="S24" s="80"/>
    </row>
    <row r="25" spans="1:19" x14ac:dyDescent="0.25">
      <c r="A25" s="81" t="s">
        <v>27</v>
      </c>
      <c r="B25" s="82"/>
      <c r="C25" s="82"/>
      <c r="D25" s="83">
        <f>AVERAGE(D8:D23)</f>
        <v>-24.635777668621781</v>
      </c>
      <c r="E25" s="82"/>
      <c r="F25" s="83">
        <f>AVERAGE(F8:F23)</f>
        <v>0.25558502734997579</v>
      </c>
      <c r="G25" s="82"/>
      <c r="H25" s="83">
        <f>AVERAGE(H8:H23)</f>
        <v>-11.128234422131326</v>
      </c>
      <c r="I25" s="82"/>
      <c r="J25" s="83">
        <f>AVERAGE(J8:J23)</f>
        <v>-4.9485148512519306</v>
      </c>
      <c r="K25" s="82"/>
      <c r="L25" s="83">
        <f>AVERAGE(L8:L23)</f>
        <v>-5.3528544534037108</v>
      </c>
      <c r="M25" s="82"/>
      <c r="N25" s="83">
        <f>AVERAGE(N8:N23)</f>
        <v>1.7971673958587282</v>
      </c>
      <c r="O25" s="82"/>
      <c r="P25" s="83">
        <f>AVERAGE(P8:P23)</f>
        <v>4.5050620707991955</v>
      </c>
      <c r="Q25" s="82"/>
      <c r="R25" s="83">
        <f>AVERAGE(R8:R23)</f>
        <v>36.515249977345263</v>
      </c>
      <c r="S25" s="84"/>
    </row>
    <row r="26" spans="1:19" x14ac:dyDescent="0.25">
      <c r="A26" s="81" t="s">
        <v>28</v>
      </c>
      <c r="B26" s="82"/>
      <c r="C26" s="82"/>
      <c r="D26" s="83">
        <f>MIN(D8:D23)</f>
        <v>-40.964799010799403</v>
      </c>
      <c r="E26" s="82"/>
      <c r="F26" s="83">
        <f>MIN(F8:F23)</f>
        <v>-15.9532415332766</v>
      </c>
      <c r="G26" s="82"/>
      <c r="H26" s="83">
        <f>MIN(H8:H23)</f>
        <v>-24.2779333360549</v>
      </c>
      <c r="I26" s="82"/>
      <c r="J26" s="83">
        <f>MIN(J8:J23)</f>
        <v>-17.0308311978897</v>
      </c>
      <c r="K26" s="82"/>
      <c r="L26" s="83">
        <f>MIN(L8:L23)</f>
        <v>-16.541570825712501</v>
      </c>
      <c r="M26" s="82"/>
      <c r="N26" s="83">
        <f>MIN(N8:N23)</f>
        <v>-5.2905199853628799</v>
      </c>
      <c r="O26" s="82"/>
      <c r="P26" s="83">
        <f>MIN(P8:P23)</f>
        <v>1.2311392024369601</v>
      </c>
      <c r="Q26" s="82"/>
      <c r="R26" s="83">
        <f>MIN(R8:R23)</f>
        <v>-3.4263511187607598</v>
      </c>
      <c r="S26" s="84"/>
    </row>
    <row r="27" spans="1:19" ht="15.75" thickBot="1" x14ac:dyDescent="0.3">
      <c r="A27" s="85" t="s">
        <v>29</v>
      </c>
      <c r="B27" s="86"/>
      <c r="C27" s="86"/>
      <c r="D27" s="87">
        <f>MAX(D8:D23)</f>
        <v>-10.064023474359701</v>
      </c>
      <c r="E27" s="86"/>
      <c r="F27" s="87">
        <f>MAX(F8:F23)</f>
        <v>15.953388594722901</v>
      </c>
      <c r="G27" s="86"/>
      <c r="H27" s="87">
        <f>MAX(H8:H23)</f>
        <v>6.5321869422165807E-2</v>
      </c>
      <c r="I27" s="86"/>
      <c r="J27" s="87">
        <f>MAX(J8:J23)</f>
        <v>4.5451681083331898</v>
      </c>
      <c r="K27" s="86"/>
      <c r="L27" s="87">
        <f>MAX(L8:L23)</f>
        <v>3.0325012610745801</v>
      </c>
      <c r="M27" s="86"/>
      <c r="N27" s="87">
        <f>MAX(N8:N23)</f>
        <v>7.2295612796751296</v>
      </c>
      <c r="O27" s="86"/>
      <c r="P27" s="87">
        <f>MAX(P8:P23)</f>
        <v>8.8338112343006596</v>
      </c>
      <c r="Q27" s="86"/>
      <c r="R27" s="87">
        <f>MAX(R8:R23)</f>
        <v>109.043246109733</v>
      </c>
      <c r="S27" s="88"/>
    </row>
    <row r="29" spans="1:19" x14ac:dyDescent="0.25">
      <c r="A29" s="15" t="s">
        <v>342</v>
      </c>
    </row>
  </sheetData>
  <sheetProtection password="F4C3"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8"/>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RowHeight="15" x14ac:dyDescent="0.25"/>
  <cols>
    <col min="1" max="1" width="56.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17" t="s">
        <v>349</v>
      </c>
    </row>
    <row r="3" spans="1:20" ht="15.75" thickBot="1" x14ac:dyDescent="0.3">
      <c r="A3" s="118"/>
    </row>
    <row r="4" spans="1:20" ht="15.75" thickBot="1" x14ac:dyDescent="0.3"/>
    <row r="5" spans="1:20" x14ac:dyDescent="0.25">
      <c r="A5" s="32" t="s">
        <v>345</v>
      </c>
      <c r="B5" s="115" t="s">
        <v>8</v>
      </c>
      <c r="C5" s="115" t="s">
        <v>9</v>
      </c>
      <c r="D5" s="121" t="s">
        <v>1</v>
      </c>
      <c r="E5" s="121"/>
      <c r="F5" s="121" t="s">
        <v>2</v>
      </c>
      <c r="G5" s="121"/>
      <c r="H5" s="121" t="s">
        <v>3</v>
      </c>
      <c r="I5" s="121"/>
      <c r="J5" s="121" t="s">
        <v>4</v>
      </c>
      <c r="K5" s="121"/>
      <c r="L5" s="121" t="s">
        <v>385</v>
      </c>
      <c r="M5" s="121"/>
      <c r="N5" s="121" t="s">
        <v>5</v>
      </c>
      <c r="O5" s="121"/>
      <c r="P5" s="121" t="s">
        <v>6</v>
      </c>
      <c r="Q5" s="121"/>
      <c r="R5" s="119" t="s">
        <v>46</v>
      </c>
      <c r="S5" s="120"/>
      <c r="T5" s="13"/>
    </row>
    <row r="6" spans="1:20" x14ac:dyDescent="0.25">
      <c r="A6" s="18" t="s">
        <v>7</v>
      </c>
      <c r="B6" s="116"/>
      <c r="C6" s="116"/>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71" t="s">
        <v>163</v>
      </c>
      <c r="B8" s="72">
        <f>VLOOKUP($A8,'Return Data'!$A$7:$R$328,2,0)</f>
        <v>43896</v>
      </c>
      <c r="C8" s="73">
        <f>VLOOKUP($A8,'Return Data'!$A$7:$R$328,3,0)</f>
        <v>41.58</v>
      </c>
      <c r="D8" s="73">
        <f>VLOOKUP($A8,'Return Data'!$A$7:$R$328,11,0)</f>
        <v>-6.0801349290217201</v>
      </c>
      <c r="E8" s="74">
        <f t="shared" ref="E8:E39" si="0">RANK(D8,D$8:D$72,0)</f>
        <v>24</v>
      </c>
      <c r="F8" s="73">
        <f>VLOOKUP($A8,'Return Data'!$A$7:$R$328,12,0)</f>
        <v>19.182990922121299</v>
      </c>
      <c r="G8" s="74">
        <f t="shared" ref="G8:G29" si="1">RANK(F8,F$8:F$72,0)</f>
        <v>10</v>
      </c>
      <c r="H8" s="73">
        <f>VLOOKUP($A8,'Return Data'!$A$7:$R$328,13,0)</f>
        <v>0.32114676671196302</v>
      </c>
      <c r="I8" s="74">
        <f t="shared" ref="I8:I29" si="2">RANK(H8,H$8:H$72,0)</f>
        <v>19</v>
      </c>
      <c r="J8" s="73">
        <f>VLOOKUP($A8,'Return Data'!$A$7:$R$328,14,0)</f>
        <v>2.3569105100451302</v>
      </c>
      <c r="K8" s="74">
        <f t="shared" ref="K8:K29" si="3">RANK(J8,J$8:J$72,0)</f>
        <v>33</v>
      </c>
      <c r="L8" s="73">
        <f>VLOOKUP($A8,'Return Data'!$A$7:$R$328,18,0)</f>
        <v>1.66273222498117</v>
      </c>
      <c r="M8" s="74">
        <f t="shared" ref="M8:M13" si="4">RANK(L8,L$8:L$72,0)</f>
        <v>22</v>
      </c>
      <c r="N8" s="73">
        <f>VLOOKUP($A8,'Return Data'!$A$7:$R$328,15,0)</f>
        <v>10.201177101894</v>
      </c>
      <c r="O8" s="74">
        <f>RANK(N8,N$8:N$72,0)</f>
        <v>14</v>
      </c>
      <c r="P8" s="73">
        <f>VLOOKUP($A8,'Return Data'!$A$7:$R$328,16,0)</f>
        <v>8.7110690354984595</v>
      </c>
      <c r="Q8" s="74">
        <f>RANK(P8,P$8:P$72,0)</f>
        <v>13</v>
      </c>
      <c r="R8" s="73">
        <f>VLOOKUP($A8,'Return Data'!$A$7:$R$328,17,0)</f>
        <v>23.4798541298812</v>
      </c>
      <c r="S8" s="75">
        <f t="shared" ref="S8:S39" si="5">RANK(R8,R$8:R$72,0)</f>
        <v>9</v>
      </c>
    </row>
    <row r="9" spans="1:20" x14ac:dyDescent="0.25">
      <c r="A9" s="71" t="s">
        <v>164</v>
      </c>
      <c r="B9" s="72">
        <f>VLOOKUP($A9,'Return Data'!$A$7:$R$328,2,0)</f>
        <v>43896</v>
      </c>
      <c r="C9" s="73">
        <f>VLOOKUP($A9,'Return Data'!$A$7:$R$328,3,0)</f>
        <v>33.549999999999997</v>
      </c>
      <c r="D9" s="73">
        <f>VLOOKUP($A9,'Return Data'!$A$7:$R$328,11,0)</f>
        <v>-5.7737503389677398</v>
      </c>
      <c r="E9" s="74">
        <f t="shared" si="0"/>
        <v>22</v>
      </c>
      <c r="F9" s="73">
        <f>VLOOKUP($A9,'Return Data'!$A$7:$R$328,12,0)</f>
        <v>19.334015657544999</v>
      </c>
      <c r="G9" s="74">
        <f t="shared" si="1"/>
        <v>9</v>
      </c>
      <c r="H9" s="73">
        <f>VLOOKUP($A9,'Return Data'!$A$7:$R$328,13,0)</f>
        <v>1.3232948228355901</v>
      </c>
      <c r="I9" s="74">
        <f t="shared" si="2"/>
        <v>18</v>
      </c>
      <c r="J9" s="73">
        <f>VLOOKUP($A9,'Return Data'!$A$7:$R$328,14,0)</f>
        <v>3.3805686764842</v>
      </c>
      <c r="K9" s="74">
        <f t="shared" si="3"/>
        <v>29</v>
      </c>
      <c r="L9" s="73">
        <f>VLOOKUP($A9,'Return Data'!$A$7:$R$328,18,0)</f>
        <v>2.50048703835721</v>
      </c>
      <c r="M9" s="74">
        <f t="shared" si="4"/>
        <v>19</v>
      </c>
      <c r="N9" s="73">
        <f>VLOOKUP($A9,'Return Data'!$A$7:$R$328,15,0)</f>
        <v>11.034896014366799</v>
      </c>
      <c r="O9" s="74">
        <f>RANK(N9,N$8:N$72,0)</f>
        <v>11</v>
      </c>
      <c r="P9" s="73">
        <f>VLOOKUP($A9,'Return Data'!$A$7:$R$328,16,0)</f>
        <v>9.4401448158870895</v>
      </c>
      <c r="Q9" s="74">
        <f>RANK(P9,P$8:P$72,0)</f>
        <v>10</v>
      </c>
      <c r="R9" s="73">
        <f>VLOOKUP($A9,'Return Data'!$A$7:$R$328,17,0)</f>
        <v>25.1063242488773</v>
      </c>
      <c r="S9" s="75">
        <f t="shared" si="5"/>
        <v>6</v>
      </c>
    </row>
    <row r="10" spans="1:20" x14ac:dyDescent="0.25">
      <c r="A10" s="71" t="s">
        <v>165</v>
      </c>
      <c r="B10" s="72">
        <f>VLOOKUP($A10,'Return Data'!$A$7:$R$328,2,0)</f>
        <v>43896</v>
      </c>
      <c r="C10" s="73">
        <f>VLOOKUP($A10,'Return Data'!$A$7:$R$328,3,0)</f>
        <v>53.098700000000001</v>
      </c>
      <c r="D10" s="73">
        <f>VLOOKUP($A10,'Return Data'!$A$7:$R$328,11,0)</f>
        <v>10.3945321064033</v>
      </c>
      <c r="E10" s="74">
        <f t="shared" si="0"/>
        <v>7</v>
      </c>
      <c r="F10" s="73">
        <f>VLOOKUP($A10,'Return Data'!$A$7:$R$328,12,0)</f>
        <v>25.156404833389999</v>
      </c>
      <c r="G10" s="74">
        <f t="shared" si="1"/>
        <v>7</v>
      </c>
      <c r="H10" s="73">
        <f>VLOOKUP($A10,'Return Data'!$A$7:$R$328,13,0)</f>
        <v>9.7276497900931105</v>
      </c>
      <c r="I10" s="74">
        <f t="shared" si="2"/>
        <v>6</v>
      </c>
      <c r="J10" s="73">
        <f>VLOOKUP($A10,'Return Data'!$A$7:$R$328,14,0)</f>
        <v>16.931970614578599</v>
      </c>
      <c r="K10" s="74">
        <f t="shared" si="3"/>
        <v>4</v>
      </c>
      <c r="L10" s="73">
        <f>VLOOKUP($A10,'Return Data'!$A$7:$R$328,18,0)</f>
        <v>11.9787151330599</v>
      </c>
      <c r="M10" s="74">
        <f t="shared" si="4"/>
        <v>2</v>
      </c>
      <c r="N10" s="73">
        <f>VLOOKUP($A10,'Return Data'!$A$7:$R$328,15,0)</f>
        <v>18.056826525709202</v>
      </c>
      <c r="O10" s="74">
        <f>RANK(N10,N$8:N$72,0)</f>
        <v>2</v>
      </c>
      <c r="P10" s="73">
        <f>VLOOKUP($A10,'Return Data'!$A$7:$R$328,16,0)</f>
        <v>12.0729776727513</v>
      </c>
      <c r="Q10" s="74">
        <f>RANK(P10,P$8:P$72,0)</f>
        <v>3</v>
      </c>
      <c r="R10" s="73">
        <f>VLOOKUP($A10,'Return Data'!$A$7:$R$328,17,0)</f>
        <v>35.6520612711574</v>
      </c>
      <c r="S10" s="75">
        <f t="shared" si="5"/>
        <v>1</v>
      </c>
    </row>
    <row r="11" spans="1:20" x14ac:dyDescent="0.25">
      <c r="A11" s="71" t="s">
        <v>166</v>
      </c>
      <c r="B11" s="72">
        <f>VLOOKUP($A11,'Return Data'!$A$7:$R$328,2,0)</f>
        <v>43896</v>
      </c>
      <c r="C11" s="73">
        <f>VLOOKUP($A11,'Return Data'!$A$7:$R$328,3,0)</f>
        <v>46.08</v>
      </c>
      <c r="D11" s="73">
        <f>VLOOKUP($A11,'Return Data'!$A$7:$R$328,11,0)</f>
        <v>-11.334300452815899</v>
      </c>
      <c r="E11" s="74">
        <f t="shared" si="0"/>
        <v>32</v>
      </c>
      <c r="F11" s="73">
        <f>VLOOKUP($A11,'Return Data'!$A$7:$R$328,12,0)</f>
        <v>9.0042610450773495</v>
      </c>
      <c r="G11" s="74">
        <f t="shared" si="1"/>
        <v>37</v>
      </c>
      <c r="H11" s="73">
        <f>VLOOKUP($A11,'Return Data'!$A$7:$R$328,13,0)</f>
        <v>-4.8739376532762799</v>
      </c>
      <c r="I11" s="74">
        <f t="shared" si="2"/>
        <v>36</v>
      </c>
      <c r="J11" s="73">
        <f>VLOOKUP($A11,'Return Data'!$A$7:$R$328,14,0)</f>
        <v>0.63159565466963696</v>
      </c>
      <c r="K11" s="74">
        <f t="shared" si="3"/>
        <v>37</v>
      </c>
      <c r="L11" s="73">
        <f>VLOOKUP($A11,'Return Data'!$A$7:$R$328,18,0)</f>
        <v>-2.4914324396745</v>
      </c>
      <c r="M11" s="74">
        <f t="shared" si="4"/>
        <v>41</v>
      </c>
      <c r="N11" s="73">
        <f>VLOOKUP($A11,'Return Data'!$A$7:$R$328,15,0)</f>
        <v>3.1656767783297699</v>
      </c>
      <c r="O11" s="74">
        <f>RANK(N11,N$8:N$72,0)</f>
        <v>40</v>
      </c>
      <c r="P11" s="73">
        <f>VLOOKUP($A11,'Return Data'!$A$7:$R$328,16,0)</f>
        <v>2.8807871810573999</v>
      </c>
      <c r="Q11" s="74">
        <f>RANK(P11,P$8:P$72,0)</f>
        <v>34</v>
      </c>
      <c r="R11" s="73">
        <f>VLOOKUP($A11,'Return Data'!$A$7:$R$328,17,0)</f>
        <v>2.9531685573973898</v>
      </c>
      <c r="S11" s="75">
        <f t="shared" si="5"/>
        <v>52</v>
      </c>
    </row>
    <row r="12" spans="1:20" x14ac:dyDescent="0.25">
      <c r="A12" s="71" t="s">
        <v>167</v>
      </c>
      <c r="B12" s="72">
        <f>VLOOKUP($A12,'Return Data'!$A$7:$R$328,2,0)</f>
        <v>43896</v>
      </c>
      <c r="C12" s="73">
        <f>VLOOKUP($A12,'Return Data'!$A$7:$R$328,3,0)</f>
        <v>42.084000000000003</v>
      </c>
      <c r="D12" s="73">
        <f>VLOOKUP($A12,'Return Data'!$A$7:$R$328,11,0)</f>
        <v>-5.1929494653952997</v>
      </c>
      <c r="E12" s="74">
        <f t="shared" si="0"/>
        <v>20</v>
      </c>
      <c r="F12" s="73">
        <f>VLOOKUP($A12,'Return Data'!$A$7:$R$328,12,0)</f>
        <v>15.869931904087499</v>
      </c>
      <c r="G12" s="74">
        <f t="shared" si="1"/>
        <v>19</v>
      </c>
      <c r="H12" s="73">
        <f>VLOOKUP($A12,'Return Data'!$A$7:$R$328,13,0)</f>
        <v>4.1282925530421704</v>
      </c>
      <c r="I12" s="74">
        <f t="shared" si="2"/>
        <v>13</v>
      </c>
      <c r="J12" s="73">
        <f>VLOOKUP($A12,'Return Data'!$A$7:$R$328,14,0)</f>
        <v>12.041576622790799</v>
      </c>
      <c r="K12" s="74">
        <f t="shared" si="3"/>
        <v>8</v>
      </c>
      <c r="L12" s="73">
        <f>VLOOKUP($A12,'Return Data'!$A$7:$R$328,18,0)</f>
        <v>6.3467613743904403</v>
      </c>
      <c r="M12" s="74">
        <f t="shared" si="4"/>
        <v>10</v>
      </c>
      <c r="N12" s="73">
        <f>VLOOKUP($A12,'Return Data'!$A$7:$R$328,15,0)</f>
        <v>11.3059055829728</v>
      </c>
      <c r="O12" s="74">
        <f>RANK(N12,N$8:N$72,0)</f>
        <v>10</v>
      </c>
      <c r="P12" s="73">
        <f>VLOOKUP($A12,'Return Data'!$A$7:$R$328,16,0)</f>
        <v>7.5394084748017196</v>
      </c>
      <c r="Q12" s="74">
        <f>RANK(P12,P$8:P$72,0)</f>
        <v>18</v>
      </c>
      <c r="R12" s="73">
        <f>VLOOKUP($A12,'Return Data'!$A$7:$R$328,17,0)</f>
        <v>20.491244142144598</v>
      </c>
      <c r="S12" s="75">
        <f t="shared" si="5"/>
        <v>14</v>
      </c>
    </row>
    <row r="13" spans="1:20" x14ac:dyDescent="0.25">
      <c r="A13" s="71" t="s">
        <v>168</v>
      </c>
      <c r="B13" s="72">
        <f>VLOOKUP($A13,'Return Data'!$A$7:$R$328,2,0)</f>
        <v>43896</v>
      </c>
      <c r="C13" s="73">
        <f>VLOOKUP($A13,'Return Data'!$A$7:$R$328,3,0)</f>
        <v>9.58</v>
      </c>
      <c r="D13" s="73">
        <f>VLOOKUP($A13,'Return Data'!$A$7:$R$328,11,0)</f>
        <v>25.848595848595899</v>
      </c>
      <c r="E13" s="74">
        <f t="shared" si="0"/>
        <v>1</v>
      </c>
      <c r="F13" s="73">
        <f>VLOOKUP($A13,'Return Data'!$A$7:$R$328,12,0)</f>
        <v>36.351133453476301</v>
      </c>
      <c r="G13" s="74">
        <f t="shared" si="1"/>
        <v>2</v>
      </c>
      <c r="H13" s="73">
        <f>VLOOKUP($A13,'Return Data'!$A$7:$R$328,13,0)</f>
        <v>13.643083332633401</v>
      </c>
      <c r="I13" s="74">
        <f t="shared" si="2"/>
        <v>5</v>
      </c>
      <c r="J13" s="73">
        <f>VLOOKUP($A13,'Return Data'!$A$7:$R$328,14,0)</f>
        <v>13.4702043353275</v>
      </c>
      <c r="K13" s="74">
        <f t="shared" si="3"/>
        <v>5</v>
      </c>
      <c r="L13" s="73">
        <f>VLOOKUP($A13,'Return Data'!$A$7:$R$328,18,0)</f>
        <v>-1.1209134816717401</v>
      </c>
      <c r="M13" s="74">
        <f t="shared" si="4"/>
        <v>35</v>
      </c>
      <c r="N13" s="73"/>
      <c r="O13" s="74"/>
      <c r="P13" s="73"/>
      <c r="Q13" s="74"/>
      <c r="R13" s="73">
        <f>VLOOKUP($A13,'Return Data'!$A$7:$R$328,17,0)</f>
        <v>-2.0549597855227901</v>
      </c>
      <c r="S13" s="75">
        <f t="shared" si="5"/>
        <v>55</v>
      </c>
    </row>
    <row r="14" spans="1:20" x14ac:dyDescent="0.25">
      <c r="A14" s="71" t="s">
        <v>169</v>
      </c>
      <c r="B14" s="72">
        <f>VLOOKUP($A14,'Return Data'!$A$7:$R$328,2,0)</f>
        <v>43896</v>
      </c>
      <c r="C14" s="73">
        <f>VLOOKUP($A14,'Return Data'!$A$7:$R$328,3,0)</f>
        <v>11.97</v>
      </c>
      <c r="D14" s="73">
        <f>VLOOKUP($A14,'Return Data'!$A$7:$R$328,11,0)</f>
        <v>18.215845290081099</v>
      </c>
      <c r="E14" s="74">
        <f t="shared" si="0"/>
        <v>4</v>
      </c>
      <c r="F14" s="73">
        <f>VLOOKUP($A14,'Return Data'!$A$7:$R$328,12,0)</f>
        <v>32.742767436645003</v>
      </c>
      <c r="G14" s="74">
        <f t="shared" si="1"/>
        <v>4</v>
      </c>
      <c r="H14" s="73">
        <f>VLOOKUP($A14,'Return Data'!$A$7:$R$328,13,0)</f>
        <v>13.886457295229899</v>
      </c>
      <c r="I14" s="74">
        <f t="shared" si="2"/>
        <v>3</v>
      </c>
      <c r="J14" s="73">
        <f>VLOOKUP($A14,'Return Data'!$A$7:$R$328,14,0)</f>
        <v>13.315791107799299</v>
      </c>
      <c r="K14" s="74">
        <f t="shared" si="3"/>
        <v>6</v>
      </c>
      <c r="L14" s="73"/>
      <c r="M14" s="74"/>
      <c r="N14" s="73"/>
      <c r="O14" s="74"/>
      <c r="P14" s="73"/>
      <c r="Q14" s="74"/>
      <c r="R14" s="73">
        <f>VLOOKUP($A14,'Return Data'!$A$7:$R$328,17,0)</f>
        <v>14.2668650793651</v>
      </c>
      <c r="S14" s="75">
        <f t="shared" si="5"/>
        <v>32</v>
      </c>
    </row>
    <row r="15" spans="1:20" x14ac:dyDescent="0.25">
      <c r="A15" s="71" t="s">
        <v>170</v>
      </c>
      <c r="B15" s="72">
        <f>VLOOKUP($A15,'Return Data'!$A$7:$R$328,2,0)</f>
        <v>43896</v>
      </c>
      <c r="C15" s="73">
        <f>VLOOKUP($A15,'Return Data'!$A$7:$R$328,3,0)</f>
        <v>61.9</v>
      </c>
      <c r="D15" s="73">
        <f>VLOOKUP($A15,'Return Data'!$A$7:$R$328,11,0)</f>
        <v>16.670272349222302</v>
      </c>
      <c r="E15" s="74">
        <f t="shared" si="0"/>
        <v>5</v>
      </c>
      <c r="F15" s="73">
        <f>VLOOKUP($A15,'Return Data'!$A$7:$R$328,12,0)</f>
        <v>32.358823165577398</v>
      </c>
      <c r="G15" s="74">
        <f t="shared" si="1"/>
        <v>5</v>
      </c>
      <c r="H15" s="73">
        <f>VLOOKUP($A15,'Return Data'!$A$7:$R$328,13,0)</f>
        <v>13.667603670698099</v>
      </c>
      <c r="I15" s="74">
        <f t="shared" si="2"/>
        <v>4</v>
      </c>
      <c r="J15" s="73">
        <f>VLOOKUP($A15,'Return Data'!$A$7:$R$328,14,0)</f>
        <v>17.855841790267998</v>
      </c>
      <c r="K15" s="74">
        <f t="shared" si="3"/>
        <v>3</v>
      </c>
      <c r="L15" s="73">
        <f>VLOOKUP($A15,'Return Data'!$A$7:$R$328,18,0)</f>
        <v>2.7578995188018101</v>
      </c>
      <c r="M15" s="74">
        <f t="shared" ref="M15:M24" si="6">RANK(L15,L$8:L$72,0)</f>
        <v>18</v>
      </c>
      <c r="N15" s="73">
        <f>VLOOKUP($A15,'Return Data'!$A$7:$R$328,15,0)</f>
        <v>14.526563584940799</v>
      </c>
      <c r="O15" s="74">
        <f t="shared" ref="O15:O24" si="7">RANK(N15,N$8:N$72,0)</f>
        <v>3</v>
      </c>
      <c r="P15" s="73">
        <f>VLOOKUP($A15,'Return Data'!$A$7:$R$328,16,0)</f>
        <v>10.0612064144195</v>
      </c>
      <c r="Q15" s="74">
        <f>RANK(P15,P$8:P$72,0)</f>
        <v>8</v>
      </c>
      <c r="R15" s="73">
        <f>VLOOKUP($A15,'Return Data'!$A$7:$R$328,17,0)</f>
        <v>22.9439197584555</v>
      </c>
      <c r="S15" s="75">
        <f t="shared" si="5"/>
        <v>10</v>
      </c>
    </row>
    <row r="16" spans="1:20" x14ac:dyDescent="0.25">
      <c r="A16" s="71" t="s">
        <v>171</v>
      </c>
      <c r="B16" s="72">
        <f>VLOOKUP($A16,'Return Data'!$A$7:$R$328,2,0)</f>
        <v>43896</v>
      </c>
      <c r="C16" s="73">
        <f>VLOOKUP($A16,'Return Data'!$A$7:$R$328,3,0)</f>
        <v>71.84</v>
      </c>
      <c r="D16" s="73">
        <f>VLOOKUP($A16,'Return Data'!$A$7:$R$328,11,0)</f>
        <v>10.778529646454199</v>
      </c>
      <c r="E16" s="74">
        <f t="shared" si="0"/>
        <v>6</v>
      </c>
      <c r="F16" s="73">
        <f>VLOOKUP($A16,'Return Data'!$A$7:$R$328,12,0)</f>
        <v>25.556521319233202</v>
      </c>
      <c r="G16" s="74">
        <f t="shared" si="1"/>
        <v>6</v>
      </c>
      <c r="H16" s="73">
        <f>VLOOKUP($A16,'Return Data'!$A$7:$R$328,13,0)</f>
        <v>4.2082954254833096</v>
      </c>
      <c r="I16" s="74">
        <f t="shared" si="2"/>
        <v>11</v>
      </c>
      <c r="J16" s="73">
        <f>VLOOKUP($A16,'Return Data'!$A$7:$R$328,14,0)</f>
        <v>11.056764861706499</v>
      </c>
      <c r="K16" s="74">
        <f t="shared" si="3"/>
        <v>10</v>
      </c>
      <c r="L16" s="73">
        <f>VLOOKUP($A16,'Return Data'!$A$7:$R$328,18,0)</f>
        <v>10.254409239893899</v>
      </c>
      <c r="M16" s="74">
        <f t="shared" si="6"/>
        <v>3</v>
      </c>
      <c r="N16" s="73">
        <f>VLOOKUP($A16,'Return Data'!$A$7:$R$328,15,0)</f>
        <v>14.2897151005011</v>
      </c>
      <c r="O16" s="74">
        <f t="shared" si="7"/>
        <v>4</v>
      </c>
      <c r="P16" s="73">
        <f>VLOOKUP($A16,'Return Data'!$A$7:$R$328,16,0)</f>
        <v>8.9530246347144793</v>
      </c>
      <c r="Q16" s="74">
        <f>RANK(P16,P$8:P$72,0)</f>
        <v>12</v>
      </c>
      <c r="R16" s="73">
        <f>VLOOKUP($A16,'Return Data'!$A$7:$R$328,17,0)</f>
        <v>19.567240823678599</v>
      </c>
      <c r="S16" s="75">
        <f t="shared" si="5"/>
        <v>16</v>
      </c>
    </row>
    <row r="17" spans="1:19" x14ac:dyDescent="0.25">
      <c r="A17" s="71" t="s">
        <v>172</v>
      </c>
      <c r="B17" s="72">
        <f>VLOOKUP($A17,'Return Data'!$A$7:$R$328,2,0)</f>
        <v>43896</v>
      </c>
      <c r="C17" s="73">
        <f>VLOOKUP($A17,'Return Data'!$A$7:$R$328,3,0)</f>
        <v>50.973999999999997</v>
      </c>
      <c r="D17" s="73">
        <f>VLOOKUP($A17,'Return Data'!$A$7:$R$328,11,0)</f>
        <v>-17.813083191858301</v>
      </c>
      <c r="E17" s="74">
        <f t="shared" si="0"/>
        <v>41</v>
      </c>
      <c r="F17" s="73">
        <f>VLOOKUP($A17,'Return Data'!$A$7:$R$328,12,0)</f>
        <v>8.4631786124323298</v>
      </c>
      <c r="G17" s="74">
        <f t="shared" si="1"/>
        <v>39</v>
      </c>
      <c r="H17" s="73">
        <f>VLOOKUP($A17,'Return Data'!$A$7:$R$328,13,0)</f>
        <v>-0.4739331759216</v>
      </c>
      <c r="I17" s="74">
        <f t="shared" si="2"/>
        <v>20</v>
      </c>
      <c r="J17" s="73">
        <f>VLOOKUP($A17,'Return Data'!$A$7:$R$328,14,0)</f>
        <v>6.4953582685027698</v>
      </c>
      <c r="K17" s="74">
        <f t="shared" si="3"/>
        <v>18</v>
      </c>
      <c r="L17" s="73">
        <f>VLOOKUP($A17,'Return Data'!$A$7:$R$328,18,0)</f>
        <v>4.5837654203495601</v>
      </c>
      <c r="M17" s="74">
        <f t="shared" si="6"/>
        <v>12</v>
      </c>
      <c r="N17" s="73">
        <f>VLOOKUP($A17,'Return Data'!$A$7:$R$328,15,0)</f>
        <v>8.6707483069317295</v>
      </c>
      <c r="O17" s="74">
        <f t="shared" si="7"/>
        <v>17</v>
      </c>
      <c r="P17" s="73">
        <f>VLOOKUP($A17,'Return Data'!$A$7:$R$328,16,0)</f>
        <v>10.350861921241201</v>
      </c>
      <c r="Q17" s="74">
        <f>RANK(P17,P$8:P$72,0)</f>
        <v>7</v>
      </c>
      <c r="R17" s="73">
        <f>VLOOKUP($A17,'Return Data'!$A$7:$R$328,17,0)</f>
        <v>23.564394575865201</v>
      </c>
      <c r="S17" s="75">
        <f t="shared" si="5"/>
        <v>8</v>
      </c>
    </row>
    <row r="18" spans="1:19" x14ac:dyDescent="0.25">
      <c r="A18" s="71" t="s">
        <v>173</v>
      </c>
      <c r="B18" s="72">
        <f>VLOOKUP($A18,'Return Data'!$A$7:$R$328,2,0)</f>
        <v>43896</v>
      </c>
      <c r="C18" s="73">
        <f>VLOOKUP($A18,'Return Data'!$A$7:$R$328,3,0)</f>
        <v>49.99</v>
      </c>
      <c r="D18" s="73">
        <f>VLOOKUP($A18,'Return Data'!$A$7:$R$328,11,0)</f>
        <v>-7.7119270762589904</v>
      </c>
      <c r="E18" s="74">
        <f t="shared" si="0"/>
        <v>28</v>
      </c>
      <c r="F18" s="73">
        <f>VLOOKUP($A18,'Return Data'!$A$7:$R$328,12,0)</f>
        <v>12.5769744711071</v>
      </c>
      <c r="G18" s="74">
        <f t="shared" si="1"/>
        <v>27</v>
      </c>
      <c r="H18" s="73">
        <f>VLOOKUP($A18,'Return Data'!$A$7:$R$328,13,0)</f>
        <v>-1.03121386948245</v>
      </c>
      <c r="I18" s="74">
        <f t="shared" si="2"/>
        <v>26</v>
      </c>
      <c r="J18" s="73">
        <f>VLOOKUP($A18,'Return Data'!$A$7:$R$328,14,0)</f>
        <v>5.6938527190096702</v>
      </c>
      <c r="K18" s="74">
        <f t="shared" si="3"/>
        <v>23</v>
      </c>
      <c r="L18" s="73">
        <f>VLOOKUP($A18,'Return Data'!$A$7:$R$328,18,0)</f>
        <v>1.44922924601783</v>
      </c>
      <c r="M18" s="74">
        <f t="shared" si="6"/>
        <v>24</v>
      </c>
      <c r="N18" s="73">
        <f>VLOOKUP($A18,'Return Data'!$A$7:$R$328,15,0)</f>
        <v>7.5614140230552298</v>
      </c>
      <c r="O18" s="74">
        <f t="shared" si="7"/>
        <v>19</v>
      </c>
      <c r="P18" s="73">
        <f>VLOOKUP($A18,'Return Data'!$A$7:$R$328,16,0)</f>
        <v>6.3973021647183401</v>
      </c>
      <c r="Q18" s="74">
        <f>RANK(P18,P$8:P$72,0)</f>
        <v>25</v>
      </c>
      <c r="R18" s="73">
        <f>VLOOKUP($A18,'Return Data'!$A$7:$R$328,17,0)</f>
        <v>18.1464256866625</v>
      </c>
      <c r="S18" s="75">
        <f t="shared" si="5"/>
        <v>22</v>
      </c>
    </row>
    <row r="19" spans="1:19" x14ac:dyDescent="0.25">
      <c r="A19" s="89" t="s">
        <v>174</v>
      </c>
      <c r="B19" s="72">
        <f>VLOOKUP($A19,'Return Data'!$A$7:$R$328,2,0)</f>
        <v>43896</v>
      </c>
      <c r="C19" s="73">
        <f>VLOOKUP($A19,'Return Data'!$A$7:$R$328,3,0)</f>
        <v>15.2073</v>
      </c>
      <c r="D19" s="73">
        <f>VLOOKUP($A19,'Return Data'!$A$7:$R$328,11,0)</f>
        <v>-12.7728582097514</v>
      </c>
      <c r="E19" s="74">
        <f t="shared" si="0"/>
        <v>34</v>
      </c>
      <c r="F19" s="73">
        <f>VLOOKUP($A19,'Return Data'!$A$7:$R$328,12,0)</f>
        <v>13.6365344735256</v>
      </c>
      <c r="G19" s="74">
        <f t="shared" si="1"/>
        <v>26</v>
      </c>
      <c r="H19" s="73">
        <f>VLOOKUP($A19,'Return Data'!$A$7:$R$328,13,0)</f>
        <v>-2.3627543781641198</v>
      </c>
      <c r="I19" s="74">
        <f t="shared" si="2"/>
        <v>28</v>
      </c>
      <c r="J19" s="73">
        <f>VLOOKUP($A19,'Return Data'!$A$7:$R$328,14,0)</f>
        <v>3.2070143854540598</v>
      </c>
      <c r="K19" s="74">
        <f t="shared" si="3"/>
        <v>31</v>
      </c>
      <c r="L19" s="73">
        <f>VLOOKUP($A19,'Return Data'!$A$7:$R$328,18,0)</f>
        <v>5.4309330098287703</v>
      </c>
      <c r="M19" s="74">
        <f t="shared" si="6"/>
        <v>11</v>
      </c>
      <c r="N19" s="73">
        <f>VLOOKUP($A19,'Return Data'!$A$7:$R$328,15,0)</f>
        <v>8.0208417459928398</v>
      </c>
      <c r="O19" s="74">
        <f t="shared" si="7"/>
        <v>18</v>
      </c>
      <c r="P19" s="73"/>
      <c r="Q19" s="74"/>
      <c r="R19" s="73">
        <f>VLOOKUP($A19,'Return Data'!$A$7:$R$328,17,0)</f>
        <v>12.4389037958115</v>
      </c>
      <c r="S19" s="75">
        <f t="shared" si="5"/>
        <v>37</v>
      </c>
    </row>
    <row r="20" spans="1:19" x14ac:dyDescent="0.25">
      <c r="A20" s="71" t="s">
        <v>175</v>
      </c>
      <c r="B20" s="72">
        <f>VLOOKUP($A20,'Return Data'!$A$7:$R$328,2,0)</f>
        <v>43896</v>
      </c>
      <c r="C20" s="73">
        <f>VLOOKUP($A20,'Return Data'!$A$7:$R$328,3,0)</f>
        <v>558.69359999999995</v>
      </c>
      <c r="D20" s="73">
        <f>VLOOKUP($A20,'Return Data'!$A$7:$R$328,11,0)</f>
        <v>-27.9149719539665</v>
      </c>
      <c r="E20" s="74">
        <f t="shared" si="0"/>
        <v>61</v>
      </c>
      <c r="F20" s="73">
        <f>VLOOKUP($A20,'Return Data'!$A$7:$R$328,12,0)</f>
        <v>-2.4884643260548298</v>
      </c>
      <c r="G20" s="74">
        <f t="shared" si="1"/>
        <v>62</v>
      </c>
      <c r="H20" s="73">
        <f>VLOOKUP($A20,'Return Data'!$A$7:$R$328,13,0)</f>
        <v>-10.6116207006789</v>
      </c>
      <c r="I20" s="74">
        <f t="shared" si="2"/>
        <v>48</v>
      </c>
      <c r="J20" s="73">
        <f>VLOOKUP($A20,'Return Data'!$A$7:$R$328,14,0)</f>
        <v>-3.3668245690308498</v>
      </c>
      <c r="K20" s="74">
        <f t="shared" si="3"/>
        <v>46</v>
      </c>
      <c r="L20" s="73">
        <f>VLOOKUP($A20,'Return Data'!$A$7:$R$328,18,0)</f>
        <v>7.57234306698127E-2</v>
      </c>
      <c r="M20" s="74">
        <f t="shared" si="6"/>
        <v>32</v>
      </c>
      <c r="N20" s="73">
        <f>VLOOKUP($A20,'Return Data'!$A$7:$R$328,15,0)</f>
        <v>4.0338546387970302</v>
      </c>
      <c r="O20" s="74">
        <f t="shared" si="7"/>
        <v>36</v>
      </c>
      <c r="P20" s="73">
        <f>VLOOKUP($A20,'Return Data'!$A$7:$R$328,16,0)</f>
        <v>5.32058997042743</v>
      </c>
      <c r="Q20" s="74">
        <f>RANK(P20,P$8:P$72,0)</f>
        <v>27</v>
      </c>
      <c r="R20" s="73">
        <f>VLOOKUP($A20,'Return Data'!$A$7:$R$328,17,0)</f>
        <v>18.140140251081899</v>
      </c>
      <c r="S20" s="75">
        <f t="shared" si="5"/>
        <v>23</v>
      </c>
    </row>
    <row r="21" spans="1:19" x14ac:dyDescent="0.25">
      <c r="A21" s="71" t="s">
        <v>176</v>
      </c>
      <c r="B21" s="72">
        <f>VLOOKUP($A21,'Return Data'!$A$7:$R$328,2,0)</f>
        <v>43896</v>
      </c>
      <c r="C21" s="73">
        <f>VLOOKUP($A21,'Return Data'!$A$7:$R$328,3,0)</f>
        <v>351.14600000000002</v>
      </c>
      <c r="D21" s="73">
        <f>VLOOKUP($A21,'Return Data'!$A$7:$R$328,11,0)</f>
        <v>-33.210396024328503</v>
      </c>
      <c r="E21" s="74">
        <f t="shared" si="0"/>
        <v>62</v>
      </c>
      <c r="F21" s="73">
        <f>VLOOKUP($A21,'Return Data'!$A$7:$R$328,12,0)</f>
        <v>-0.60698021159332205</v>
      </c>
      <c r="G21" s="74">
        <f t="shared" si="1"/>
        <v>61</v>
      </c>
      <c r="H21" s="73">
        <f>VLOOKUP($A21,'Return Data'!$A$7:$R$328,13,0)</f>
        <v>-10.4773623266868</v>
      </c>
      <c r="I21" s="74">
        <f t="shared" si="2"/>
        <v>47</v>
      </c>
      <c r="J21" s="73">
        <f>VLOOKUP($A21,'Return Data'!$A$7:$R$328,14,0)</f>
        <v>-2.1529561934980501</v>
      </c>
      <c r="K21" s="74">
        <f t="shared" si="3"/>
        <v>44</v>
      </c>
      <c r="L21" s="73">
        <f>VLOOKUP($A21,'Return Data'!$A$7:$R$328,18,0)</f>
        <v>0.81258089874445005</v>
      </c>
      <c r="M21" s="74">
        <f t="shared" si="6"/>
        <v>27</v>
      </c>
      <c r="N21" s="73">
        <f>VLOOKUP($A21,'Return Data'!$A$7:$R$328,15,0)</f>
        <v>6.9264225551382603</v>
      </c>
      <c r="O21" s="74">
        <f t="shared" si="7"/>
        <v>23</v>
      </c>
      <c r="P21" s="73">
        <f>VLOOKUP($A21,'Return Data'!$A$7:$R$328,16,0)</f>
        <v>8.1284105839685701</v>
      </c>
      <c r="Q21" s="74">
        <f>RANK(P21,P$8:P$72,0)</f>
        <v>14</v>
      </c>
      <c r="R21" s="73">
        <f>VLOOKUP($A21,'Return Data'!$A$7:$R$328,17,0)</f>
        <v>19.379880731664699</v>
      </c>
      <c r="S21" s="75">
        <f t="shared" si="5"/>
        <v>18</v>
      </c>
    </row>
    <row r="22" spans="1:19" x14ac:dyDescent="0.25">
      <c r="A22" s="71" t="s">
        <v>177</v>
      </c>
      <c r="B22" s="72">
        <f>VLOOKUP($A22,'Return Data'!$A$7:$R$328,2,0)</f>
        <v>43896</v>
      </c>
      <c r="C22" s="73">
        <f>VLOOKUP($A22,'Return Data'!$A$7:$R$328,3,0)</f>
        <v>474.88600000000002</v>
      </c>
      <c r="D22" s="73">
        <f>VLOOKUP($A22,'Return Data'!$A$7:$R$328,11,0)</f>
        <v>-40.920069874116201</v>
      </c>
      <c r="E22" s="74">
        <f t="shared" si="0"/>
        <v>65</v>
      </c>
      <c r="F22" s="73">
        <f>VLOOKUP($A22,'Return Data'!$A$7:$R$328,12,0)</f>
        <v>-10.3440502921642</v>
      </c>
      <c r="G22" s="74">
        <f t="shared" si="1"/>
        <v>63</v>
      </c>
      <c r="H22" s="73">
        <f>VLOOKUP($A22,'Return Data'!$A$7:$R$328,13,0)</f>
        <v>-17.823387751276801</v>
      </c>
      <c r="I22" s="74">
        <f t="shared" si="2"/>
        <v>57</v>
      </c>
      <c r="J22" s="73">
        <f>VLOOKUP($A22,'Return Data'!$A$7:$R$328,14,0)</f>
        <v>-8.7369304722145706</v>
      </c>
      <c r="K22" s="74">
        <f t="shared" si="3"/>
        <v>55</v>
      </c>
      <c r="L22" s="73">
        <f>VLOOKUP($A22,'Return Data'!$A$7:$R$328,18,0)</f>
        <v>-5.1604745623808803</v>
      </c>
      <c r="M22" s="74">
        <f t="shared" si="6"/>
        <v>46</v>
      </c>
      <c r="N22" s="73">
        <f>VLOOKUP($A22,'Return Data'!$A$7:$R$328,15,0)</f>
        <v>1.0500050601841699</v>
      </c>
      <c r="O22" s="74">
        <f t="shared" si="7"/>
        <v>43</v>
      </c>
      <c r="P22" s="73">
        <f>VLOOKUP($A22,'Return Data'!$A$7:$R$328,16,0)</f>
        <v>2.50872332638794</v>
      </c>
      <c r="Q22" s="74">
        <f>RANK(P22,P$8:P$72,0)</f>
        <v>35</v>
      </c>
      <c r="R22" s="73">
        <f>VLOOKUP($A22,'Return Data'!$A$7:$R$328,17,0)</f>
        <v>13.174713149075201</v>
      </c>
      <c r="S22" s="75">
        <f t="shared" si="5"/>
        <v>34</v>
      </c>
    </row>
    <row r="23" spans="1:19" x14ac:dyDescent="0.25">
      <c r="A23" s="71" t="s">
        <v>178</v>
      </c>
      <c r="B23" s="72">
        <f>VLOOKUP($A23,'Return Data'!$A$7:$R$328,2,0)</f>
        <v>43896</v>
      </c>
      <c r="C23" s="73">
        <f>VLOOKUP($A23,'Return Data'!$A$7:$R$328,3,0)</f>
        <v>38.748100000000001</v>
      </c>
      <c r="D23" s="73">
        <f>VLOOKUP($A23,'Return Data'!$A$7:$R$328,11,0)</f>
        <v>-10.2866819862897</v>
      </c>
      <c r="E23" s="74">
        <f t="shared" si="0"/>
        <v>31</v>
      </c>
      <c r="F23" s="73">
        <f>VLOOKUP($A23,'Return Data'!$A$7:$R$328,12,0)</f>
        <v>13.972573750126401</v>
      </c>
      <c r="G23" s="74">
        <f t="shared" si="1"/>
        <v>24</v>
      </c>
      <c r="H23" s="73">
        <f>VLOOKUP($A23,'Return Data'!$A$7:$R$328,13,0)</f>
        <v>-0.77177796115584896</v>
      </c>
      <c r="I23" s="74">
        <f t="shared" si="2"/>
        <v>24</v>
      </c>
      <c r="J23" s="73">
        <f>VLOOKUP($A23,'Return Data'!$A$7:$R$328,14,0)</f>
        <v>5.3223906156432896</v>
      </c>
      <c r="K23" s="74">
        <f t="shared" si="3"/>
        <v>26</v>
      </c>
      <c r="L23" s="73">
        <f>VLOOKUP($A23,'Return Data'!$A$7:$R$328,18,0)</f>
        <v>0.65312984678235297</v>
      </c>
      <c r="M23" s="74">
        <f t="shared" si="6"/>
        <v>28</v>
      </c>
      <c r="N23" s="73">
        <f>VLOOKUP($A23,'Return Data'!$A$7:$R$328,15,0)</f>
        <v>6.1661321579880104</v>
      </c>
      <c r="O23" s="74">
        <f t="shared" si="7"/>
        <v>26</v>
      </c>
      <c r="P23" s="73">
        <f>VLOOKUP($A23,'Return Data'!$A$7:$R$328,16,0)</f>
        <v>6.8879269412837898</v>
      </c>
      <c r="Q23" s="74">
        <f>RANK(P23,P$8:P$72,0)</f>
        <v>21</v>
      </c>
      <c r="R23" s="73">
        <f>VLOOKUP($A23,'Return Data'!$A$7:$R$328,17,0)</f>
        <v>17.8911217599337</v>
      </c>
      <c r="S23" s="75">
        <f t="shared" si="5"/>
        <v>25</v>
      </c>
    </row>
    <row r="24" spans="1:19" x14ac:dyDescent="0.25">
      <c r="A24" s="71" t="s">
        <v>179</v>
      </c>
      <c r="B24" s="72">
        <f>VLOOKUP($A24,'Return Data'!$A$7:$R$328,2,0)</f>
        <v>43896</v>
      </c>
      <c r="C24" s="73">
        <f>VLOOKUP($A24,'Return Data'!$A$7:$R$328,3,0)</f>
        <v>381.9</v>
      </c>
      <c r="D24" s="73">
        <f>VLOOKUP($A24,'Return Data'!$A$7:$R$328,11,0)</f>
        <v>-25.022521118860599</v>
      </c>
      <c r="E24" s="74">
        <f t="shared" si="0"/>
        <v>58</v>
      </c>
      <c r="F24" s="73">
        <f>VLOOKUP($A24,'Return Data'!$A$7:$R$328,12,0)</f>
        <v>1.2576614995459801</v>
      </c>
      <c r="G24" s="74">
        <f t="shared" si="1"/>
        <v>57</v>
      </c>
      <c r="H24" s="73">
        <f>VLOOKUP($A24,'Return Data'!$A$7:$R$328,13,0)</f>
        <v>-9.0238596059837395</v>
      </c>
      <c r="I24" s="74">
        <f t="shared" si="2"/>
        <v>42</v>
      </c>
      <c r="J24" s="73">
        <f>VLOOKUP($A24,'Return Data'!$A$7:$R$328,14,0)</f>
        <v>-0.61506872515781397</v>
      </c>
      <c r="K24" s="74">
        <f t="shared" si="3"/>
        <v>41</v>
      </c>
      <c r="L24" s="73">
        <f>VLOOKUP($A24,'Return Data'!$A$7:$R$328,18,0)</f>
        <v>2.2218831630415199</v>
      </c>
      <c r="M24" s="74">
        <f t="shared" si="6"/>
        <v>20</v>
      </c>
      <c r="N24" s="73">
        <f>VLOOKUP($A24,'Return Data'!$A$7:$R$328,15,0)</f>
        <v>5.9005358017924801</v>
      </c>
      <c r="O24" s="74">
        <f t="shared" si="7"/>
        <v>28</v>
      </c>
      <c r="P24" s="73">
        <f>VLOOKUP($A24,'Return Data'!$A$7:$R$328,16,0)</f>
        <v>6.5727955716009498</v>
      </c>
      <c r="Q24" s="74">
        <f>RANK(P24,P$8:P$72,0)</f>
        <v>23</v>
      </c>
      <c r="R24" s="73">
        <f>VLOOKUP($A24,'Return Data'!$A$7:$R$328,17,0)</f>
        <v>19.512135736304401</v>
      </c>
      <c r="S24" s="75">
        <f t="shared" si="5"/>
        <v>17</v>
      </c>
    </row>
    <row r="25" spans="1:19" x14ac:dyDescent="0.25">
      <c r="A25" s="71" t="s">
        <v>180</v>
      </c>
      <c r="B25" s="72">
        <f>VLOOKUP($A25,'Return Data'!$A$7:$R$328,2,0)</f>
        <v>43896</v>
      </c>
      <c r="C25" s="73">
        <f>VLOOKUP($A25,'Return Data'!$A$7:$R$328,3,0)</f>
        <v>10.98</v>
      </c>
      <c r="D25" s="73">
        <f>VLOOKUP($A25,'Return Data'!$A$7:$R$328,11,0)</f>
        <v>-14.438151839381</v>
      </c>
      <c r="E25" s="74">
        <f t="shared" si="0"/>
        <v>37</v>
      </c>
      <c r="F25" s="73">
        <f>VLOOKUP($A25,'Return Data'!$A$7:$R$328,12,0)</f>
        <v>15.1246892187147</v>
      </c>
      <c r="G25" s="74">
        <f t="shared" si="1"/>
        <v>20</v>
      </c>
      <c r="H25" s="73">
        <f>VLOOKUP($A25,'Return Data'!$A$7:$R$328,13,0)</f>
        <v>-1.79530564463769</v>
      </c>
      <c r="I25" s="74">
        <f t="shared" si="2"/>
        <v>27</v>
      </c>
      <c r="J25" s="73">
        <f>VLOOKUP($A25,'Return Data'!$A$7:$R$328,14,0)</f>
        <v>5.46054392844208</v>
      </c>
      <c r="K25" s="74">
        <f t="shared" si="3"/>
        <v>24</v>
      </c>
      <c r="L25" s="73"/>
      <c r="M25" s="74"/>
      <c r="N25" s="73"/>
      <c r="O25" s="74"/>
      <c r="P25" s="73"/>
      <c r="Q25" s="74"/>
      <c r="R25" s="73">
        <f>VLOOKUP($A25,'Return Data'!$A$7:$R$328,17,0)</f>
        <v>5.0098039215686301</v>
      </c>
      <c r="S25" s="75">
        <f t="shared" si="5"/>
        <v>50</v>
      </c>
    </row>
    <row r="26" spans="1:19" x14ac:dyDescent="0.25">
      <c r="A26" s="71" t="s">
        <v>181</v>
      </c>
      <c r="B26" s="72">
        <f>VLOOKUP($A26,'Return Data'!$A$7:$R$328,2,0)</f>
        <v>43896</v>
      </c>
      <c r="C26" s="73">
        <f>VLOOKUP($A26,'Return Data'!$A$7:$R$328,3,0)</f>
        <v>29.34</v>
      </c>
      <c r="D26" s="73">
        <f>VLOOKUP($A26,'Return Data'!$A$7:$R$328,11,0)</f>
        <v>-2.7156323703378602</v>
      </c>
      <c r="E26" s="74">
        <f t="shared" si="0"/>
        <v>16</v>
      </c>
      <c r="F26" s="73">
        <f>VLOOKUP($A26,'Return Data'!$A$7:$R$328,12,0)</f>
        <v>18.4353235153384</v>
      </c>
      <c r="G26" s="74">
        <f t="shared" si="1"/>
        <v>13</v>
      </c>
      <c r="H26" s="73">
        <f>VLOOKUP($A26,'Return Data'!$A$7:$R$328,13,0)</f>
        <v>6.6748872714732697</v>
      </c>
      <c r="I26" s="74">
        <f t="shared" si="2"/>
        <v>8</v>
      </c>
      <c r="J26" s="73">
        <f>VLOOKUP($A26,'Return Data'!$A$7:$R$328,14,0)</f>
        <v>8.4426734543397508</v>
      </c>
      <c r="K26" s="74">
        <f t="shared" si="3"/>
        <v>14</v>
      </c>
      <c r="L26" s="73">
        <f>VLOOKUP($A26,'Return Data'!$A$7:$R$328,18,0)</f>
        <v>3.7508164573745302</v>
      </c>
      <c r="M26" s="74">
        <f>RANK(L26,L$8:L$72,0)</f>
        <v>13</v>
      </c>
      <c r="N26" s="73">
        <f>VLOOKUP($A26,'Return Data'!$A$7:$R$328,15,0)</f>
        <v>10.990265434018699</v>
      </c>
      <c r="O26" s="74">
        <f>RANK(N26,N$8:N$72,0)</f>
        <v>12</v>
      </c>
      <c r="P26" s="73">
        <f>VLOOKUP($A26,'Return Data'!$A$7:$R$328,16,0)</f>
        <v>7.2052244410794</v>
      </c>
      <c r="Q26" s="74">
        <f>RANK(P26,P$8:P$72,0)</f>
        <v>19</v>
      </c>
      <c r="R26" s="73">
        <f>VLOOKUP($A26,'Return Data'!$A$7:$R$328,17,0)</f>
        <v>29.7978049810046</v>
      </c>
      <c r="S26" s="75">
        <f t="shared" si="5"/>
        <v>4</v>
      </c>
    </row>
    <row r="27" spans="1:19" x14ac:dyDescent="0.25">
      <c r="A27" s="71" t="s">
        <v>182</v>
      </c>
      <c r="B27" s="72">
        <f>VLOOKUP($A27,'Return Data'!$A$7:$R$328,2,0)</f>
        <v>43896</v>
      </c>
      <c r="C27" s="73">
        <f>VLOOKUP($A27,'Return Data'!$A$7:$R$328,3,0)</f>
        <v>55.56</v>
      </c>
      <c r="D27" s="73">
        <f>VLOOKUP($A27,'Return Data'!$A$7:$R$328,11,0)</f>
        <v>-17.864938157285501</v>
      </c>
      <c r="E27" s="74">
        <f t="shared" si="0"/>
        <v>42</v>
      </c>
      <c r="F27" s="73">
        <f>VLOOKUP($A27,'Return Data'!$A$7:$R$328,12,0)</f>
        <v>3.93811547234194</v>
      </c>
      <c r="G27" s="74">
        <f t="shared" si="1"/>
        <v>49</v>
      </c>
      <c r="H27" s="73">
        <f>VLOOKUP($A27,'Return Data'!$A$7:$R$328,13,0)</f>
        <v>-12.098262436888399</v>
      </c>
      <c r="I27" s="74">
        <f t="shared" si="2"/>
        <v>50</v>
      </c>
      <c r="J27" s="73">
        <f>VLOOKUP($A27,'Return Data'!$A$7:$R$328,14,0)</f>
        <v>-3.84825593324992</v>
      </c>
      <c r="K27" s="74">
        <f t="shared" si="3"/>
        <v>48</v>
      </c>
      <c r="L27" s="73">
        <f>VLOOKUP($A27,'Return Data'!$A$7:$R$328,18,0)</f>
        <v>-3.71465766945364</v>
      </c>
      <c r="M27" s="74">
        <f>RANK(L27,L$8:L$72,0)</f>
        <v>44</v>
      </c>
      <c r="N27" s="73">
        <f>VLOOKUP($A27,'Return Data'!$A$7:$R$328,15,0)</f>
        <v>7.0298509280558701</v>
      </c>
      <c r="O27" s="74">
        <f>RANK(N27,N$8:N$72,0)</f>
        <v>22</v>
      </c>
      <c r="P27" s="73">
        <f>VLOOKUP($A27,'Return Data'!$A$7:$R$328,16,0)</f>
        <v>6.5618206076497598</v>
      </c>
      <c r="Q27" s="74">
        <f>RANK(P27,P$8:P$72,0)</f>
        <v>24</v>
      </c>
      <c r="R27" s="73">
        <f>VLOOKUP($A27,'Return Data'!$A$7:$R$328,17,0)</f>
        <v>20.7524383152379</v>
      </c>
      <c r="S27" s="75">
        <f t="shared" si="5"/>
        <v>13</v>
      </c>
    </row>
    <row r="28" spans="1:19" x14ac:dyDescent="0.25">
      <c r="A28" s="71" t="s">
        <v>183</v>
      </c>
      <c r="B28" s="72">
        <f>VLOOKUP($A28,'Return Data'!$A$7:$R$328,2,0)</f>
        <v>43896</v>
      </c>
      <c r="C28" s="73">
        <f>VLOOKUP($A28,'Return Data'!$A$7:$R$328,3,0)</f>
        <v>9.6</v>
      </c>
      <c r="D28" s="73">
        <f>VLOOKUP($A28,'Return Data'!$A$7:$R$328,11,0)</f>
        <v>-20.609824957651</v>
      </c>
      <c r="E28" s="74">
        <f t="shared" si="0"/>
        <v>46</v>
      </c>
      <c r="F28" s="73">
        <f>VLOOKUP($A28,'Return Data'!$A$7:$R$328,12,0)</f>
        <v>6.6921775748471104</v>
      </c>
      <c r="G28" s="74">
        <f t="shared" si="1"/>
        <v>44</v>
      </c>
      <c r="H28" s="73">
        <f>VLOOKUP($A28,'Return Data'!$A$7:$R$328,13,0)</f>
        <v>-4.5565362980804496</v>
      </c>
      <c r="I28" s="74">
        <f t="shared" si="2"/>
        <v>34</v>
      </c>
      <c r="J28" s="73">
        <f>VLOOKUP($A28,'Return Data'!$A$7:$R$328,14,0)</f>
        <v>3.1064194443955202</v>
      </c>
      <c r="K28" s="74">
        <f t="shared" si="3"/>
        <v>32</v>
      </c>
      <c r="L28" s="73">
        <f>VLOOKUP($A28,'Return Data'!$A$7:$R$328,18,0)</f>
        <v>-1.70792195030649</v>
      </c>
      <c r="M28" s="74">
        <f>RANK(L28,L$8:L$72,0)</f>
        <v>37</v>
      </c>
      <c r="N28" s="73"/>
      <c r="O28" s="74"/>
      <c r="P28" s="73"/>
      <c r="Q28" s="74"/>
      <c r="R28" s="73">
        <f>VLOOKUP($A28,'Return Data'!$A$7:$R$328,17,0)</f>
        <v>-1.8272841051314199</v>
      </c>
      <c r="S28" s="75">
        <f t="shared" si="5"/>
        <v>54</v>
      </c>
    </row>
    <row r="29" spans="1:19" x14ac:dyDescent="0.25">
      <c r="A29" s="71" t="s">
        <v>184</v>
      </c>
      <c r="B29" s="72">
        <f>VLOOKUP($A29,'Return Data'!$A$7:$R$328,2,0)</f>
        <v>43896</v>
      </c>
      <c r="C29" s="73">
        <f>VLOOKUP($A29,'Return Data'!$A$7:$R$328,3,0)</f>
        <v>57.96</v>
      </c>
      <c r="D29" s="73">
        <f>VLOOKUP($A29,'Return Data'!$A$7:$R$328,11,0)</f>
        <v>-3.1582590637708701</v>
      </c>
      <c r="E29" s="74">
        <f t="shared" si="0"/>
        <v>17</v>
      </c>
      <c r="F29" s="73">
        <f>VLOOKUP($A29,'Return Data'!$A$7:$R$328,12,0)</f>
        <v>19.058449579893001</v>
      </c>
      <c r="G29" s="74">
        <f t="shared" si="1"/>
        <v>11</v>
      </c>
      <c r="H29" s="73">
        <f>VLOOKUP($A29,'Return Data'!$A$7:$R$328,13,0)</f>
        <v>3.4664749138469002</v>
      </c>
      <c r="I29" s="74">
        <f t="shared" si="2"/>
        <v>14</v>
      </c>
      <c r="J29" s="73">
        <f>VLOOKUP($A29,'Return Data'!$A$7:$R$328,14,0)</f>
        <v>7.9513897372000102</v>
      </c>
      <c r="K29" s="74">
        <f t="shared" si="3"/>
        <v>16</v>
      </c>
      <c r="L29" s="73">
        <f>VLOOKUP($A29,'Return Data'!$A$7:$R$328,18,0)</f>
        <v>6.6699165213640903</v>
      </c>
      <c r="M29" s="74">
        <f>RANK(L29,L$8:L$72,0)</f>
        <v>8</v>
      </c>
      <c r="N29" s="73">
        <f>VLOOKUP($A29,'Return Data'!$A$7:$R$328,15,0)</f>
        <v>12.3291660195683</v>
      </c>
      <c r="O29" s="74">
        <f>RANK(N29,N$8:N$72,0)</f>
        <v>9</v>
      </c>
      <c r="P29" s="73">
        <f>VLOOKUP($A29,'Return Data'!$A$7:$R$328,16,0)</f>
        <v>10.536185777612699</v>
      </c>
      <c r="Q29" s="74">
        <f>RANK(P29,P$8:P$72,0)</f>
        <v>6</v>
      </c>
      <c r="R29" s="73">
        <f>VLOOKUP($A29,'Return Data'!$A$7:$R$328,17,0)</f>
        <v>26.9630724021204</v>
      </c>
      <c r="S29" s="75">
        <f t="shared" si="5"/>
        <v>5</v>
      </c>
    </row>
    <row r="30" spans="1:19" x14ac:dyDescent="0.25">
      <c r="A30" s="71" t="s">
        <v>185</v>
      </c>
      <c r="B30" s="72">
        <f>VLOOKUP($A30,'Return Data'!$A$7:$R$328,2,0)</f>
        <v>43896</v>
      </c>
      <c r="C30" s="73">
        <f>VLOOKUP($A30,'Return Data'!$A$7:$R$328,3,0)</f>
        <v>9.7594999999999992</v>
      </c>
      <c r="D30" s="73">
        <f>VLOOKUP($A30,'Return Data'!$A$7:$R$328,11,0)</f>
        <v>-23.689820461930299</v>
      </c>
      <c r="E30" s="74">
        <f t="shared" si="0"/>
        <v>55</v>
      </c>
      <c r="F30" s="73"/>
      <c r="G30" s="74"/>
      <c r="H30" s="73"/>
      <c r="I30" s="74"/>
      <c r="J30" s="73"/>
      <c r="K30" s="74"/>
      <c r="L30" s="73"/>
      <c r="M30" s="74"/>
      <c r="N30" s="73"/>
      <c r="O30" s="74"/>
      <c r="P30" s="73"/>
      <c r="Q30" s="74"/>
      <c r="R30" s="73">
        <f>VLOOKUP($A30,'Return Data'!$A$7:$R$328,17,0)</f>
        <v>-6.2701785714286</v>
      </c>
      <c r="S30" s="75">
        <f t="shared" si="5"/>
        <v>59</v>
      </c>
    </row>
    <row r="31" spans="1:19" x14ac:dyDescent="0.25">
      <c r="A31" s="71" t="s">
        <v>186</v>
      </c>
      <c r="B31" s="72">
        <f>VLOOKUP($A31,'Return Data'!$A$7:$R$328,2,0)</f>
        <v>43896</v>
      </c>
      <c r="C31" s="73">
        <f>VLOOKUP($A31,'Return Data'!$A$7:$R$328,3,0)</f>
        <v>19.260200000000001</v>
      </c>
      <c r="D31" s="73">
        <f>VLOOKUP($A31,'Return Data'!$A$7:$R$328,11,0)</f>
        <v>-2.2180527129590599</v>
      </c>
      <c r="E31" s="74">
        <f t="shared" si="0"/>
        <v>13</v>
      </c>
      <c r="F31" s="73">
        <f>VLOOKUP($A31,'Return Data'!$A$7:$R$328,12,0)</f>
        <v>16.354330193615901</v>
      </c>
      <c r="G31" s="74">
        <f t="shared" ref="G31:G72" si="8">RANK(F31,F$8:F$72,0)</f>
        <v>16</v>
      </c>
      <c r="H31" s="73">
        <f>VLOOKUP($A31,'Return Data'!$A$7:$R$328,13,0)</f>
        <v>4.1868300893023402</v>
      </c>
      <c r="I31" s="74">
        <f t="shared" ref="I31:I38" si="9">RANK(H31,H$8:H$72,0)</f>
        <v>12</v>
      </c>
      <c r="J31" s="73">
        <f>VLOOKUP($A31,'Return Data'!$A$7:$R$328,14,0)</f>
        <v>10.8872728371291</v>
      </c>
      <c r="K31" s="74">
        <f t="shared" ref="K31:K38" si="10">RANK(J31,J$8:J$72,0)</f>
        <v>11</v>
      </c>
      <c r="L31" s="73">
        <f>VLOOKUP($A31,'Return Data'!$A$7:$R$328,18,0)</f>
        <v>6.7973943360714797</v>
      </c>
      <c r="M31" s="74">
        <f t="shared" ref="M31:M38" si="11">RANK(L31,L$8:L$72,0)</f>
        <v>7</v>
      </c>
      <c r="N31" s="73">
        <f>VLOOKUP($A31,'Return Data'!$A$7:$R$328,15,0)</f>
        <v>12.375496922003601</v>
      </c>
      <c r="O31" s="74">
        <f t="shared" ref="O31:O38" si="12">RANK(N31,N$8:N$72,0)</f>
        <v>7</v>
      </c>
      <c r="P31" s="73">
        <f>VLOOKUP($A31,'Return Data'!$A$7:$R$328,16,0)</f>
        <v>11.1500693452495</v>
      </c>
      <c r="Q31" s="74">
        <f>RANK(P31,P$8:P$72,0)</f>
        <v>4</v>
      </c>
      <c r="R31" s="73">
        <f>VLOOKUP($A31,'Return Data'!$A$7:$R$328,17,0)</f>
        <v>23.606335977268401</v>
      </c>
      <c r="S31" s="75">
        <f t="shared" si="5"/>
        <v>7</v>
      </c>
    </row>
    <row r="32" spans="1:19" x14ac:dyDescent="0.25">
      <c r="A32" s="71" t="s">
        <v>187</v>
      </c>
      <c r="B32" s="72">
        <f>VLOOKUP($A32,'Return Data'!$A$7:$R$328,2,0)</f>
        <v>43896</v>
      </c>
      <c r="C32" s="73">
        <f>VLOOKUP($A32,'Return Data'!$A$7:$R$328,3,0)</f>
        <v>48.936999999999998</v>
      </c>
      <c r="D32" s="73">
        <f>VLOOKUP($A32,'Return Data'!$A$7:$R$328,11,0)</f>
        <v>-9.6469153166997703</v>
      </c>
      <c r="E32" s="74">
        <f t="shared" si="0"/>
        <v>30</v>
      </c>
      <c r="F32" s="73">
        <f>VLOOKUP($A32,'Return Data'!$A$7:$R$328,12,0)</f>
        <v>16.0011211841489</v>
      </c>
      <c r="G32" s="74">
        <f t="shared" si="8"/>
        <v>18</v>
      </c>
      <c r="H32" s="73">
        <f>VLOOKUP($A32,'Return Data'!$A$7:$R$328,13,0)</f>
        <v>-0.65550796635499997</v>
      </c>
      <c r="I32" s="74">
        <f t="shared" si="9"/>
        <v>21</v>
      </c>
      <c r="J32" s="73">
        <f>VLOOKUP($A32,'Return Data'!$A$7:$R$328,14,0)</f>
        <v>7.2956409857275899</v>
      </c>
      <c r="K32" s="74">
        <f t="shared" si="10"/>
        <v>17</v>
      </c>
      <c r="L32" s="73">
        <f>VLOOKUP($A32,'Return Data'!$A$7:$R$328,18,0)</f>
        <v>7.1755962364379204</v>
      </c>
      <c r="M32" s="74">
        <f t="shared" si="11"/>
        <v>5</v>
      </c>
      <c r="N32" s="73">
        <f>VLOOKUP($A32,'Return Data'!$A$7:$R$328,15,0)</f>
        <v>9.5028739450011592</v>
      </c>
      <c r="O32" s="74">
        <f t="shared" si="12"/>
        <v>16</v>
      </c>
      <c r="P32" s="73">
        <f>VLOOKUP($A32,'Return Data'!$A$7:$R$328,16,0)</f>
        <v>9.3128704838055203</v>
      </c>
      <c r="Q32" s="74">
        <f>RANK(P32,P$8:P$72,0)</f>
        <v>11</v>
      </c>
      <c r="R32" s="73">
        <f>VLOOKUP($A32,'Return Data'!$A$7:$R$328,17,0)</f>
        <v>19.608896161348301</v>
      </c>
      <c r="S32" s="75">
        <f t="shared" si="5"/>
        <v>15</v>
      </c>
    </row>
    <row r="33" spans="1:19" x14ac:dyDescent="0.25">
      <c r="A33" s="71" t="s">
        <v>188</v>
      </c>
      <c r="B33" s="72">
        <f>VLOOKUP($A33,'Return Data'!$A$7:$R$328,2,0)</f>
        <v>43896</v>
      </c>
      <c r="C33" s="73">
        <f>VLOOKUP($A33,'Return Data'!$A$7:$R$328,3,0)</f>
        <v>54.280999999999999</v>
      </c>
      <c r="D33" s="73">
        <f>VLOOKUP($A33,'Return Data'!$A$7:$R$328,11,0)</f>
        <v>-20.1956408852961</v>
      </c>
      <c r="E33" s="74">
        <f t="shared" si="0"/>
        <v>45</v>
      </c>
      <c r="F33" s="73">
        <f>VLOOKUP($A33,'Return Data'!$A$7:$R$328,12,0)</f>
        <v>7.4412394766241698</v>
      </c>
      <c r="G33" s="74">
        <f t="shared" si="8"/>
        <v>42</v>
      </c>
      <c r="H33" s="73">
        <f>VLOOKUP($A33,'Return Data'!$A$7:$R$328,13,0)</f>
        <v>-5.3607825914015601</v>
      </c>
      <c r="I33" s="74">
        <f t="shared" si="9"/>
        <v>37</v>
      </c>
      <c r="J33" s="73">
        <f>VLOOKUP($A33,'Return Data'!$A$7:$R$328,14,0)</f>
        <v>0.92528469008564695</v>
      </c>
      <c r="K33" s="74">
        <f t="shared" si="10"/>
        <v>36</v>
      </c>
      <c r="L33" s="73">
        <f>VLOOKUP($A33,'Return Data'!$A$7:$R$328,18,0)</f>
        <v>-2.3425848798501701</v>
      </c>
      <c r="M33" s="74">
        <f t="shared" si="11"/>
        <v>40</v>
      </c>
      <c r="N33" s="73">
        <f>VLOOKUP($A33,'Return Data'!$A$7:$R$328,15,0)</f>
        <v>6.05342847344631</v>
      </c>
      <c r="O33" s="74">
        <f t="shared" si="12"/>
        <v>27</v>
      </c>
      <c r="P33" s="73">
        <f>VLOOKUP($A33,'Return Data'!$A$7:$R$328,16,0)</f>
        <v>7.5749641456363301</v>
      </c>
      <c r="Q33" s="74">
        <f>RANK(P33,P$8:P$72,0)</f>
        <v>17</v>
      </c>
      <c r="R33" s="73">
        <f>VLOOKUP($A33,'Return Data'!$A$7:$R$328,17,0)</f>
        <v>18.031244799154699</v>
      </c>
      <c r="S33" s="75">
        <f t="shared" si="5"/>
        <v>24</v>
      </c>
    </row>
    <row r="34" spans="1:19" x14ac:dyDescent="0.25">
      <c r="A34" s="71" t="s">
        <v>189</v>
      </c>
      <c r="B34" s="72">
        <f>VLOOKUP($A34,'Return Data'!$A$7:$R$328,2,0)</f>
        <v>43896</v>
      </c>
      <c r="C34" s="73">
        <f>VLOOKUP($A34,'Return Data'!$A$7:$R$328,3,0)</f>
        <v>74.972200000000001</v>
      </c>
      <c r="D34" s="73">
        <f>VLOOKUP($A34,'Return Data'!$A$7:$R$328,11,0)</f>
        <v>-7.4974750185449697</v>
      </c>
      <c r="E34" s="74">
        <f t="shared" si="0"/>
        <v>27</v>
      </c>
      <c r="F34" s="73">
        <f>VLOOKUP($A34,'Return Data'!$A$7:$R$328,12,0)</f>
        <v>16.1376111260602</v>
      </c>
      <c r="G34" s="74">
        <f t="shared" si="8"/>
        <v>17</v>
      </c>
      <c r="H34" s="73">
        <f>VLOOKUP($A34,'Return Data'!$A$7:$R$328,13,0)</f>
        <v>6.15504352823248</v>
      </c>
      <c r="I34" s="74">
        <f t="shared" si="9"/>
        <v>9</v>
      </c>
      <c r="J34" s="73">
        <f>VLOOKUP($A34,'Return Data'!$A$7:$R$328,14,0)</f>
        <v>11.452443372806201</v>
      </c>
      <c r="K34" s="74">
        <f t="shared" si="10"/>
        <v>9</v>
      </c>
      <c r="L34" s="73">
        <f>VLOOKUP($A34,'Return Data'!$A$7:$R$328,18,0)</f>
        <v>6.5767726128122197</v>
      </c>
      <c r="M34" s="74">
        <f t="shared" si="11"/>
        <v>9</v>
      </c>
      <c r="N34" s="73">
        <f>VLOOKUP($A34,'Return Data'!$A$7:$R$328,15,0)</f>
        <v>12.882246114231201</v>
      </c>
      <c r="O34" s="74">
        <f t="shared" si="12"/>
        <v>6</v>
      </c>
      <c r="P34" s="73">
        <f>VLOOKUP($A34,'Return Data'!$A$7:$R$328,16,0)</f>
        <v>7.6985827274177501</v>
      </c>
      <c r="Q34" s="74">
        <f>RANK(P34,P$8:P$72,0)</f>
        <v>16</v>
      </c>
      <c r="R34" s="73">
        <f>VLOOKUP($A34,'Return Data'!$A$7:$R$328,17,0)</f>
        <v>20.8772290374832</v>
      </c>
      <c r="S34" s="75">
        <f t="shared" si="5"/>
        <v>11</v>
      </c>
    </row>
    <row r="35" spans="1:19" x14ac:dyDescent="0.25">
      <c r="A35" s="71" t="s">
        <v>190</v>
      </c>
      <c r="B35" s="72">
        <f>VLOOKUP($A35,'Return Data'!$A$7:$R$328,2,0)</f>
        <v>43896</v>
      </c>
      <c r="C35" s="73">
        <f>VLOOKUP($A35,'Return Data'!$A$7:$R$328,3,0)</f>
        <v>11.9221</v>
      </c>
      <c r="D35" s="73">
        <f>VLOOKUP($A35,'Return Data'!$A$7:$R$328,11,0)</f>
        <v>-17.586357085747501</v>
      </c>
      <c r="E35" s="74">
        <f t="shared" si="0"/>
        <v>40</v>
      </c>
      <c r="F35" s="73">
        <f>VLOOKUP($A35,'Return Data'!$A$7:$R$328,12,0)</f>
        <v>9.5441836841599699</v>
      </c>
      <c r="G35" s="74">
        <f t="shared" si="8"/>
        <v>34</v>
      </c>
      <c r="H35" s="73">
        <f>VLOOKUP($A35,'Return Data'!$A$7:$R$328,13,0)</f>
        <v>-4.38077587495762</v>
      </c>
      <c r="I35" s="74">
        <f t="shared" si="9"/>
        <v>33</v>
      </c>
      <c r="J35" s="73">
        <f>VLOOKUP($A35,'Return Data'!$A$7:$R$328,14,0)</f>
        <v>1.40129314598051</v>
      </c>
      <c r="K35" s="74">
        <f t="shared" si="10"/>
        <v>35</v>
      </c>
      <c r="L35" s="73">
        <f>VLOOKUP($A35,'Return Data'!$A$7:$R$328,18,0)</f>
        <v>-0.143241602720621</v>
      </c>
      <c r="M35" s="74">
        <f t="shared" si="11"/>
        <v>33</v>
      </c>
      <c r="N35" s="73">
        <f>VLOOKUP($A35,'Return Data'!$A$7:$R$328,15,0)</f>
        <v>3.3911404428996001</v>
      </c>
      <c r="O35" s="74">
        <f t="shared" si="12"/>
        <v>39</v>
      </c>
      <c r="P35" s="73"/>
      <c r="Q35" s="74"/>
      <c r="R35" s="73">
        <f>VLOOKUP($A35,'Return Data'!$A$7:$R$328,17,0)</f>
        <v>5.6807004048582996</v>
      </c>
      <c r="S35" s="75">
        <f t="shared" si="5"/>
        <v>49</v>
      </c>
    </row>
    <row r="36" spans="1:19" x14ac:dyDescent="0.25">
      <c r="A36" s="71" t="s">
        <v>191</v>
      </c>
      <c r="B36" s="72">
        <f>VLOOKUP($A36,'Return Data'!$A$7:$R$328,2,0)</f>
        <v>43896</v>
      </c>
      <c r="C36" s="73">
        <f>VLOOKUP($A36,'Return Data'!$A$7:$R$328,3,0)</f>
        <v>18.704000000000001</v>
      </c>
      <c r="D36" s="73">
        <f>VLOOKUP($A36,'Return Data'!$A$7:$R$328,11,0)</f>
        <v>-21.204539839338299</v>
      </c>
      <c r="E36" s="74">
        <f t="shared" si="0"/>
        <v>49</v>
      </c>
      <c r="F36" s="73">
        <f>VLOOKUP($A36,'Return Data'!$A$7:$R$328,12,0)</f>
        <v>9.1836734693877506</v>
      </c>
      <c r="G36" s="74">
        <f t="shared" si="8"/>
        <v>35</v>
      </c>
      <c r="H36" s="73">
        <f>VLOOKUP($A36,'Return Data'!$A$7:$R$328,13,0)</f>
        <v>-0.95459295304078995</v>
      </c>
      <c r="I36" s="74">
        <f t="shared" si="9"/>
        <v>25</v>
      </c>
      <c r="J36" s="73">
        <f>VLOOKUP($A36,'Return Data'!$A$7:$R$328,14,0)</f>
        <v>6.0392490769625597</v>
      </c>
      <c r="K36" s="74">
        <f t="shared" si="10"/>
        <v>20</v>
      </c>
      <c r="L36" s="73">
        <f>VLOOKUP($A36,'Return Data'!$A$7:$R$328,18,0)</f>
        <v>6.8037531150817001</v>
      </c>
      <c r="M36" s="74">
        <f t="shared" si="11"/>
        <v>6</v>
      </c>
      <c r="N36" s="73">
        <f>VLOOKUP($A36,'Return Data'!$A$7:$R$328,15,0)</f>
        <v>13.8505859860645</v>
      </c>
      <c r="O36" s="74">
        <f t="shared" si="12"/>
        <v>5</v>
      </c>
      <c r="P36" s="73"/>
      <c r="Q36" s="74"/>
      <c r="R36" s="73">
        <f>VLOOKUP($A36,'Return Data'!$A$7:$R$328,17,0)</f>
        <v>20.764444444444401</v>
      </c>
      <c r="S36" s="75">
        <f t="shared" si="5"/>
        <v>12</v>
      </c>
    </row>
    <row r="37" spans="1:19" x14ac:dyDescent="0.25">
      <c r="A37" s="71" t="s">
        <v>192</v>
      </c>
      <c r="B37" s="72">
        <f>VLOOKUP($A37,'Return Data'!$A$7:$R$328,2,0)</f>
        <v>43896</v>
      </c>
      <c r="C37" s="73">
        <f>VLOOKUP($A37,'Return Data'!$A$7:$R$328,3,0)</f>
        <v>19.572299999999998</v>
      </c>
      <c r="D37" s="73">
        <f>VLOOKUP($A37,'Return Data'!$A$7:$R$328,11,0)</f>
        <v>-1.78517349343099</v>
      </c>
      <c r="E37" s="74">
        <f t="shared" si="0"/>
        <v>12</v>
      </c>
      <c r="F37" s="73">
        <f>VLOOKUP($A37,'Return Data'!$A$7:$R$328,12,0)</f>
        <v>24.6557481647415</v>
      </c>
      <c r="G37" s="74">
        <f t="shared" si="8"/>
        <v>8</v>
      </c>
      <c r="H37" s="73">
        <f>VLOOKUP($A37,'Return Data'!$A$7:$R$328,13,0)</f>
        <v>9.3471784922770702</v>
      </c>
      <c r="I37" s="74">
        <f t="shared" si="9"/>
        <v>7</v>
      </c>
      <c r="J37" s="73">
        <f>VLOOKUP($A37,'Return Data'!$A$7:$R$328,14,0)</f>
        <v>12.2624362306883</v>
      </c>
      <c r="K37" s="74">
        <f t="shared" si="10"/>
        <v>7</v>
      </c>
      <c r="L37" s="73">
        <f>VLOOKUP($A37,'Return Data'!$A$7:$R$328,18,0)</f>
        <v>3.0183612762104599</v>
      </c>
      <c r="M37" s="74">
        <f t="shared" si="11"/>
        <v>17</v>
      </c>
      <c r="N37" s="73">
        <f>VLOOKUP($A37,'Return Data'!$A$7:$R$328,15,0)</f>
        <v>12.3327825535027</v>
      </c>
      <c r="O37" s="74">
        <f t="shared" si="12"/>
        <v>8</v>
      </c>
      <c r="P37" s="73">
        <f>VLOOKUP($A37,'Return Data'!$A$7:$R$328,16,0)</f>
        <v>15.649462825554</v>
      </c>
      <c r="Q37" s="74">
        <f>RANK(P37,P$8:P$72,0)</f>
        <v>2</v>
      </c>
      <c r="R37" s="73">
        <f>VLOOKUP($A37,'Return Data'!$A$7:$R$328,17,0)</f>
        <v>18.673915018706602</v>
      </c>
      <c r="S37" s="75">
        <f t="shared" si="5"/>
        <v>20</v>
      </c>
    </row>
    <row r="38" spans="1:19" x14ac:dyDescent="0.25">
      <c r="A38" s="71" t="s">
        <v>193</v>
      </c>
      <c r="B38" s="72">
        <f>VLOOKUP($A38,'Return Data'!$A$7:$R$328,2,0)</f>
        <v>43896</v>
      </c>
      <c r="C38" s="73">
        <f>VLOOKUP($A38,'Return Data'!$A$7:$R$328,3,0)</f>
        <v>50.261699999999998</v>
      </c>
      <c r="D38" s="73">
        <f>VLOOKUP($A38,'Return Data'!$A$7:$R$328,11,0)</f>
        <v>-36.724717603123501</v>
      </c>
      <c r="E38" s="74">
        <f t="shared" si="0"/>
        <v>64</v>
      </c>
      <c r="F38" s="73">
        <f>VLOOKUP($A38,'Return Data'!$A$7:$R$328,12,0)</f>
        <v>-3.35112797590469E-2</v>
      </c>
      <c r="G38" s="74">
        <f t="shared" si="8"/>
        <v>60</v>
      </c>
      <c r="H38" s="73">
        <f>VLOOKUP($A38,'Return Data'!$A$7:$R$328,13,0)</f>
        <v>-19.7933745905001</v>
      </c>
      <c r="I38" s="74">
        <f t="shared" si="9"/>
        <v>61</v>
      </c>
      <c r="J38" s="73">
        <f>VLOOKUP($A38,'Return Data'!$A$7:$R$328,14,0)</f>
        <v>-10.648926805276099</v>
      </c>
      <c r="K38" s="74">
        <f t="shared" si="10"/>
        <v>58</v>
      </c>
      <c r="L38" s="73">
        <f>VLOOKUP($A38,'Return Data'!$A$7:$R$328,18,0)</f>
        <v>-10.511036656121901</v>
      </c>
      <c r="M38" s="74">
        <f t="shared" si="11"/>
        <v>51</v>
      </c>
      <c r="N38" s="73">
        <f>VLOOKUP($A38,'Return Data'!$A$7:$R$328,15,0)</f>
        <v>-2.55347569651004</v>
      </c>
      <c r="O38" s="74">
        <f t="shared" si="12"/>
        <v>46</v>
      </c>
      <c r="P38" s="73">
        <f>VLOOKUP($A38,'Return Data'!$A$7:$R$328,16,0)</f>
        <v>-0.49307412265811001</v>
      </c>
      <c r="Q38" s="74">
        <f>RANK(P38,P$8:P$72,0)</f>
        <v>36</v>
      </c>
      <c r="R38" s="73">
        <f>VLOOKUP($A38,'Return Data'!$A$7:$R$328,17,0)</f>
        <v>14.3018731122667</v>
      </c>
      <c r="S38" s="75">
        <f t="shared" si="5"/>
        <v>31</v>
      </c>
    </row>
    <row r="39" spans="1:19" x14ac:dyDescent="0.25">
      <c r="A39" s="71" t="s">
        <v>194</v>
      </c>
      <c r="B39" s="72">
        <f>VLOOKUP($A39,'Return Data'!$A$7:$R$328,2,0)</f>
        <v>43896</v>
      </c>
      <c r="C39" s="73">
        <f>VLOOKUP($A39,'Return Data'!$A$7:$R$328,3,0)</f>
        <v>10.459300000000001</v>
      </c>
      <c r="D39" s="73">
        <f>VLOOKUP($A39,'Return Data'!$A$7:$R$328,11,0)</f>
        <v>-6.6636118676358604</v>
      </c>
      <c r="E39" s="74">
        <f t="shared" si="0"/>
        <v>25</v>
      </c>
      <c r="F39" s="73">
        <f>VLOOKUP($A39,'Return Data'!$A$7:$R$328,12,0)</f>
        <v>6.0299140489213503</v>
      </c>
      <c r="G39" s="74">
        <f t="shared" si="8"/>
        <v>47</v>
      </c>
      <c r="H39" s="73"/>
      <c r="I39" s="74"/>
      <c r="J39" s="73"/>
      <c r="K39" s="74"/>
      <c r="L39" s="73"/>
      <c r="M39" s="74"/>
      <c r="N39" s="73"/>
      <c r="O39" s="74"/>
      <c r="P39" s="73"/>
      <c r="Q39" s="74"/>
      <c r="R39" s="73">
        <f>VLOOKUP($A39,'Return Data'!$A$7:$R$328,17,0)</f>
        <v>7.4178982300885004</v>
      </c>
      <c r="S39" s="75">
        <f t="shared" si="5"/>
        <v>45</v>
      </c>
    </row>
    <row r="40" spans="1:19" x14ac:dyDescent="0.25">
      <c r="A40" s="71" t="s">
        <v>195</v>
      </c>
      <c r="B40" s="72">
        <f>VLOOKUP($A40,'Return Data'!$A$7:$R$328,2,0)</f>
        <v>43896</v>
      </c>
      <c r="C40" s="73">
        <f>VLOOKUP($A40,'Return Data'!$A$7:$R$328,3,0)</f>
        <v>14.34</v>
      </c>
      <c r="D40" s="73">
        <f>VLOOKUP($A40,'Return Data'!$A$7:$R$328,11,0)</f>
        <v>-24.674932397445499</v>
      </c>
      <c r="E40" s="74">
        <f t="shared" ref="E40:E71" si="13">RANK(D40,D$8:D$72,0)</f>
        <v>57</v>
      </c>
      <c r="F40" s="73">
        <f>VLOOKUP($A40,'Return Data'!$A$7:$R$328,12,0)</f>
        <v>0</v>
      </c>
      <c r="G40" s="74">
        <f t="shared" si="8"/>
        <v>59</v>
      </c>
      <c r="H40" s="73">
        <f>VLOOKUP($A40,'Return Data'!$A$7:$R$328,13,0)</f>
        <v>-8.6839425575043503</v>
      </c>
      <c r="I40" s="74">
        <f t="shared" ref="I40:I72" si="14">RANK(H40,H$8:H$72,0)</f>
        <v>41</v>
      </c>
      <c r="J40" s="73">
        <f>VLOOKUP($A40,'Return Data'!$A$7:$R$328,14,0)</f>
        <v>0.41902006704320899</v>
      </c>
      <c r="K40" s="74">
        <f t="shared" ref="K40:K72" si="15">RANK(J40,J$8:J$72,0)</f>
        <v>38</v>
      </c>
      <c r="L40" s="73">
        <f>VLOOKUP($A40,'Return Data'!$A$7:$R$328,18,0)</f>
        <v>1.35916964240216</v>
      </c>
      <c r="M40" s="74">
        <f t="shared" ref="M40:M50" si="16">RANK(L40,L$8:L$72,0)</f>
        <v>25</v>
      </c>
      <c r="N40" s="73">
        <f>VLOOKUP($A40,'Return Data'!$A$7:$R$328,15,0)</f>
        <v>7.34081379096133</v>
      </c>
      <c r="O40" s="74">
        <f t="shared" ref="O40:O49" si="17">RANK(N40,N$8:N$72,0)</f>
        <v>21</v>
      </c>
      <c r="P40" s="73"/>
      <c r="Q40" s="74"/>
      <c r="R40" s="73">
        <f>VLOOKUP($A40,'Return Data'!$A$7:$R$328,17,0)</f>
        <v>10.2398190045249</v>
      </c>
      <c r="S40" s="75">
        <f t="shared" ref="S40:S71" si="18">RANK(R40,R$8:R$72,0)</f>
        <v>40</v>
      </c>
    </row>
    <row r="41" spans="1:19" x14ac:dyDescent="0.25">
      <c r="A41" s="71" t="s">
        <v>196</v>
      </c>
      <c r="B41" s="72">
        <f>VLOOKUP($A41,'Return Data'!$A$7:$R$328,2,0)</f>
        <v>43896</v>
      </c>
      <c r="C41" s="73">
        <f>VLOOKUP($A41,'Return Data'!$A$7:$R$328,3,0)</f>
        <v>187.71</v>
      </c>
      <c r="D41" s="73">
        <f>VLOOKUP($A41,'Return Data'!$A$7:$R$328,11,0)</f>
        <v>-22.051049690379099</v>
      </c>
      <c r="E41" s="74">
        <f t="shared" si="13"/>
        <v>52</v>
      </c>
      <c r="F41" s="73">
        <f>VLOOKUP($A41,'Return Data'!$A$7:$R$328,12,0)</f>
        <v>2.9487783420428602</v>
      </c>
      <c r="G41" s="74">
        <f t="shared" si="8"/>
        <v>52</v>
      </c>
      <c r="H41" s="73">
        <f>VLOOKUP($A41,'Return Data'!$A$7:$R$328,13,0)</f>
        <v>-10.9131156237795</v>
      </c>
      <c r="I41" s="74">
        <f t="shared" si="14"/>
        <v>49</v>
      </c>
      <c r="J41" s="73">
        <f>VLOOKUP($A41,'Return Data'!$A$7:$R$328,14,0)</f>
        <v>-3.85607476426275</v>
      </c>
      <c r="K41" s="74">
        <f t="shared" si="15"/>
        <v>49</v>
      </c>
      <c r="L41" s="73">
        <f>VLOOKUP($A41,'Return Data'!$A$7:$R$328,18,0)</f>
        <v>-3.0753252949130099</v>
      </c>
      <c r="M41" s="74">
        <f t="shared" si="16"/>
        <v>43</v>
      </c>
      <c r="N41" s="73">
        <f>VLOOKUP($A41,'Return Data'!$A$7:$R$328,15,0)</f>
        <v>2.5457501990367599</v>
      </c>
      <c r="O41" s="74">
        <f t="shared" si="17"/>
        <v>41</v>
      </c>
      <c r="P41" s="73">
        <f>VLOOKUP($A41,'Return Data'!$A$7:$R$328,16,0)</f>
        <v>2.9062442160557098</v>
      </c>
      <c r="Q41" s="74">
        <f t="shared" ref="Q41:Q47" si="19">RANK(P41,P$8:P$72,0)</f>
        <v>33</v>
      </c>
      <c r="R41" s="73">
        <f>VLOOKUP($A41,'Return Data'!$A$7:$R$328,17,0)</f>
        <v>11.739664733524799</v>
      </c>
      <c r="S41" s="75">
        <f t="shared" si="18"/>
        <v>38</v>
      </c>
    </row>
    <row r="42" spans="1:19" x14ac:dyDescent="0.25">
      <c r="A42" s="71" t="s">
        <v>197</v>
      </c>
      <c r="B42" s="72">
        <f>VLOOKUP($A42,'Return Data'!$A$7:$R$328,2,0)</f>
        <v>43896</v>
      </c>
      <c r="C42" s="73">
        <f>VLOOKUP($A42,'Return Data'!$A$7:$R$328,3,0)</f>
        <v>200.72</v>
      </c>
      <c r="D42" s="73">
        <f>VLOOKUP($A42,'Return Data'!$A$7:$R$328,11,0)</f>
        <v>-21.341488699979301</v>
      </c>
      <c r="E42" s="74">
        <f t="shared" si="13"/>
        <v>50</v>
      </c>
      <c r="F42" s="73">
        <f>VLOOKUP($A42,'Return Data'!$A$7:$R$328,12,0)</f>
        <v>3.55908668960083</v>
      </c>
      <c r="G42" s="74">
        <f t="shared" si="8"/>
        <v>51</v>
      </c>
      <c r="H42" s="73">
        <f>VLOOKUP($A42,'Return Data'!$A$7:$R$328,13,0)</f>
        <v>-10.248937166527099</v>
      </c>
      <c r="I42" s="74">
        <f t="shared" si="14"/>
        <v>46</v>
      </c>
      <c r="J42" s="73">
        <f>VLOOKUP($A42,'Return Data'!$A$7:$R$328,14,0)</f>
        <v>-3.2771350680440201</v>
      </c>
      <c r="K42" s="74">
        <f t="shared" si="15"/>
        <v>45</v>
      </c>
      <c r="L42" s="73">
        <f>VLOOKUP($A42,'Return Data'!$A$7:$R$328,18,0)</f>
        <v>-2.9602790782304198</v>
      </c>
      <c r="M42" s="74">
        <f t="shared" si="16"/>
        <v>42</v>
      </c>
      <c r="N42" s="73">
        <f>VLOOKUP($A42,'Return Data'!$A$7:$R$328,15,0)</f>
        <v>5.6559452167616797</v>
      </c>
      <c r="O42" s="74">
        <f t="shared" si="17"/>
        <v>29</v>
      </c>
      <c r="P42" s="73">
        <f>VLOOKUP($A42,'Return Data'!$A$7:$R$328,16,0)</f>
        <v>6.9543772421828702</v>
      </c>
      <c r="Q42" s="74">
        <f t="shared" si="19"/>
        <v>20</v>
      </c>
      <c r="R42" s="73">
        <f>VLOOKUP($A42,'Return Data'!$A$7:$R$328,17,0)</f>
        <v>18.694197236082001</v>
      </c>
      <c r="S42" s="75">
        <f t="shared" si="18"/>
        <v>19</v>
      </c>
    </row>
    <row r="43" spans="1:19" x14ac:dyDescent="0.25">
      <c r="A43" s="71" t="s">
        <v>198</v>
      </c>
      <c r="B43" s="72">
        <f>VLOOKUP($A43,'Return Data'!$A$7:$R$328,2,0)</f>
        <v>43896</v>
      </c>
      <c r="C43" s="73">
        <f>VLOOKUP($A43,'Return Data'!$A$7:$R$328,3,0)</f>
        <v>91.130700000000004</v>
      </c>
      <c r="D43" s="73">
        <f>VLOOKUP($A43,'Return Data'!$A$7:$R$328,11,0)</f>
        <v>-23.072969242749998</v>
      </c>
      <c r="E43" s="74">
        <f t="shared" si="13"/>
        <v>54</v>
      </c>
      <c r="F43" s="73">
        <f>VLOOKUP($A43,'Return Data'!$A$7:$R$328,12,0)</f>
        <v>6.73481019727698</v>
      </c>
      <c r="G43" s="74">
        <f t="shared" si="8"/>
        <v>43</v>
      </c>
      <c r="H43" s="73">
        <f>VLOOKUP($A43,'Return Data'!$A$7:$R$328,13,0)</f>
        <v>-7.0075767751010796</v>
      </c>
      <c r="I43" s="74">
        <f t="shared" si="14"/>
        <v>39</v>
      </c>
      <c r="J43" s="73">
        <f>VLOOKUP($A43,'Return Data'!$A$7:$R$328,14,0)</f>
        <v>0.25981172054943602</v>
      </c>
      <c r="K43" s="74">
        <f t="shared" si="15"/>
        <v>39</v>
      </c>
      <c r="L43" s="73">
        <f>VLOOKUP($A43,'Return Data'!$A$7:$R$328,18,0)</f>
        <v>0.154990785276062</v>
      </c>
      <c r="M43" s="74">
        <f t="shared" si="16"/>
        <v>30</v>
      </c>
      <c r="N43" s="73">
        <f>VLOOKUP($A43,'Return Data'!$A$7:$R$328,15,0)</f>
        <v>5.62056229994419</v>
      </c>
      <c r="O43" s="74">
        <f t="shared" si="17"/>
        <v>30</v>
      </c>
      <c r="P43" s="73">
        <f>VLOOKUP($A43,'Return Data'!$A$7:$R$328,16,0)</f>
        <v>9.8243670676053103</v>
      </c>
      <c r="Q43" s="74">
        <f t="shared" si="19"/>
        <v>9</v>
      </c>
      <c r="R43" s="73">
        <f>VLOOKUP($A43,'Return Data'!$A$7:$R$328,17,0)</f>
        <v>18.530817438772299</v>
      </c>
      <c r="S43" s="75">
        <f t="shared" si="18"/>
        <v>21</v>
      </c>
    </row>
    <row r="44" spans="1:19" x14ac:dyDescent="0.25">
      <c r="A44" s="71" t="s">
        <v>199</v>
      </c>
      <c r="B44" s="72">
        <f>VLOOKUP($A44,'Return Data'!$A$7:$R$328,2,0)</f>
        <v>43896</v>
      </c>
      <c r="C44" s="73">
        <f>VLOOKUP($A44,'Return Data'!$A$7:$R$328,3,0)</f>
        <v>47.29</v>
      </c>
      <c r="D44" s="73">
        <f>VLOOKUP($A44,'Return Data'!$A$7:$R$328,11,0)</f>
        <v>-35.627474644815699</v>
      </c>
      <c r="E44" s="74">
        <f t="shared" si="13"/>
        <v>63</v>
      </c>
      <c r="F44" s="73">
        <f>VLOOKUP($A44,'Return Data'!$A$7:$R$328,12,0)</f>
        <v>-15.1343280375538</v>
      </c>
      <c r="G44" s="74">
        <f t="shared" si="8"/>
        <v>64</v>
      </c>
      <c r="H44" s="73">
        <f>VLOOKUP($A44,'Return Data'!$A$7:$R$328,13,0)</f>
        <v>-19.4392336095991</v>
      </c>
      <c r="I44" s="74">
        <f t="shared" si="14"/>
        <v>60</v>
      </c>
      <c r="J44" s="73">
        <f>VLOOKUP($A44,'Return Data'!$A$7:$R$328,14,0)</f>
        <v>-12.456619868706801</v>
      </c>
      <c r="K44" s="74">
        <f t="shared" si="15"/>
        <v>59</v>
      </c>
      <c r="L44" s="73">
        <f>VLOOKUP($A44,'Return Data'!$A$7:$R$328,18,0)</f>
        <v>-3.99258517994113</v>
      </c>
      <c r="M44" s="74">
        <f t="shared" si="16"/>
        <v>45</v>
      </c>
      <c r="N44" s="73">
        <f>VLOOKUP($A44,'Return Data'!$A$7:$R$328,15,0)</f>
        <v>2.8192947900978E-2</v>
      </c>
      <c r="O44" s="74">
        <f t="shared" si="17"/>
        <v>44</v>
      </c>
      <c r="P44" s="73">
        <f>VLOOKUP($A44,'Return Data'!$A$7:$R$328,16,0)</f>
        <v>4.4698779283381098</v>
      </c>
      <c r="Q44" s="74">
        <f t="shared" si="19"/>
        <v>30</v>
      </c>
      <c r="R44" s="73">
        <f>VLOOKUP($A44,'Return Data'!$A$7:$R$328,17,0)</f>
        <v>33.270227328281599</v>
      </c>
      <c r="S44" s="75">
        <f t="shared" si="18"/>
        <v>2</v>
      </c>
    </row>
    <row r="45" spans="1:19" x14ac:dyDescent="0.25">
      <c r="A45" s="71" t="s">
        <v>200</v>
      </c>
      <c r="B45" s="72">
        <f>VLOOKUP($A45,'Return Data'!$A$7:$R$328,2,0)</f>
        <v>43896</v>
      </c>
      <c r="C45" s="73">
        <f>VLOOKUP($A45,'Return Data'!$A$7:$R$328,3,0)</f>
        <v>79.608599999999996</v>
      </c>
      <c r="D45" s="73">
        <f>VLOOKUP($A45,'Return Data'!$A$7:$R$328,11,0)</f>
        <v>-12.493580560224499</v>
      </c>
      <c r="E45" s="74">
        <f t="shared" si="13"/>
        <v>33</v>
      </c>
      <c r="F45" s="73">
        <f>VLOOKUP($A45,'Return Data'!$A$7:$R$328,12,0)</f>
        <v>18.563404601590801</v>
      </c>
      <c r="G45" s="74">
        <f t="shared" si="8"/>
        <v>12</v>
      </c>
      <c r="H45" s="73">
        <f>VLOOKUP($A45,'Return Data'!$A$7:$R$328,13,0)</f>
        <v>-0.70291964692142805</v>
      </c>
      <c r="I45" s="74">
        <f t="shared" si="14"/>
        <v>22</v>
      </c>
      <c r="J45" s="73">
        <f>VLOOKUP($A45,'Return Data'!$A$7:$R$328,14,0)</f>
        <v>4.0011730622849999</v>
      </c>
      <c r="K45" s="74">
        <f t="shared" si="15"/>
        <v>28</v>
      </c>
      <c r="L45" s="73">
        <f>VLOOKUP($A45,'Return Data'!$A$7:$R$328,18,0)</f>
        <v>1.6545975980493099</v>
      </c>
      <c r="M45" s="74">
        <f t="shared" si="16"/>
        <v>23</v>
      </c>
      <c r="N45" s="73">
        <f>VLOOKUP($A45,'Return Data'!$A$7:$R$328,15,0)</f>
        <v>5.0114719520057598</v>
      </c>
      <c r="O45" s="74">
        <f t="shared" si="17"/>
        <v>33</v>
      </c>
      <c r="P45" s="73">
        <f>VLOOKUP($A45,'Return Data'!$A$7:$R$328,16,0)</f>
        <v>4.9039191610395898</v>
      </c>
      <c r="Q45" s="74">
        <f t="shared" si="19"/>
        <v>29</v>
      </c>
      <c r="R45" s="73">
        <f>VLOOKUP($A45,'Return Data'!$A$7:$R$328,17,0)</f>
        <v>12.8443880045231</v>
      </c>
      <c r="S45" s="75">
        <f t="shared" si="18"/>
        <v>36</v>
      </c>
    </row>
    <row r="46" spans="1:19" x14ac:dyDescent="0.25">
      <c r="A46" s="71" t="s">
        <v>372</v>
      </c>
      <c r="B46" s="72">
        <f>VLOOKUP($A46,'Return Data'!$A$7:$R$328,2,0)</f>
        <v>43896</v>
      </c>
      <c r="C46" s="73">
        <f>VLOOKUP($A46,'Return Data'!$A$7:$R$328,3,0)</f>
        <v>139.31190000000001</v>
      </c>
      <c r="D46" s="73">
        <f>VLOOKUP($A46,'Return Data'!$A$7:$R$328,11,0)</f>
        <v>-20.783434023862799</v>
      </c>
      <c r="E46" s="74">
        <f t="shared" si="13"/>
        <v>47</v>
      </c>
      <c r="F46" s="73">
        <f>VLOOKUP($A46,'Return Data'!$A$7:$R$328,12,0)</f>
        <v>3.7227742317563002</v>
      </c>
      <c r="G46" s="74">
        <f t="shared" si="8"/>
        <v>50</v>
      </c>
      <c r="H46" s="73">
        <f>VLOOKUP($A46,'Return Data'!$A$7:$R$328,13,0)</f>
        <v>-9.2082277363639609</v>
      </c>
      <c r="I46" s="74">
        <f t="shared" si="14"/>
        <v>43</v>
      </c>
      <c r="J46" s="73">
        <f>VLOOKUP($A46,'Return Data'!$A$7:$R$328,14,0)</f>
        <v>-3.5015929386360298</v>
      </c>
      <c r="K46" s="74">
        <f t="shared" si="15"/>
        <v>47</v>
      </c>
      <c r="L46" s="73">
        <f>VLOOKUP($A46,'Return Data'!$A$7:$R$328,18,0)</f>
        <v>-1.60289802941045</v>
      </c>
      <c r="M46" s="74">
        <f t="shared" si="16"/>
        <v>36</v>
      </c>
      <c r="N46" s="73">
        <f>VLOOKUP($A46,'Return Data'!$A$7:$R$328,15,0)</f>
        <v>3.7667318716620302</v>
      </c>
      <c r="O46" s="74">
        <f t="shared" si="17"/>
        <v>37</v>
      </c>
      <c r="P46" s="73">
        <f>VLOOKUP($A46,'Return Data'!$A$7:$R$328,16,0)</f>
        <v>3.2668835383071602</v>
      </c>
      <c r="Q46" s="74">
        <f t="shared" si="19"/>
        <v>31</v>
      </c>
      <c r="R46" s="73">
        <f>VLOOKUP($A46,'Return Data'!$A$7:$R$328,17,0)</f>
        <v>14.790048847164901</v>
      </c>
      <c r="S46" s="75">
        <f t="shared" si="18"/>
        <v>30</v>
      </c>
    </row>
    <row r="47" spans="1:19" x14ac:dyDescent="0.25">
      <c r="A47" s="71" t="s">
        <v>201</v>
      </c>
      <c r="B47" s="72">
        <f>VLOOKUP($A47,'Return Data'!$A$7:$R$328,2,0)</f>
        <v>43896</v>
      </c>
      <c r="C47" s="73">
        <f>VLOOKUP($A47,'Return Data'!$A$7:$R$328,3,0)</f>
        <v>13.389799999999999</v>
      </c>
      <c r="D47" s="73">
        <f>VLOOKUP($A47,'Return Data'!$A$7:$R$328,11,0)</f>
        <v>-23.7621438492653</v>
      </c>
      <c r="E47" s="74">
        <f t="shared" si="13"/>
        <v>56</v>
      </c>
      <c r="F47" s="73">
        <f>VLOOKUP($A47,'Return Data'!$A$7:$R$328,12,0)</f>
        <v>10.5902573468739</v>
      </c>
      <c r="G47" s="74">
        <f t="shared" si="8"/>
        <v>30</v>
      </c>
      <c r="H47" s="73">
        <f>VLOOKUP($A47,'Return Data'!$A$7:$R$328,13,0)</f>
        <v>-4.7629389067027397</v>
      </c>
      <c r="I47" s="74">
        <f t="shared" si="14"/>
        <v>35</v>
      </c>
      <c r="J47" s="73">
        <f>VLOOKUP($A47,'Return Data'!$A$7:$R$328,14,0)</f>
        <v>3.23897090146869</v>
      </c>
      <c r="K47" s="74">
        <f t="shared" si="15"/>
        <v>30</v>
      </c>
      <c r="L47" s="73">
        <f>VLOOKUP($A47,'Return Data'!$A$7:$R$328,18,0)</f>
        <v>-2.0144128339329601</v>
      </c>
      <c r="M47" s="74">
        <f t="shared" si="16"/>
        <v>38</v>
      </c>
      <c r="N47" s="73">
        <f>VLOOKUP($A47,'Return Data'!$A$7:$R$328,15,0)</f>
        <v>4.0406389810730001</v>
      </c>
      <c r="O47" s="74">
        <f t="shared" si="17"/>
        <v>35</v>
      </c>
      <c r="P47" s="73">
        <f>VLOOKUP($A47,'Return Data'!$A$7:$R$328,16,0)</f>
        <v>5.2942186759697503</v>
      </c>
      <c r="Q47" s="74">
        <f t="shared" si="19"/>
        <v>28</v>
      </c>
      <c r="R47" s="73">
        <f>VLOOKUP($A47,'Return Data'!$A$7:$R$328,17,0)</f>
        <v>6.7871569399283</v>
      </c>
      <c r="S47" s="75">
        <f t="shared" si="18"/>
        <v>46</v>
      </c>
    </row>
    <row r="48" spans="1:19" x14ac:dyDescent="0.25">
      <c r="A48" s="71" t="s">
        <v>202</v>
      </c>
      <c r="B48" s="72">
        <f>VLOOKUP($A48,'Return Data'!$A$7:$R$328,2,0)</f>
        <v>43896</v>
      </c>
      <c r="C48" s="73">
        <f>VLOOKUP($A48,'Return Data'!$A$7:$R$328,3,0)</f>
        <v>14.087199999999999</v>
      </c>
      <c r="D48" s="73">
        <f>VLOOKUP($A48,'Return Data'!$A$7:$R$328,11,0)</f>
        <v>-17.250715969492099</v>
      </c>
      <c r="E48" s="74">
        <f t="shared" si="13"/>
        <v>39</v>
      </c>
      <c r="F48" s="73">
        <f>VLOOKUP($A48,'Return Data'!$A$7:$R$328,12,0)</f>
        <v>13.6968464323507</v>
      </c>
      <c r="G48" s="74">
        <f t="shared" si="8"/>
        <v>25</v>
      </c>
      <c r="H48" s="73">
        <f>VLOOKUP($A48,'Return Data'!$A$7:$R$328,13,0)</f>
        <v>-2.5270105931828799</v>
      </c>
      <c r="I48" s="74">
        <f t="shared" si="14"/>
        <v>29</v>
      </c>
      <c r="J48" s="73">
        <f>VLOOKUP($A48,'Return Data'!$A$7:$R$328,14,0)</f>
        <v>5.74243908938828</v>
      </c>
      <c r="K48" s="74">
        <f t="shared" si="15"/>
        <v>22</v>
      </c>
      <c r="L48" s="73">
        <f>VLOOKUP($A48,'Return Data'!$A$7:$R$328,18,0)</f>
        <v>-0.448910204005038</v>
      </c>
      <c r="M48" s="74">
        <f t="shared" si="16"/>
        <v>34</v>
      </c>
      <c r="N48" s="73">
        <f>VLOOKUP($A48,'Return Data'!$A$7:$R$328,15,0)</f>
        <v>5.2720472388252402</v>
      </c>
      <c r="O48" s="74">
        <f t="shared" si="17"/>
        <v>31</v>
      </c>
      <c r="P48" s="73"/>
      <c r="Q48" s="74"/>
      <c r="R48" s="73">
        <f>VLOOKUP($A48,'Return Data'!$A$7:$R$328,17,0)</f>
        <v>8.2141235221510005</v>
      </c>
      <c r="S48" s="75">
        <f t="shared" si="18"/>
        <v>43</v>
      </c>
    </row>
    <row r="49" spans="1:19" x14ac:dyDescent="0.25">
      <c r="A49" s="71" t="s">
        <v>203</v>
      </c>
      <c r="B49" s="72">
        <f>VLOOKUP($A49,'Return Data'!$A$7:$R$328,2,0)</f>
        <v>43896</v>
      </c>
      <c r="C49" s="73">
        <f>VLOOKUP($A49,'Return Data'!$A$7:$R$328,3,0)</f>
        <v>13.9861</v>
      </c>
      <c r="D49" s="73">
        <f>VLOOKUP($A49,'Return Data'!$A$7:$R$328,11,0)</f>
        <v>-13.6035228353441</v>
      </c>
      <c r="E49" s="74">
        <f t="shared" si="13"/>
        <v>36</v>
      </c>
      <c r="F49" s="73">
        <f>VLOOKUP($A49,'Return Data'!$A$7:$R$328,12,0)</f>
        <v>14.2606730819725</v>
      </c>
      <c r="G49" s="74">
        <f t="shared" si="8"/>
        <v>23</v>
      </c>
      <c r="H49" s="73">
        <f>VLOOKUP($A49,'Return Data'!$A$7:$R$328,13,0)</f>
        <v>-2.84299753299574</v>
      </c>
      <c r="I49" s="74">
        <f t="shared" si="14"/>
        <v>30</v>
      </c>
      <c r="J49" s="73">
        <f>VLOOKUP($A49,'Return Data'!$A$7:$R$328,14,0)</f>
        <v>6.1411431925595501</v>
      </c>
      <c r="K49" s="74">
        <f t="shared" si="15"/>
        <v>19</v>
      </c>
      <c r="L49" s="73">
        <f>VLOOKUP($A49,'Return Data'!$A$7:$R$328,18,0)</f>
        <v>0.161891150839135</v>
      </c>
      <c r="M49" s="74">
        <f t="shared" si="16"/>
        <v>29</v>
      </c>
      <c r="N49" s="73">
        <f>VLOOKUP($A49,'Return Data'!$A$7:$R$328,15,0)</f>
        <v>6.2280806932801198</v>
      </c>
      <c r="O49" s="74">
        <f t="shared" si="17"/>
        <v>25</v>
      </c>
      <c r="P49" s="73"/>
      <c r="Q49" s="74"/>
      <c r="R49" s="73">
        <f>VLOOKUP($A49,'Return Data'!$A$7:$R$328,17,0)</f>
        <v>10.1318001392758</v>
      </c>
      <c r="S49" s="75">
        <f t="shared" si="18"/>
        <v>41</v>
      </c>
    </row>
    <row r="50" spans="1:19" x14ac:dyDescent="0.25">
      <c r="A50" s="71" t="s">
        <v>204</v>
      </c>
      <c r="B50" s="72">
        <f>VLOOKUP($A50,'Return Data'!$A$7:$R$328,2,0)</f>
        <v>43896</v>
      </c>
      <c r="C50" s="73">
        <f>VLOOKUP($A50,'Return Data'!$A$7:$R$328,3,0)</f>
        <v>14.937099999999999</v>
      </c>
      <c r="D50" s="73">
        <f>VLOOKUP($A50,'Return Data'!$A$7:$R$328,11,0)</f>
        <v>21.388698108793498</v>
      </c>
      <c r="E50" s="74">
        <f t="shared" si="13"/>
        <v>2</v>
      </c>
      <c r="F50" s="73">
        <f>VLOOKUP($A50,'Return Data'!$A$7:$R$328,12,0)</f>
        <v>36.079447504374002</v>
      </c>
      <c r="G50" s="74">
        <f t="shared" si="8"/>
        <v>3</v>
      </c>
      <c r="H50" s="73">
        <f>VLOOKUP($A50,'Return Data'!$A$7:$R$328,13,0)</f>
        <v>16.995626058289499</v>
      </c>
      <c r="I50" s="74">
        <f t="shared" si="14"/>
        <v>2</v>
      </c>
      <c r="J50" s="73">
        <f>VLOOKUP($A50,'Return Data'!$A$7:$R$328,14,0)</f>
        <v>21.116974308308901</v>
      </c>
      <c r="K50" s="74">
        <f t="shared" si="15"/>
        <v>2</v>
      </c>
      <c r="L50" s="73">
        <f>VLOOKUP($A50,'Return Data'!$A$7:$R$328,18,0)</f>
        <v>7.27385670276339</v>
      </c>
      <c r="M50" s="74">
        <f t="shared" si="16"/>
        <v>4</v>
      </c>
      <c r="N50" s="90"/>
      <c r="O50" s="74"/>
      <c r="P50" s="73"/>
      <c r="Q50" s="74"/>
      <c r="R50" s="73">
        <f>VLOOKUP($A50,'Return Data'!$A$7:$R$328,17,0)</f>
        <v>16.825784313725499</v>
      </c>
      <c r="S50" s="75">
        <f t="shared" si="18"/>
        <v>27</v>
      </c>
    </row>
    <row r="51" spans="1:19" x14ac:dyDescent="0.25">
      <c r="A51" s="71" t="s">
        <v>205</v>
      </c>
      <c r="B51" s="72">
        <f>VLOOKUP($A51,'Return Data'!$A$7:$R$328,2,0)</f>
        <v>43896</v>
      </c>
      <c r="C51" s="73">
        <f>VLOOKUP($A51,'Return Data'!$A$7:$R$328,3,0)</f>
        <v>10.5791</v>
      </c>
      <c r="D51" s="73">
        <f>VLOOKUP($A51,'Return Data'!$A$7:$R$328,11,0)</f>
        <v>-5.11306866467985</v>
      </c>
      <c r="E51" s="74">
        <f t="shared" si="13"/>
        <v>19</v>
      </c>
      <c r="F51" s="73">
        <f>VLOOKUP($A51,'Return Data'!$A$7:$R$328,12,0)</f>
        <v>15.050481599777401</v>
      </c>
      <c r="G51" s="74">
        <f t="shared" si="8"/>
        <v>21</v>
      </c>
      <c r="H51" s="73">
        <f>VLOOKUP($A51,'Return Data'!$A$7:$R$328,13,0)</f>
        <v>1.3958126700558999</v>
      </c>
      <c r="I51" s="74">
        <f t="shared" si="14"/>
        <v>17</v>
      </c>
      <c r="J51" s="73">
        <f>VLOOKUP($A51,'Return Data'!$A$7:$R$328,14,0)</f>
        <v>9.3225522419158704</v>
      </c>
      <c r="K51" s="74">
        <f t="shared" si="15"/>
        <v>13</v>
      </c>
      <c r="L51" s="73"/>
      <c r="M51" s="74"/>
      <c r="N51" s="73"/>
      <c r="O51" s="74"/>
      <c r="P51" s="73"/>
      <c r="Q51" s="74"/>
      <c r="R51" s="73">
        <f>VLOOKUP($A51,'Return Data'!$A$7:$R$328,17,0)</f>
        <v>2.9770633802817001</v>
      </c>
      <c r="S51" s="75">
        <f t="shared" si="18"/>
        <v>51</v>
      </c>
    </row>
    <row r="52" spans="1:19" x14ac:dyDescent="0.25">
      <c r="A52" s="71" t="s">
        <v>206</v>
      </c>
      <c r="B52" s="72">
        <f>VLOOKUP($A52,'Return Data'!$A$7:$R$328,2,0)</f>
        <v>43896</v>
      </c>
      <c r="C52" s="73">
        <f>VLOOKUP($A52,'Return Data'!$A$7:$R$328,3,0)</f>
        <v>11.0113</v>
      </c>
      <c r="D52" s="73">
        <f>VLOOKUP($A52,'Return Data'!$A$7:$R$328,11,0)</f>
        <v>-2.3069977426635999</v>
      </c>
      <c r="E52" s="74">
        <f t="shared" si="13"/>
        <v>15</v>
      </c>
      <c r="F52" s="73">
        <f>VLOOKUP($A52,'Return Data'!$A$7:$R$328,12,0)</f>
        <v>17.991259294897201</v>
      </c>
      <c r="G52" s="74">
        <f t="shared" si="8"/>
        <v>14</v>
      </c>
      <c r="H52" s="73">
        <f>VLOOKUP($A52,'Return Data'!$A$7:$R$328,13,0)</f>
        <v>1.41704146489733</v>
      </c>
      <c r="I52" s="74">
        <f t="shared" si="14"/>
        <v>16</v>
      </c>
      <c r="J52" s="73">
        <f>VLOOKUP($A52,'Return Data'!$A$7:$R$328,14,0)</f>
        <v>9.7973204788346493</v>
      </c>
      <c r="K52" s="74">
        <f t="shared" si="15"/>
        <v>12</v>
      </c>
      <c r="L52" s="73"/>
      <c r="M52" s="74"/>
      <c r="N52" s="73"/>
      <c r="O52" s="74"/>
      <c r="P52" s="73"/>
      <c r="Q52" s="74"/>
      <c r="R52" s="73">
        <f>VLOOKUP($A52,'Return Data'!$A$7:$R$328,17,0)</f>
        <v>6.1726505016722397</v>
      </c>
      <c r="S52" s="75">
        <f t="shared" si="18"/>
        <v>48</v>
      </c>
    </row>
    <row r="53" spans="1:19" x14ac:dyDescent="0.25">
      <c r="A53" s="71" t="s">
        <v>207</v>
      </c>
      <c r="B53" s="72">
        <f>VLOOKUP($A53,'Return Data'!$A$7:$R$328,2,0)</f>
        <v>43896</v>
      </c>
      <c r="C53" s="73">
        <f>VLOOKUP($A53,'Return Data'!$A$7:$R$328,3,0)</f>
        <v>29.636500000000002</v>
      </c>
      <c r="D53" s="73">
        <f>VLOOKUP($A53,'Return Data'!$A$7:$R$328,11,0)</f>
        <v>20.585883855092199</v>
      </c>
      <c r="E53" s="74">
        <f t="shared" si="13"/>
        <v>3</v>
      </c>
      <c r="F53" s="73">
        <f>VLOOKUP($A53,'Return Data'!$A$7:$R$328,12,0)</f>
        <v>39.165315333522699</v>
      </c>
      <c r="G53" s="74">
        <f t="shared" si="8"/>
        <v>1</v>
      </c>
      <c r="H53" s="73">
        <f>VLOOKUP($A53,'Return Data'!$A$7:$R$328,13,0)</f>
        <v>17.008172760593901</v>
      </c>
      <c r="I53" s="74">
        <f t="shared" si="14"/>
        <v>1</v>
      </c>
      <c r="J53" s="73">
        <f>VLOOKUP($A53,'Return Data'!$A$7:$R$328,14,0)</f>
        <v>28.038361517007601</v>
      </c>
      <c r="K53" s="74">
        <f t="shared" si="15"/>
        <v>1</v>
      </c>
      <c r="L53" s="73">
        <f>VLOOKUP($A53,'Return Data'!$A$7:$R$328,18,0)</f>
        <v>13.2779112044153</v>
      </c>
      <c r="M53" s="74">
        <f>RANK(L53,L$8:L$72,0)</f>
        <v>1</v>
      </c>
      <c r="N53" s="73">
        <f>VLOOKUP($A53,'Return Data'!$A$7:$R$328,15,0)</f>
        <v>18.794583046116099</v>
      </c>
      <c r="O53" s="74">
        <f>RANK(N53,N$8:N$72,0)</f>
        <v>1</v>
      </c>
      <c r="P53" s="73">
        <f>VLOOKUP($A53,'Return Data'!$A$7:$R$328,16,0)</f>
        <v>15.952192475275501</v>
      </c>
      <c r="Q53" s="74">
        <f>RANK(P53,P$8:P$72,0)</f>
        <v>1</v>
      </c>
      <c r="R53" s="73">
        <f>VLOOKUP($A53,'Return Data'!$A$7:$R$328,17,0)</f>
        <v>33.029135944700499</v>
      </c>
      <c r="S53" s="75">
        <f t="shared" si="18"/>
        <v>3</v>
      </c>
    </row>
    <row r="54" spans="1:19" x14ac:dyDescent="0.25">
      <c r="A54" s="71" t="s">
        <v>208</v>
      </c>
      <c r="B54" s="72">
        <f>VLOOKUP($A54,'Return Data'!$A$7:$R$328,2,0)</f>
        <v>43896</v>
      </c>
      <c r="C54" s="73">
        <f>VLOOKUP($A54,'Return Data'!$A$7:$R$328,3,0)</f>
        <v>10.9816</v>
      </c>
      <c r="D54" s="73">
        <f>VLOOKUP($A54,'Return Data'!$A$7:$R$328,11,0)</f>
        <v>-5.8770783541754898</v>
      </c>
      <c r="E54" s="74">
        <f t="shared" si="13"/>
        <v>23</v>
      </c>
      <c r="F54" s="73">
        <f>VLOOKUP($A54,'Return Data'!$A$7:$R$328,12,0)</f>
        <v>14.9429464088812</v>
      </c>
      <c r="G54" s="74">
        <f t="shared" si="8"/>
        <v>22</v>
      </c>
      <c r="H54" s="73">
        <f>VLOOKUP($A54,'Return Data'!$A$7:$R$328,13,0)</f>
        <v>4.7370572952606302</v>
      </c>
      <c r="I54" s="74">
        <f t="shared" si="14"/>
        <v>10</v>
      </c>
      <c r="J54" s="73">
        <f>VLOOKUP($A54,'Return Data'!$A$7:$R$328,14,0)</f>
        <v>8.3560026831104803</v>
      </c>
      <c r="K54" s="74">
        <f t="shared" si="15"/>
        <v>15</v>
      </c>
      <c r="L54" s="73"/>
      <c r="M54" s="74"/>
      <c r="N54" s="73"/>
      <c r="O54" s="74"/>
      <c r="P54" s="73"/>
      <c r="Q54" s="74"/>
      <c r="R54" s="73">
        <f>VLOOKUP($A54,'Return Data'!$A$7:$R$328,17,0)</f>
        <v>8.8247290640394098</v>
      </c>
      <c r="S54" s="75">
        <f t="shared" si="18"/>
        <v>42</v>
      </c>
    </row>
    <row r="55" spans="1:19" x14ac:dyDescent="0.25">
      <c r="A55" s="71" t="s">
        <v>209</v>
      </c>
      <c r="B55" s="72">
        <f>VLOOKUP($A55,'Return Data'!$A$7:$R$328,2,0)</f>
        <v>43896</v>
      </c>
      <c r="C55" s="73">
        <f>VLOOKUP($A55,'Return Data'!$A$7:$R$328,3,0)</f>
        <v>98.564400000000006</v>
      </c>
      <c r="D55" s="73">
        <f>VLOOKUP($A55,'Return Data'!$A$7:$R$328,11,0)</f>
        <v>-20.1834441777787</v>
      </c>
      <c r="E55" s="74">
        <f t="shared" si="13"/>
        <v>44</v>
      </c>
      <c r="F55" s="73">
        <f>VLOOKUP($A55,'Return Data'!$A$7:$R$328,12,0)</f>
        <v>6.2427215933010398</v>
      </c>
      <c r="G55" s="74">
        <f t="shared" si="8"/>
        <v>46</v>
      </c>
      <c r="H55" s="73">
        <f>VLOOKUP($A55,'Return Data'!$A$7:$R$328,13,0)</f>
        <v>-9.6679669202906595</v>
      </c>
      <c r="I55" s="74">
        <f t="shared" si="14"/>
        <v>44</v>
      </c>
      <c r="J55" s="73">
        <f>VLOOKUP($A55,'Return Data'!$A$7:$R$328,14,0)</f>
        <v>-1.3632165582874101</v>
      </c>
      <c r="K55" s="74">
        <f t="shared" si="15"/>
        <v>42</v>
      </c>
      <c r="L55" s="73">
        <f>VLOOKUP($A55,'Return Data'!$A$7:$R$328,18,0)</f>
        <v>-2.2153470001020099</v>
      </c>
      <c r="M55" s="74">
        <f t="shared" ref="M55:M61" si="20">RANK(L55,L$8:L$72,0)</f>
        <v>39</v>
      </c>
      <c r="N55" s="73">
        <f>VLOOKUP($A55,'Return Data'!$A$7:$R$328,15,0)</f>
        <v>3.7309090212390599</v>
      </c>
      <c r="O55" s="74">
        <f>RANK(N55,N$8:N$72,0)</f>
        <v>38</v>
      </c>
      <c r="P55" s="73">
        <f>VLOOKUP($A55,'Return Data'!$A$7:$R$328,16,0)</f>
        <v>5.5616806780306796</v>
      </c>
      <c r="Q55" s="74">
        <f>RANK(P55,P$8:P$72,0)</f>
        <v>26</v>
      </c>
      <c r="R55" s="73">
        <f>VLOOKUP($A55,'Return Data'!$A$7:$R$328,17,0)</f>
        <v>14.266648326822599</v>
      </c>
      <c r="S55" s="75">
        <f t="shared" si="18"/>
        <v>33</v>
      </c>
    </row>
    <row r="56" spans="1:19" x14ac:dyDescent="0.25">
      <c r="A56" s="71" t="s">
        <v>210</v>
      </c>
      <c r="B56" s="72">
        <f>VLOOKUP($A56,'Return Data'!$A$7:$R$328,2,0)</f>
        <v>43896</v>
      </c>
      <c r="C56" s="73">
        <f>VLOOKUP($A56,'Return Data'!$A$7:$R$328,3,0)</f>
        <v>9.0671999999999997</v>
      </c>
      <c r="D56" s="73">
        <f>VLOOKUP($A56,'Return Data'!$A$7:$R$328,11,0)</f>
        <v>-0.95763471419497403</v>
      </c>
      <c r="E56" s="74">
        <f t="shared" si="13"/>
        <v>11</v>
      </c>
      <c r="F56" s="73">
        <f>VLOOKUP($A56,'Return Data'!$A$7:$R$328,12,0)</f>
        <v>2.01058799508206</v>
      </c>
      <c r="G56" s="74">
        <f t="shared" si="8"/>
        <v>55</v>
      </c>
      <c r="H56" s="73">
        <f>VLOOKUP($A56,'Return Data'!$A$7:$R$328,13,0)</f>
        <v>-20.7074236271011</v>
      </c>
      <c r="I56" s="74">
        <f t="shared" si="14"/>
        <v>63</v>
      </c>
      <c r="J56" s="73">
        <f>VLOOKUP($A56,'Return Data'!$A$7:$R$328,14,0)</f>
        <v>-14.829336941091301</v>
      </c>
      <c r="K56" s="74">
        <f t="shared" si="15"/>
        <v>62</v>
      </c>
      <c r="L56" s="73">
        <f>VLOOKUP($A56,'Return Data'!$A$7:$R$328,18,0)</f>
        <v>-16.075060648933398</v>
      </c>
      <c r="M56" s="74">
        <f t="shared" si="20"/>
        <v>55</v>
      </c>
      <c r="N56" s="73">
        <f>VLOOKUP($A56,'Return Data'!$A$7:$R$328,15,0)</f>
        <v>-5.8994572446341902</v>
      </c>
      <c r="O56" s="74">
        <f>RANK(N56,N$8:N$72,0)</f>
        <v>47</v>
      </c>
      <c r="P56" s="73"/>
      <c r="Q56" s="74"/>
      <c r="R56" s="73">
        <f>VLOOKUP($A56,'Return Data'!$A$7:$R$328,17,0)</f>
        <v>-2.8278405315614599</v>
      </c>
      <c r="S56" s="75">
        <f t="shared" si="18"/>
        <v>56</v>
      </c>
    </row>
    <row r="57" spans="1:19" x14ac:dyDescent="0.25">
      <c r="A57" s="71" t="s">
        <v>211</v>
      </c>
      <c r="B57" s="72">
        <f>VLOOKUP($A57,'Return Data'!$A$7:$R$328,2,0)</f>
        <v>43896</v>
      </c>
      <c r="C57" s="73">
        <f>VLOOKUP($A57,'Return Data'!$A$7:$R$328,3,0)</f>
        <v>7.7233999999999998</v>
      </c>
      <c r="D57" s="73">
        <f>VLOOKUP($A57,'Return Data'!$A$7:$R$328,11,0)</f>
        <v>-2.27723997920328</v>
      </c>
      <c r="E57" s="74">
        <f t="shared" si="13"/>
        <v>14</v>
      </c>
      <c r="F57" s="73">
        <f>VLOOKUP($A57,'Return Data'!$A$7:$R$328,12,0)</f>
        <v>2.7267018920343098</v>
      </c>
      <c r="G57" s="74">
        <f t="shared" si="8"/>
        <v>54</v>
      </c>
      <c r="H57" s="73">
        <f>VLOOKUP($A57,'Return Data'!$A$7:$R$328,13,0)</f>
        <v>-19.397384077648098</v>
      </c>
      <c r="I57" s="74">
        <f t="shared" si="14"/>
        <v>59</v>
      </c>
      <c r="J57" s="73">
        <f>VLOOKUP($A57,'Return Data'!$A$7:$R$328,14,0)</f>
        <v>-13.9636807853364</v>
      </c>
      <c r="K57" s="74">
        <f t="shared" si="15"/>
        <v>61</v>
      </c>
      <c r="L57" s="73">
        <f>VLOOKUP($A57,'Return Data'!$A$7:$R$328,18,0)</f>
        <v>-15.6505078963689</v>
      </c>
      <c r="M57" s="74">
        <f t="shared" si="20"/>
        <v>54</v>
      </c>
      <c r="N57" s="73"/>
      <c r="O57" s="74"/>
      <c r="P57" s="73"/>
      <c r="Q57" s="74"/>
      <c r="R57" s="73">
        <f>VLOOKUP($A57,'Return Data'!$A$7:$R$328,17,0)</f>
        <v>-7.7083395176252303</v>
      </c>
      <c r="S57" s="75">
        <f t="shared" si="18"/>
        <v>60</v>
      </c>
    </row>
    <row r="58" spans="1:19" x14ac:dyDescent="0.25">
      <c r="A58" s="71" t="s">
        <v>212</v>
      </c>
      <c r="B58" s="72">
        <f>VLOOKUP($A58,'Return Data'!$A$7:$R$328,2,0)</f>
        <v>43896</v>
      </c>
      <c r="C58" s="73">
        <f>VLOOKUP($A58,'Return Data'!$A$7:$R$328,3,0)</f>
        <v>7.5738000000000003</v>
      </c>
      <c r="D58" s="73">
        <f>VLOOKUP($A58,'Return Data'!$A$7:$R$328,11,0)</f>
        <v>1.4723419462291101</v>
      </c>
      <c r="E58" s="74">
        <f t="shared" si="13"/>
        <v>9</v>
      </c>
      <c r="F58" s="73">
        <f>VLOOKUP($A58,'Return Data'!$A$7:$R$328,12,0)</f>
        <v>4.9573655633647</v>
      </c>
      <c r="G58" s="74">
        <f t="shared" si="8"/>
        <v>48</v>
      </c>
      <c r="H58" s="73">
        <f>VLOOKUP($A58,'Return Data'!$A$7:$R$328,13,0)</f>
        <v>-18.3817622426144</v>
      </c>
      <c r="I58" s="74">
        <f t="shared" si="14"/>
        <v>58</v>
      </c>
      <c r="J58" s="73">
        <f>VLOOKUP($A58,'Return Data'!$A$7:$R$328,14,0)</f>
        <v>-13.6269576903731</v>
      </c>
      <c r="K58" s="74">
        <f t="shared" si="15"/>
        <v>60</v>
      </c>
      <c r="L58" s="73">
        <f>VLOOKUP($A58,'Return Data'!$A$7:$R$328,18,0)</f>
        <v>-14.4790875421942</v>
      </c>
      <c r="M58" s="74">
        <f t="shared" si="20"/>
        <v>52</v>
      </c>
      <c r="N58" s="73"/>
      <c r="O58" s="74"/>
      <c r="P58" s="73"/>
      <c r="Q58" s="74"/>
      <c r="R58" s="73">
        <f>VLOOKUP($A58,'Return Data'!$A$7:$R$328,17,0)</f>
        <v>-9.0826974358974297</v>
      </c>
      <c r="S58" s="75">
        <f t="shared" si="18"/>
        <v>63</v>
      </c>
    </row>
    <row r="59" spans="1:19" x14ac:dyDescent="0.25">
      <c r="A59" s="71" t="s">
        <v>213</v>
      </c>
      <c r="B59" s="72">
        <f>VLOOKUP($A59,'Return Data'!$A$7:$R$328,2,0)</f>
        <v>43896</v>
      </c>
      <c r="C59" s="73">
        <f>VLOOKUP($A59,'Return Data'!$A$7:$R$328,3,0)</f>
        <v>7.1216999999999997</v>
      </c>
      <c r="D59" s="73">
        <f>VLOOKUP($A59,'Return Data'!$A$7:$R$328,11,0)</f>
        <v>-4.8957242737843796</v>
      </c>
      <c r="E59" s="74">
        <f t="shared" si="13"/>
        <v>18</v>
      </c>
      <c r="F59" s="73">
        <f>VLOOKUP($A59,'Return Data'!$A$7:$R$328,12,0)</f>
        <v>0.219891439897312</v>
      </c>
      <c r="G59" s="74">
        <f t="shared" si="8"/>
        <v>58</v>
      </c>
      <c r="H59" s="73">
        <f>VLOOKUP($A59,'Return Data'!$A$7:$R$328,13,0)</f>
        <v>-20.4531819950471</v>
      </c>
      <c r="I59" s="74">
        <f t="shared" si="14"/>
        <v>62</v>
      </c>
      <c r="J59" s="73">
        <f>VLOOKUP($A59,'Return Data'!$A$7:$R$328,14,0)</f>
        <v>-15.020984346920701</v>
      </c>
      <c r="K59" s="74">
        <f t="shared" si="15"/>
        <v>63</v>
      </c>
      <c r="L59" s="73">
        <f>VLOOKUP($A59,'Return Data'!$A$7:$R$328,18,0)</f>
        <v>-15.3507951852947</v>
      </c>
      <c r="M59" s="74">
        <f t="shared" si="20"/>
        <v>53</v>
      </c>
      <c r="N59" s="73"/>
      <c r="O59" s="74"/>
      <c r="P59" s="73"/>
      <c r="Q59" s="74"/>
      <c r="R59" s="73">
        <f>VLOOKUP($A59,'Return Data'!$A$7:$R$328,17,0)</f>
        <v>-11.8042640449438</v>
      </c>
      <c r="S59" s="75">
        <f t="shared" si="18"/>
        <v>65</v>
      </c>
    </row>
    <row r="60" spans="1:19" x14ac:dyDescent="0.25">
      <c r="A60" s="71" t="s">
        <v>214</v>
      </c>
      <c r="B60" s="72">
        <f>VLOOKUP($A60,'Return Data'!$A$7:$R$328,2,0)</f>
        <v>43896</v>
      </c>
      <c r="C60" s="73">
        <f>VLOOKUP($A60,'Return Data'!$A$7:$R$328,3,0)</f>
        <v>13.2193</v>
      </c>
      <c r="D60" s="73">
        <f>VLOOKUP($A60,'Return Data'!$A$7:$R$328,11,0)</f>
        <v>-20.856889732567399</v>
      </c>
      <c r="E60" s="74">
        <f t="shared" si="13"/>
        <v>48</v>
      </c>
      <c r="F60" s="73">
        <f>VLOOKUP($A60,'Return Data'!$A$7:$R$328,12,0)</f>
        <v>6.5016226646785302</v>
      </c>
      <c r="G60" s="74">
        <f t="shared" si="8"/>
        <v>45</v>
      </c>
      <c r="H60" s="73">
        <f>VLOOKUP($A60,'Return Data'!$A$7:$R$328,13,0)</f>
        <v>-7.2286810795805199</v>
      </c>
      <c r="I60" s="74">
        <f t="shared" si="14"/>
        <v>40</v>
      </c>
      <c r="J60" s="73">
        <f>VLOOKUP($A60,'Return Data'!$A$7:$R$328,14,0)</f>
        <v>-1.9656789381747499</v>
      </c>
      <c r="K60" s="74">
        <f t="shared" si="15"/>
        <v>43</v>
      </c>
      <c r="L60" s="73">
        <f>VLOOKUP($A60,'Return Data'!$A$7:$R$328,18,0)</f>
        <v>0.14736572951397101</v>
      </c>
      <c r="M60" s="74">
        <f t="shared" si="20"/>
        <v>31</v>
      </c>
      <c r="N60" s="73">
        <f>VLOOKUP($A60,'Return Data'!$A$7:$R$328,15,0)</f>
        <v>4.3448125320958599</v>
      </c>
      <c r="O60" s="74">
        <f>RANK(N60,N$8:N$72,0)</f>
        <v>34</v>
      </c>
      <c r="P60" s="73"/>
      <c r="Q60" s="74"/>
      <c r="R60" s="73">
        <f>VLOOKUP($A60,'Return Data'!$A$7:$R$328,17,0)</f>
        <v>6.5027365799668004</v>
      </c>
      <c r="S60" s="75">
        <f t="shared" si="18"/>
        <v>47</v>
      </c>
    </row>
    <row r="61" spans="1:19" x14ac:dyDescent="0.25">
      <c r="A61" s="71" t="s">
        <v>215</v>
      </c>
      <c r="B61" s="72">
        <f>VLOOKUP($A61,'Return Data'!$A$7:$R$328,2,0)</f>
        <v>43896</v>
      </c>
      <c r="C61" s="73">
        <f>VLOOKUP($A61,'Return Data'!$A$7:$R$328,3,0)</f>
        <v>14.4931</v>
      </c>
      <c r="D61" s="73">
        <f>VLOOKUP($A61,'Return Data'!$A$7:$R$328,11,0)</f>
        <v>-18.3112434896926</v>
      </c>
      <c r="E61" s="74">
        <f t="shared" si="13"/>
        <v>43</v>
      </c>
      <c r="F61" s="73">
        <f>VLOOKUP($A61,'Return Data'!$A$7:$R$328,12,0)</f>
        <v>8.8902515494434908</v>
      </c>
      <c r="G61" s="74">
        <f t="shared" si="8"/>
        <v>38</v>
      </c>
      <c r="H61" s="73">
        <f>VLOOKUP($A61,'Return Data'!$A$7:$R$328,13,0)</f>
        <v>-5.5890117898666496</v>
      </c>
      <c r="I61" s="74">
        <f t="shared" si="14"/>
        <v>38</v>
      </c>
      <c r="J61" s="73">
        <f>VLOOKUP($A61,'Return Data'!$A$7:$R$328,14,0)</f>
        <v>-0.118899080938065</v>
      </c>
      <c r="K61" s="74">
        <f t="shared" si="15"/>
        <v>40</v>
      </c>
      <c r="L61" s="73">
        <f>VLOOKUP($A61,'Return Data'!$A$7:$R$328,18,0)</f>
        <v>1.2179386025471699</v>
      </c>
      <c r="M61" s="74">
        <f t="shared" si="20"/>
        <v>26</v>
      </c>
      <c r="N61" s="73">
        <f>VLOOKUP($A61,'Return Data'!$A$7:$R$328,15,0)</f>
        <v>5.1103350170355002</v>
      </c>
      <c r="O61" s="74">
        <f>RANK(N61,N$8:N$72,0)</f>
        <v>32</v>
      </c>
      <c r="P61" s="73"/>
      <c r="Q61" s="74"/>
      <c r="R61" s="73">
        <f>VLOOKUP($A61,'Return Data'!$A$7:$R$328,17,0)</f>
        <v>11.341504149377601</v>
      </c>
      <c r="S61" s="75">
        <f t="shared" si="18"/>
        <v>39</v>
      </c>
    </row>
    <row r="62" spans="1:19" x14ac:dyDescent="0.25">
      <c r="A62" s="71" t="s">
        <v>216</v>
      </c>
      <c r="B62" s="72">
        <f>VLOOKUP($A62,'Return Data'!$A$7:$R$328,2,0)</f>
        <v>43896</v>
      </c>
      <c r="C62" s="73">
        <f>VLOOKUP($A62,'Return Data'!$A$7:$R$328,3,0)</f>
        <v>7.8436000000000003</v>
      </c>
      <c r="D62" s="73">
        <f>VLOOKUP($A62,'Return Data'!$A$7:$R$328,11,0)</f>
        <v>1.22076700761576</v>
      </c>
      <c r="E62" s="74">
        <f t="shared" si="13"/>
        <v>10</v>
      </c>
      <c r="F62" s="73">
        <f>VLOOKUP($A62,'Return Data'!$A$7:$R$328,12,0)</f>
        <v>10.402924508170701</v>
      </c>
      <c r="G62" s="74">
        <f t="shared" si="8"/>
        <v>32</v>
      </c>
      <c r="H62" s="73">
        <f>VLOOKUP($A62,'Return Data'!$A$7:$R$328,13,0)</f>
        <v>-15.0817609024852</v>
      </c>
      <c r="I62" s="74">
        <f t="shared" si="14"/>
        <v>54</v>
      </c>
      <c r="J62" s="73">
        <f>VLOOKUP($A62,'Return Data'!$A$7:$R$328,14,0)</f>
        <v>-8.8495145427666699</v>
      </c>
      <c r="K62" s="74">
        <f t="shared" si="15"/>
        <v>56</v>
      </c>
      <c r="L62" s="73"/>
      <c r="M62" s="74"/>
      <c r="N62" s="73"/>
      <c r="O62" s="74"/>
      <c r="P62" s="73"/>
      <c r="Q62" s="74"/>
      <c r="R62" s="73">
        <f>VLOOKUP($A62,'Return Data'!$A$7:$R$328,17,0)</f>
        <v>-11.1013540197461</v>
      </c>
      <c r="S62" s="75">
        <f t="shared" si="18"/>
        <v>64</v>
      </c>
    </row>
    <row r="63" spans="1:19" x14ac:dyDescent="0.25">
      <c r="A63" s="71" t="s">
        <v>217</v>
      </c>
      <c r="B63" s="72">
        <f>VLOOKUP($A63,'Return Data'!$A$7:$R$328,2,0)</f>
        <v>43896</v>
      </c>
      <c r="C63" s="73">
        <f>VLOOKUP($A63,'Return Data'!$A$7:$R$328,3,0)</f>
        <v>9.0317000000000007</v>
      </c>
      <c r="D63" s="73">
        <f>VLOOKUP($A63,'Return Data'!$A$7:$R$328,11,0)</f>
        <v>2.9751792400702199</v>
      </c>
      <c r="E63" s="74">
        <f t="shared" si="13"/>
        <v>8</v>
      </c>
      <c r="F63" s="73">
        <f>VLOOKUP($A63,'Return Data'!$A$7:$R$328,12,0)</f>
        <v>10.3614102478798</v>
      </c>
      <c r="G63" s="74">
        <f t="shared" si="8"/>
        <v>33</v>
      </c>
      <c r="H63" s="73">
        <f>VLOOKUP($A63,'Return Data'!$A$7:$R$328,13,0)</f>
        <v>-14.071228888756499</v>
      </c>
      <c r="I63" s="74">
        <f t="shared" si="14"/>
        <v>53</v>
      </c>
      <c r="J63" s="73">
        <f>VLOOKUP($A63,'Return Data'!$A$7:$R$328,14,0)</f>
        <v>-8.3998857060031096</v>
      </c>
      <c r="K63" s="74">
        <f t="shared" si="15"/>
        <v>53</v>
      </c>
      <c r="L63" s="73"/>
      <c r="M63" s="74"/>
      <c r="N63" s="73"/>
      <c r="O63" s="74"/>
      <c r="P63" s="73"/>
      <c r="Q63" s="74"/>
      <c r="R63" s="73">
        <f>VLOOKUP($A63,'Return Data'!$A$7:$R$328,17,0)</f>
        <v>-5.7374918831168804</v>
      </c>
      <c r="S63" s="75">
        <f t="shared" si="18"/>
        <v>58</v>
      </c>
    </row>
    <row r="64" spans="1:19" x14ac:dyDescent="0.25">
      <c r="A64" s="71" t="s">
        <v>218</v>
      </c>
      <c r="B64" s="72">
        <f>VLOOKUP($A64,'Return Data'!$A$7:$R$328,2,0)</f>
        <v>43896</v>
      </c>
      <c r="C64" s="73">
        <f>VLOOKUP($A64,'Return Data'!$A$7:$R$328,3,0)</f>
        <v>19.135400000000001</v>
      </c>
      <c r="D64" s="73">
        <f>VLOOKUP($A64,'Return Data'!$A$7:$R$328,11,0)</f>
        <v>-21.723191815277801</v>
      </c>
      <c r="E64" s="74">
        <f t="shared" si="13"/>
        <v>51</v>
      </c>
      <c r="F64" s="73">
        <f>VLOOKUP($A64,'Return Data'!$A$7:$R$328,12,0)</f>
        <v>7.7833284763064299</v>
      </c>
      <c r="G64" s="74">
        <f t="shared" si="8"/>
        <v>40</v>
      </c>
      <c r="H64" s="73">
        <f>VLOOKUP($A64,'Return Data'!$A$7:$R$328,13,0)</f>
        <v>-3.6198273674886998</v>
      </c>
      <c r="I64" s="74">
        <f t="shared" si="14"/>
        <v>31</v>
      </c>
      <c r="J64" s="73">
        <f>VLOOKUP($A64,'Return Data'!$A$7:$R$328,14,0)</f>
        <v>4.9598599513937902</v>
      </c>
      <c r="K64" s="74">
        <f t="shared" si="15"/>
        <v>27</v>
      </c>
      <c r="L64" s="73">
        <f>VLOOKUP($A64,'Return Data'!$A$7:$R$328,18,0)</f>
        <v>3.6890578049365002</v>
      </c>
      <c r="M64" s="74">
        <f t="shared" ref="M64:M70" si="21">RANK(L64,L$8:L$72,0)</f>
        <v>14</v>
      </c>
      <c r="N64" s="73">
        <f>VLOOKUP($A64,'Return Data'!$A$7:$R$328,15,0)</f>
        <v>10.558646110748599</v>
      </c>
      <c r="O64" s="74">
        <f>RANK(N64,N$8:N$72,0)</f>
        <v>13</v>
      </c>
      <c r="P64" s="73">
        <f>VLOOKUP($A64,'Return Data'!$A$7:$R$328,16,0)</f>
        <v>11.005830272863699</v>
      </c>
      <c r="Q64" s="74">
        <f>RANK(P64,P$8:P$72,0)</f>
        <v>5</v>
      </c>
      <c r="R64" s="73">
        <f>VLOOKUP($A64,'Return Data'!$A$7:$R$328,17,0)</f>
        <v>16.917407407407399</v>
      </c>
      <c r="S64" s="75">
        <f t="shared" si="18"/>
        <v>26</v>
      </c>
    </row>
    <row r="65" spans="1:19" x14ac:dyDescent="0.25">
      <c r="A65" s="71" t="s">
        <v>219</v>
      </c>
      <c r="B65" s="72">
        <f>VLOOKUP($A65,'Return Data'!$A$7:$R$328,2,0)</f>
        <v>43896</v>
      </c>
      <c r="C65" s="73">
        <f>VLOOKUP($A65,'Return Data'!$A$7:$R$328,3,0)</f>
        <v>80.709999999999994</v>
      </c>
      <c r="D65" s="73">
        <f>VLOOKUP($A65,'Return Data'!$A$7:$R$328,11,0)</f>
        <v>-15.2503634625208</v>
      </c>
      <c r="E65" s="74">
        <f t="shared" si="13"/>
        <v>38</v>
      </c>
      <c r="F65" s="73">
        <f>VLOOKUP($A65,'Return Data'!$A$7:$R$328,12,0)</f>
        <v>10.430035293174001</v>
      </c>
      <c r="G65" s="74">
        <f t="shared" si="8"/>
        <v>31</v>
      </c>
      <c r="H65" s="73">
        <f>VLOOKUP($A65,'Return Data'!$A$7:$R$328,13,0)</f>
        <v>-4.0177999743885398</v>
      </c>
      <c r="I65" s="74">
        <f t="shared" si="14"/>
        <v>32</v>
      </c>
      <c r="J65" s="73">
        <f>VLOOKUP($A65,'Return Data'!$A$7:$R$328,14,0)</f>
        <v>1.45421822890371</v>
      </c>
      <c r="K65" s="74">
        <f t="shared" si="15"/>
        <v>34</v>
      </c>
      <c r="L65" s="73">
        <f>VLOOKUP($A65,'Return Data'!$A$7:$R$328,18,0)</f>
        <v>2.1891894187143501</v>
      </c>
      <c r="M65" s="74">
        <f t="shared" si="21"/>
        <v>21</v>
      </c>
      <c r="N65" s="73">
        <f>VLOOKUP($A65,'Return Data'!$A$7:$R$328,15,0)</f>
        <v>9.8273538740477608</v>
      </c>
      <c r="O65" s="74">
        <f>RANK(N65,N$8:N$72,0)</f>
        <v>15</v>
      </c>
      <c r="P65" s="73">
        <f>VLOOKUP($A65,'Return Data'!$A$7:$R$328,16,0)</f>
        <v>7.9336343096310404</v>
      </c>
      <c r="Q65" s="74">
        <f>RANK(P65,P$8:P$72,0)</f>
        <v>15</v>
      </c>
      <c r="R65" s="73">
        <f>VLOOKUP($A65,'Return Data'!$A$7:$R$328,17,0)</f>
        <v>15.1245743738887</v>
      </c>
      <c r="S65" s="75">
        <f t="shared" si="18"/>
        <v>29</v>
      </c>
    </row>
    <row r="66" spans="1:19" x14ac:dyDescent="0.25">
      <c r="A66" s="71" t="s">
        <v>220</v>
      </c>
      <c r="B66" s="72">
        <f>VLOOKUP($A66,'Return Data'!$A$7:$R$328,2,0)</f>
        <v>43896</v>
      </c>
      <c r="C66" s="73">
        <f>VLOOKUP($A66,'Return Data'!$A$7:$R$328,3,0)</f>
        <v>25.49</v>
      </c>
      <c r="D66" s="73">
        <f>VLOOKUP($A66,'Return Data'!$A$7:$R$328,11,0)</f>
        <v>-12.796166992900799</v>
      </c>
      <c r="E66" s="74">
        <f t="shared" si="13"/>
        <v>35</v>
      </c>
      <c r="F66" s="73">
        <f>VLOOKUP($A66,'Return Data'!$A$7:$R$328,12,0)</f>
        <v>10.6031927593266</v>
      </c>
      <c r="G66" s="74">
        <f t="shared" si="8"/>
        <v>29</v>
      </c>
      <c r="H66" s="73">
        <f>VLOOKUP($A66,'Return Data'!$A$7:$R$328,13,0)</f>
        <v>-0.72764865534515699</v>
      </c>
      <c r="I66" s="74">
        <f t="shared" si="14"/>
        <v>23</v>
      </c>
      <c r="J66" s="73">
        <f>VLOOKUP($A66,'Return Data'!$A$7:$R$328,14,0)</f>
        <v>5.9272356449495502</v>
      </c>
      <c r="K66" s="74">
        <f t="shared" si="15"/>
        <v>21</v>
      </c>
      <c r="L66" s="73">
        <f>VLOOKUP($A66,'Return Data'!$A$7:$R$328,18,0)</f>
        <v>3.05576406346285</v>
      </c>
      <c r="M66" s="74">
        <f t="shared" si="21"/>
        <v>16</v>
      </c>
      <c r="N66" s="73">
        <f>VLOOKUP($A66,'Return Data'!$A$7:$R$328,15,0)</f>
        <v>6.8148224166241196</v>
      </c>
      <c r="O66" s="74">
        <f>RANK(N66,N$8:N$72,0)</f>
        <v>24</v>
      </c>
      <c r="P66" s="73">
        <f>VLOOKUP($A66,'Return Data'!$A$7:$R$328,16,0)</f>
        <v>2.9384639776888002</v>
      </c>
      <c r="Q66" s="74">
        <f>RANK(P66,P$8:P$72,0)</f>
        <v>32</v>
      </c>
      <c r="R66" s="73">
        <f>VLOOKUP($A66,'Return Data'!$A$7:$R$328,17,0)</f>
        <v>13.109302595214199</v>
      </c>
      <c r="S66" s="75">
        <f t="shared" si="18"/>
        <v>35</v>
      </c>
    </row>
    <row r="67" spans="1:19" x14ac:dyDescent="0.25">
      <c r="A67" s="71" t="s">
        <v>221</v>
      </c>
      <c r="B67" s="72">
        <f>VLOOKUP($A67,'Return Data'!$A$7:$R$328,2,0)</f>
        <v>43896</v>
      </c>
      <c r="C67" s="73">
        <f>VLOOKUP($A67,'Return Data'!$A$7:$R$328,3,0)</f>
        <v>13.0604</v>
      </c>
      <c r="D67" s="73">
        <f>VLOOKUP($A67,'Return Data'!$A$7:$R$328,11,0)</f>
        <v>-22.626507960149599</v>
      </c>
      <c r="E67" s="74">
        <f t="shared" si="13"/>
        <v>53</v>
      </c>
      <c r="F67" s="73">
        <f>VLOOKUP($A67,'Return Data'!$A$7:$R$328,12,0)</f>
        <v>7.5774351592991502</v>
      </c>
      <c r="G67" s="74">
        <f t="shared" si="8"/>
        <v>41</v>
      </c>
      <c r="H67" s="73">
        <f>VLOOKUP($A67,'Return Data'!$A$7:$R$328,13,0)</f>
        <v>-12.9660582705613</v>
      </c>
      <c r="I67" s="74">
        <f t="shared" si="14"/>
        <v>52</v>
      </c>
      <c r="J67" s="73">
        <f>VLOOKUP($A67,'Return Data'!$A$7:$R$328,14,0)</f>
        <v>-7.55946406665712</v>
      </c>
      <c r="K67" s="74">
        <f t="shared" si="15"/>
        <v>51</v>
      </c>
      <c r="L67" s="73">
        <f>VLOOKUP($A67,'Return Data'!$A$7:$R$328,18,0)</f>
        <v>-6.4065801380201801</v>
      </c>
      <c r="M67" s="74">
        <f t="shared" si="21"/>
        <v>47</v>
      </c>
      <c r="N67" s="73">
        <f>VLOOKUP($A67,'Return Data'!$A$7:$R$328,15,0)</f>
        <v>1.90197657153377</v>
      </c>
      <c r="O67" s="74">
        <f>RANK(N67,N$8:N$72,0)</f>
        <v>42</v>
      </c>
      <c r="P67" s="73"/>
      <c r="Q67" s="74"/>
      <c r="R67" s="73">
        <f>VLOOKUP($A67,'Return Data'!$A$7:$R$328,17,0)</f>
        <v>7.7734585942936603</v>
      </c>
      <c r="S67" s="75">
        <f t="shared" si="18"/>
        <v>44</v>
      </c>
    </row>
    <row r="68" spans="1:19" x14ac:dyDescent="0.25">
      <c r="A68" s="71" t="s">
        <v>222</v>
      </c>
      <c r="B68" s="72">
        <f>VLOOKUP($A68,'Return Data'!$A$7:$R$328,2,0)</f>
        <v>43896</v>
      </c>
      <c r="C68" s="73">
        <f>VLOOKUP($A68,'Return Data'!$A$7:$R$328,3,0)</f>
        <v>9.7718000000000007</v>
      </c>
      <c r="D68" s="73">
        <f>VLOOKUP($A68,'Return Data'!$A$7:$R$328,11,0)</f>
        <v>-25.790498414094401</v>
      </c>
      <c r="E68" s="74">
        <f t="shared" si="13"/>
        <v>60</v>
      </c>
      <c r="F68" s="73">
        <f>VLOOKUP($A68,'Return Data'!$A$7:$R$328,12,0)</f>
        <v>1.90817942659424</v>
      </c>
      <c r="G68" s="74">
        <f t="shared" si="8"/>
        <v>56</v>
      </c>
      <c r="H68" s="73">
        <f>VLOOKUP($A68,'Return Data'!$A$7:$R$328,13,0)</f>
        <v>-17.108154548406102</v>
      </c>
      <c r="I68" s="74">
        <f t="shared" si="14"/>
        <v>56</v>
      </c>
      <c r="J68" s="73">
        <f>VLOOKUP($A68,'Return Data'!$A$7:$R$328,14,0)</f>
        <v>-8.4266542281469903</v>
      </c>
      <c r="K68" s="74">
        <f t="shared" si="15"/>
        <v>54</v>
      </c>
      <c r="L68" s="73">
        <f>VLOOKUP($A68,'Return Data'!$A$7:$R$328,18,0)</f>
        <v>-7.9952016209496897</v>
      </c>
      <c r="M68" s="74">
        <f t="shared" si="21"/>
        <v>49</v>
      </c>
      <c r="N68" s="73">
        <f>VLOOKUP($A68,'Return Data'!$A$7:$R$328,15,0)</f>
        <v>-0.655173361966363</v>
      </c>
      <c r="O68" s="74">
        <f>RANK(N68,N$8:N$72,0)</f>
        <v>45</v>
      </c>
      <c r="P68" s="73"/>
      <c r="Q68" s="74"/>
      <c r="R68" s="73">
        <f>VLOOKUP($A68,'Return Data'!$A$7:$R$328,17,0)</f>
        <v>-0.73321302816901301</v>
      </c>
      <c r="S68" s="75">
        <f t="shared" si="18"/>
        <v>53</v>
      </c>
    </row>
    <row r="69" spans="1:19" x14ac:dyDescent="0.25">
      <c r="A69" s="71" t="s">
        <v>223</v>
      </c>
      <c r="B69" s="72">
        <f>VLOOKUP($A69,'Return Data'!$A$7:$R$328,2,0)</f>
        <v>43896</v>
      </c>
      <c r="C69" s="73">
        <f>VLOOKUP($A69,'Return Data'!$A$7:$R$328,3,0)</f>
        <v>9.0344999999999995</v>
      </c>
      <c r="D69" s="73">
        <f>VLOOKUP($A69,'Return Data'!$A$7:$R$328,11,0)</f>
        <v>-25.248088771021202</v>
      </c>
      <c r="E69" s="74">
        <f t="shared" si="13"/>
        <v>59</v>
      </c>
      <c r="F69" s="73">
        <f>VLOOKUP($A69,'Return Data'!$A$7:$R$328,12,0)</f>
        <v>2.8000080412510999</v>
      </c>
      <c r="G69" s="74">
        <f t="shared" si="8"/>
        <v>53</v>
      </c>
      <c r="H69" s="73">
        <f>VLOOKUP($A69,'Return Data'!$A$7:$R$328,13,0)</f>
        <v>-16.304503893192202</v>
      </c>
      <c r="I69" s="74">
        <f t="shared" si="14"/>
        <v>55</v>
      </c>
      <c r="J69" s="73">
        <f>VLOOKUP($A69,'Return Data'!$A$7:$R$328,14,0)</f>
        <v>-7.7833149563097601</v>
      </c>
      <c r="K69" s="74">
        <f t="shared" si="15"/>
        <v>52</v>
      </c>
      <c r="L69" s="73">
        <f>VLOOKUP($A69,'Return Data'!$A$7:$R$328,18,0)</f>
        <v>-6.7960718900427697</v>
      </c>
      <c r="M69" s="74">
        <f t="shared" si="21"/>
        <v>48</v>
      </c>
      <c r="N69" s="73"/>
      <c r="O69" s="74"/>
      <c r="P69" s="73"/>
      <c r="Q69" s="74"/>
      <c r="R69" s="73">
        <f>VLOOKUP($A69,'Return Data'!$A$7:$R$328,17,0)</f>
        <v>-3.28431966449208</v>
      </c>
      <c r="S69" s="75">
        <f t="shared" si="18"/>
        <v>57</v>
      </c>
    </row>
    <row r="70" spans="1:19" x14ac:dyDescent="0.25">
      <c r="A70" s="71" t="s">
        <v>224</v>
      </c>
      <c r="B70" s="72">
        <f>VLOOKUP($A70,'Return Data'!$A$7:$R$328,2,0)</f>
        <v>43896</v>
      </c>
      <c r="C70" s="73">
        <f>VLOOKUP($A70,'Return Data'!$A$7:$R$328,3,0)</f>
        <v>8.0798000000000005</v>
      </c>
      <c r="D70" s="73">
        <f>VLOOKUP($A70,'Return Data'!$A$7:$R$328,11,0)</f>
        <v>-8.0747068304369503</v>
      </c>
      <c r="E70" s="74">
        <f t="shared" si="13"/>
        <v>29</v>
      </c>
      <c r="F70" s="73">
        <f>VLOOKUP($A70,'Return Data'!$A$7:$R$328,12,0)</f>
        <v>9.0292256213075799</v>
      </c>
      <c r="G70" s="74">
        <f t="shared" si="8"/>
        <v>36</v>
      </c>
      <c r="H70" s="73">
        <f>VLOOKUP($A70,'Return Data'!$A$7:$R$328,13,0)</f>
        <v>-12.205728993139299</v>
      </c>
      <c r="I70" s="74">
        <f t="shared" si="14"/>
        <v>51</v>
      </c>
      <c r="J70" s="73">
        <f>VLOOKUP($A70,'Return Data'!$A$7:$R$328,14,0)</f>
        <v>-9.2911476808170104</v>
      </c>
      <c r="K70" s="74">
        <f t="shared" si="15"/>
        <v>57</v>
      </c>
      <c r="L70" s="73">
        <f>VLOOKUP($A70,'Return Data'!$A$7:$R$328,18,0)</f>
        <v>-8.4257007425422099</v>
      </c>
      <c r="M70" s="74">
        <f t="shared" si="21"/>
        <v>50</v>
      </c>
      <c r="N70" s="73"/>
      <c r="O70" s="74"/>
      <c r="P70" s="73"/>
      <c r="Q70" s="74"/>
      <c r="R70" s="73">
        <f>VLOOKUP($A70,'Return Data'!$A$7:$R$328,17,0)</f>
        <v>-9.0086503856041098</v>
      </c>
      <c r="S70" s="75">
        <f t="shared" si="18"/>
        <v>62</v>
      </c>
    </row>
    <row r="71" spans="1:19" x14ac:dyDescent="0.25">
      <c r="A71" s="71" t="s">
        <v>225</v>
      </c>
      <c r="B71" s="72">
        <f>VLOOKUP($A71,'Return Data'!$A$7:$R$328,2,0)</f>
        <v>43896</v>
      </c>
      <c r="C71" s="73">
        <f>VLOOKUP($A71,'Return Data'!$A$7:$R$328,3,0)</f>
        <v>8.4410000000000007</v>
      </c>
      <c r="D71" s="73">
        <f>VLOOKUP($A71,'Return Data'!$A$7:$R$328,11,0)</f>
        <v>-7.1774806847175698</v>
      </c>
      <c r="E71" s="74">
        <f t="shared" si="13"/>
        <v>26</v>
      </c>
      <c r="F71" s="73">
        <f>VLOOKUP($A71,'Return Data'!$A$7:$R$328,12,0)</f>
        <v>11.426245930378199</v>
      </c>
      <c r="G71" s="74">
        <f t="shared" si="8"/>
        <v>28</v>
      </c>
      <c r="H71" s="73">
        <f>VLOOKUP($A71,'Return Data'!$A$7:$R$328,13,0)</f>
        <v>-10.0339975861538</v>
      </c>
      <c r="I71" s="74">
        <f t="shared" si="14"/>
        <v>45</v>
      </c>
      <c r="J71" s="73">
        <f>VLOOKUP($A71,'Return Data'!$A$7:$R$328,14,0)</f>
        <v>-7.4915825823009996</v>
      </c>
      <c r="K71" s="74">
        <f t="shared" si="15"/>
        <v>50</v>
      </c>
      <c r="L71" s="73"/>
      <c r="M71" s="74"/>
      <c r="N71" s="73"/>
      <c r="O71" s="74"/>
      <c r="P71" s="73"/>
      <c r="Q71" s="74"/>
      <c r="R71" s="73">
        <f>VLOOKUP($A71,'Return Data'!$A$7:$R$328,17,0)</f>
        <v>-8.0145774647887293</v>
      </c>
      <c r="S71" s="75">
        <f t="shared" si="18"/>
        <v>61</v>
      </c>
    </row>
    <row r="72" spans="1:19" x14ac:dyDescent="0.25">
      <c r="A72" s="71" t="s">
        <v>226</v>
      </c>
      <c r="B72" s="72">
        <f>VLOOKUP($A72,'Return Data'!$A$7:$R$328,2,0)</f>
        <v>43896</v>
      </c>
      <c r="C72" s="73">
        <f>VLOOKUP($A72,'Return Data'!$A$7:$R$328,3,0)</f>
        <v>93.626300000000001</v>
      </c>
      <c r="D72" s="73">
        <f>VLOOKUP($A72,'Return Data'!$A$7:$R$328,11,0)</f>
        <v>-5.6204677890937997</v>
      </c>
      <c r="E72" s="74">
        <f t="shared" ref="E72" si="22">RANK(D72,D$8:D$72,0)</f>
        <v>21</v>
      </c>
      <c r="F72" s="73">
        <f>VLOOKUP($A72,'Return Data'!$A$7:$R$328,12,0)</f>
        <v>17.127730395212001</v>
      </c>
      <c r="G72" s="74">
        <f t="shared" si="8"/>
        <v>15</v>
      </c>
      <c r="H72" s="73">
        <f>VLOOKUP($A72,'Return Data'!$A$7:$R$328,13,0)</f>
        <v>2.1447093592494002</v>
      </c>
      <c r="I72" s="74">
        <f t="shared" si="14"/>
        <v>15</v>
      </c>
      <c r="J72" s="73">
        <f>VLOOKUP($A72,'Return Data'!$A$7:$R$328,14,0)</f>
        <v>5.3677438240039104</v>
      </c>
      <c r="K72" s="74">
        <f t="shared" si="15"/>
        <v>25</v>
      </c>
      <c r="L72" s="73">
        <f>VLOOKUP($A72,'Return Data'!$A$7:$R$328,18,0)</f>
        <v>3.3549728308031801</v>
      </c>
      <c r="M72" s="74">
        <f>RANK(L72,L$8:L$72,0)</f>
        <v>15</v>
      </c>
      <c r="N72" s="73">
        <f>VLOOKUP($A72,'Return Data'!$A$7:$R$328,15,0)</f>
        <v>7.37953117743674</v>
      </c>
      <c r="O72" s="74">
        <f>RANK(N72,N$8:N$72,0)</f>
        <v>20</v>
      </c>
      <c r="P72" s="73">
        <f>VLOOKUP($A72,'Return Data'!$A$7:$R$328,16,0)</f>
        <v>6.7224024473339599</v>
      </c>
      <c r="Q72" s="74">
        <f>RANK(P72,P$8:P$72,0)</f>
        <v>22</v>
      </c>
      <c r="R72" s="73">
        <f>VLOOKUP($A72,'Return Data'!$A$7:$R$328,17,0)</f>
        <v>16.7734070635845</v>
      </c>
      <c r="S72" s="75">
        <f t="shared" ref="S72" si="23">RANK(R72,R$8:R$72,0)</f>
        <v>28</v>
      </c>
    </row>
    <row r="73" spans="1:19" x14ac:dyDescent="0.25">
      <c r="A73" s="77"/>
      <c r="B73" s="78"/>
      <c r="C73" s="78"/>
      <c r="D73" s="79"/>
      <c r="E73" s="78"/>
      <c r="F73" s="79"/>
      <c r="G73" s="78"/>
      <c r="H73" s="79"/>
      <c r="I73" s="78"/>
      <c r="J73" s="79"/>
      <c r="K73" s="78"/>
      <c r="L73" s="79"/>
      <c r="M73" s="78"/>
      <c r="N73" s="79"/>
      <c r="O73" s="78"/>
      <c r="P73" s="79"/>
      <c r="Q73" s="78"/>
      <c r="R73" s="79"/>
      <c r="S73" s="80"/>
    </row>
    <row r="74" spans="1:19" x14ac:dyDescent="0.25">
      <c r="A74" s="81" t="s">
        <v>27</v>
      </c>
      <c r="B74" s="82"/>
      <c r="C74" s="82"/>
      <c r="D74" s="83">
        <f>AVERAGE(D8:D72)</f>
        <v>-11.080464856287962</v>
      </c>
      <c r="E74" s="82"/>
      <c r="F74" s="83">
        <f>AVERAGE(F8:F72)</f>
        <v>11.464968042612165</v>
      </c>
      <c r="G74" s="82"/>
      <c r="H74" s="83">
        <f>AVERAGE(H8:H72)</f>
        <v>-4.0715769710956362</v>
      </c>
      <c r="I74" s="82"/>
      <c r="J74" s="83">
        <f>AVERAGE(J8:J72)</f>
        <v>2.0631208021517313</v>
      </c>
      <c r="K74" s="82"/>
      <c r="L74" s="83">
        <f>AVERAGE(L8:L72)</f>
        <v>-0.1022447435103</v>
      </c>
      <c r="M74" s="82"/>
      <c r="N74" s="83">
        <f>AVERAGE(N8:N72)</f>
        <v>7.1598649032468984</v>
      </c>
      <c r="O74" s="82"/>
      <c r="P74" s="83">
        <f>AVERAGE(P8:P72)</f>
        <v>7.4654285258451996</v>
      </c>
      <c r="Q74" s="82"/>
      <c r="R74" s="83">
        <f>AVERAGE(R8:R72)</f>
        <v>11.901838854678198</v>
      </c>
      <c r="S74" s="84"/>
    </row>
    <row r="75" spans="1:19" x14ac:dyDescent="0.25">
      <c r="A75" s="81" t="s">
        <v>28</v>
      </c>
      <c r="B75" s="82"/>
      <c r="C75" s="82"/>
      <c r="D75" s="83">
        <f>MIN(D8:D72)</f>
        <v>-40.920069874116201</v>
      </c>
      <c r="E75" s="82"/>
      <c r="F75" s="83">
        <f>MIN(F8:F72)</f>
        <v>-15.1343280375538</v>
      </c>
      <c r="G75" s="82"/>
      <c r="H75" s="83">
        <f>MIN(H8:H72)</f>
        <v>-20.7074236271011</v>
      </c>
      <c r="I75" s="82"/>
      <c r="J75" s="83">
        <f>MIN(J8:J72)</f>
        <v>-15.020984346920701</v>
      </c>
      <c r="K75" s="82"/>
      <c r="L75" s="83">
        <f>MIN(L8:L72)</f>
        <v>-16.075060648933398</v>
      </c>
      <c r="M75" s="82"/>
      <c r="N75" s="83">
        <f>MIN(N8:N72)</f>
        <v>-5.8994572446341902</v>
      </c>
      <c r="O75" s="82"/>
      <c r="P75" s="83">
        <f>MIN(P8:P72)</f>
        <v>-0.49307412265811001</v>
      </c>
      <c r="Q75" s="82"/>
      <c r="R75" s="83">
        <f>MIN(R8:R72)</f>
        <v>-11.8042640449438</v>
      </c>
      <c r="S75" s="84"/>
    </row>
    <row r="76" spans="1:19" ht="15.75" thickBot="1" x14ac:dyDescent="0.3">
      <c r="A76" s="85" t="s">
        <v>29</v>
      </c>
      <c r="B76" s="86"/>
      <c r="C76" s="86"/>
      <c r="D76" s="87">
        <f>MAX(D8:D72)</f>
        <v>25.848595848595899</v>
      </c>
      <c r="E76" s="86"/>
      <c r="F76" s="87">
        <f>MAX(F8:F72)</f>
        <v>39.165315333522699</v>
      </c>
      <c r="G76" s="86"/>
      <c r="H76" s="87">
        <f>MAX(H8:H72)</f>
        <v>17.008172760593901</v>
      </c>
      <c r="I76" s="86"/>
      <c r="J76" s="87">
        <f>MAX(J8:J72)</f>
        <v>28.038361517007601</v>
      </c>
      <c r="K76" s="86"/>
      <c r="L76" s="87">
        <f>MAX(L8:L72)</f>
        <v>13.2779112044153</v>
      </c>
      <c r="M76" s="86"/>
      <c r="N76" s="87">
        <f>MAX(N8:N72)</f>
        <v>18.794583046116099</v>
      </c>
      <c r="O76" s="86"/>
      <c r="P76" s="87">
        <f>MAX(P8:P72)</f>
        <v>15.952192475275501</v>
      </c>
      <c r="Q76" s="86"/>
      <c r="R76" s="87">
        <f>MAX(R8:R72)</f>
        <v>35.6520612711574</v>
      </c>
      <c r="S76" s="88"/>
    </row>
    <row r="78" spans="1:19" x14ac:dyDescent="0.25">
      <c r="A78" s="15" t="s">
        <v>342</v>
      </c>
    </row>
  </sheetData>
  <sheetProtection password="F4C3" sheet="1" objects="1" scenarios="1"/>
  <sortState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80"/>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2578125" defaultRowHeight="15" x14ac:dyDescent="0.25"/>
  <cols>
    <col min="1" max="1" width="51.2851562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42578125" style="3"/>
  </cols>
  <sheetData>
    <row r="1" spans="1:20" ht="15.75" thickBot="1" x14ac:dyDescent="0.3"/>
    <row r="2" spans="1:20" x14ac:dyDescent="0.25">
      <c r="A2" s="117" t="s">
        <v>349</v>
      </c>
    </row>
    <row r="3" spans="1:20" ht="15.75" thickBot="1" x14ac:dyDescent="0.3">
      <c r="A3" s="118"/>
    </row>
    <row r="4" spans="1:20" ht="15.75" thickBot="1" x14ac:dyDescent="0.3"/>
    <row r="5" spans="1:20" x14ac:dyDescent="0.25">
      <c r="A5" s="32" t="s">
        <v>346</v>
      </c>
      <c r="B5" s="115" t="s">
        <v>8</v>
      </c>
      <c r="C5" s="115" t="s">
        <v>9</v>
      </c>
      <c r="D5" s="121" t="s">
        <v>1</v>
      </c>
      <c r="E5" s="121"/>
      <c r="F5" s="121" t="s">
        <v>2</v>
      </c>
      <c r="G5" s="121"/>
      <c r="H5" s="121" t="s">
        <v>3</v>
      </c>
      <c r="I5" s="121"/>
      <c r="J5" s="121" t="s">
        <v>4</v>
      </c>
      <c r="K5" s="121"/>
      <c r="L5" s="121" t="s">
        <v>385</v>
      </c>
      <c r="M5" s="121"/>
      <c r="N5" s="121" t="s">
        <v>5</v>
      </c>
      <c r="O5" s="121"/>
      <c r="P5" s="121" t="s">
        <v>6</v>
      </c>
      <c r="Q5" s="121"/>
      <c r="R5" s="119" t="s">
        <v>46</v>
      </c>
      <c r="S5" s="120"/>
      <c r="T5" s="13"/>
    </row>
    <row r="6" spans="1:20" x14ac:dyDescent="0.25">
      <c r="A6" s="18" t="s">
        <v>7</v>
      </c>
      <c r="B6" s="116"/>
      <c r="C6" s="116"/>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71" t="s">
        <v>266</v>
      </c>
      <c r="B8" s="72">
        <f>VLOOKUP($A8,'Return Data'!$A$7:$R$328,2,0)</f>
        <v>43896</v>
      </c>
      <c r="C8" s="73">
        <f>VLOOKUP($A8,'Return Data'!$A$7:$R$328,3,0)</f>
        <v>38.82</v>
      </c>
      <c r="D8" s="73">
        <f>VLOOKUP($A8,'Return Data'!$A$7:$R$328,11,0)</f>
        <v>-6.7053007782490699</v>
      </c>
      <c r="E8" s="74">
        <f t="shared" ref="E8:E39" si="0">RANK(D8,D$8:D$74,0)</f>
        <v>23</v>
      </c>
      <c r="F8" s="73">
        <f>VLOOKUP($A8,'Return Data'!$A$7:$R$328,12,0)</f>
        <v>18.508784406364601</v>
      </c>
      <c r="G8" s="74">
        <f t="shared" ref="G8:G29" si="1">RANK(F8,F$8:F$74,0)</f>
        <v>10</v>
      </c>
      <c r="H8" s="73">
        <f>VLOOKUP($A8,'Return Data'!$A$7:$R$328,13,0)</f>
        <v>-0.34227050059639902</v>
      </c>
      <c r="I8" s="74">
        <f t="shared" ref="I8:I29" si="2">RANK(H8,H$8:H$74,0)</f>
        <v>20</v>
      </c>
      <c r="J8" s="73">
        <f>VLOOKUP($A8,'Return Data'!$A$7:$R$328,14,0)</f>
        <v>1.6716903250922499</v>
      </c>
      <c r="K8" s="74">
        <f t="shared" ref="K8:K29" si="3">RANK(J8,J$8:J$74,0)</f>
        <v>33</v>
      </c>
      <c r="L8" s="73">
        <f>VLOOKUP($A8,'Return Data'!$A$7:$R$328,18,0)</f>
        <v>0.81040817642045204</v>
      </c>
      <c r="M8" s="74">
        <f t="shared" ref="M8:M13" si="4">RANK(L8,L$8:L$74,0)</f>
        <v>25</v>
      </c>
      <c r="N8" s="73">
        <f>VLOOKUP($A8,'Return Data'!$A$7:$R$328,15,0)</f>
        <v>8.9875396660530207</v>
      </c>
      <c r="O8" s="74">
        <f>RANK(N8,N$8:N$74,0)</f>
        <v>14</v>
      </c>
      <c r="P8" s="73">
        <f>VLOOKUP($A8,'Return Data'!$A$7:$R$328,16,0)</f>
        <v>7.3355991068448798</v>
      </c>
      <c r="Q8" s="74">
        <f>RANK(P8,P$8:P$74,0)</f>
        <v>14</v>
      </c>
      <c r="R8" s="73">
        <f>VLOOKUP($A8,'Return Data'!$A$7:$R$328,17,0)</f>
        <v>21.454823577401601</v>
      </c>
      <c r="S8" s="75">
        <f t="shared" ref="S8:S39" si="5">RANK(R8,R$8:R$74,0)</f>
        <v>29</v>
      </c>
    </row>
    <row r="9" spans="1:20" x14ac:dyDescent="0.25">
      <c r="A9" s="71" t="s">
        <v>267</v>
      </c>
      <c r="B9" s="72">
        <f>VLOOKUP($A9,'Return Data'!$A$7:$R$328,2,0)</f>
        <v>43896</v>
      </c>
      <c r="C9" s="73">
        <f>VLOOKUP($A9,'Return Data'!$A$7:$R$328,3,0)</f>
        <v>31.4</v>
      </c>
      <c r="D9" s="73">
        <f>VLOOKUP($A9,'Return Data'!$A$7:$R$328,11,0)</f>
        <v>-6.9046759187604403</v>
      </c>
      <c r="E9" s="74">
        <f t="shared" si="0"/>
        <v>24</v>
      </c>
      <c r="F9" s="73">
        <f>VLOOKUP($A9,'Return Data'!$A$7:$R$328,12,0)</f>
        <v>18.181106840363501</v>
      </c>
      <c r="G9" s="74">
        <f t="shared" si="1"/>
        <v>12</v>
      </c>
      <c r="H9" s="73">
        <f>VLOOKUP($A9,'Return Data'!$A$7:$R$328,13,0)</f>
        <v>0.29763222209537599</v>
      </c>
      <c r="I9" s="74">
        <f t="shared" si="2"/>
        <v>19</v>
      </c>
      <c r="J9" s="73">
        <f>VLOOKUP($A9,'Return Data'!$A$7:$R$328,14,0)</f>
        <v>2.3071362309860399</v>
      </c>
      <c r="K9" s="74">
        <f t="shared" si="3"/>
        <v>31</v>
      </c>
      <c r="L9" s="73">
        <f>VLOOKUP($A9,'Return Data'!$A$7:$R$328,18,0)</f>
        <v>1.4060634076813401</v>
      </c>
      <c r="M9" s="74">
        <f t="shared" si="4"/>
        <v>22</v>
      </c>
      <c r="N9" s="73">
        <f>VLOOKUP($A9,'Return Data'!$A$7:$R$328,15,0)</f>
        <v>9.6244891110232107</v>
      </c>
      <c r="O9" s="74">
        <f>RANK(N9,N$8:N$74,0)</f>
        <v>12</v>
      </c>
      <c r="P9" s="73">
        <f>VLOOKUP($A9,'Return Data'!$A$7:$R$328,16,0)</f>
        <v>8.0600630533429705</v>
      </c>
      <c r="Q9" s="74">
        <f>RANK(P9,P$8:P$74,0)</f>
        <v>11</v>
      </c>
      <c r="R9" s="73">
        <f>VLOOKUP($A9,'Return Data'!$A$7:$R$328,17,0)</f>
        <v>18.155292142383601</v>
      </c>
      <c r="S9" s="75">
        <f t="shared" si="5"/>
        <v>33</v>
      </c>
    </row>
    <row r="10" spans="1:20" x14ac:dyDescent="0.25">
      <c r="A10" s="71" t="s">
        <v>268</v>
      </c>
      <c r="B10" s="72">
        <f>VLOOKUP($A10,'Return Data'!$A$7:$R$328,2,0)</f>
        <v>43896</v>
      </c>
      <c r="C10" s="73">
        <f>VLOOKUP($A10,'Return Data'!$A$7:$R$328,3,0)</f>
        <v>49.066699999999997</v>
      </c>
      <c r="D10" s="73">
        <f>VLOOKUP($A10,'Return Data'!$A$7:$R$328,11,0)</f>
        <v>9.6375103794429897</v>
      </c>
      <c r="E10" s="74">
        <f t="shared" si="0"/>
        <v>8</v>
      </c>
      <c r="F10" s="73">
        <f>VLOOKUP($A10,'Return Data'!$A$7:$R$328,12,0)</f>
        <v>24.292027904462302</v>
      </c>
      <c r="G10" s="74">
        <f t="shared" si="1"/>
        <v>8</v>
      </c>
      <c r="H10" s="73">
        <f>VLOOKUP($A10,'Return Data'!$A$7:$R$328,13,0)</f>
        <v>8.8790217620455696</v>
      </c>
      <c r="I10" s="74">
        <f t="shared" si="2"/>
        <v>7</v>
      </c>
      <c r="J10" s="73">
        <f>VLOOKUP($A10,'Return Data'!$A$7:$R$328,14,0)</f>
        <v>15.9343525550038</v>
      </c>
      <c r="K10" s="74">
        <f t="shared" si="3"/>
        <v>5</v>
      </c>
      <c r="L10" s="73">
        <f>VLOOKUP($A10,'Return Data'!$A$7:$R$328,18,0)</f>
        <v>10.8441242919106</v>
      </c>
      <c r="M10" s="74">
        <f t="shared" si="4"/>
        <v>2</v>
      </c>
      <c r="N10" s="73">
        <f>VLOOKUP($A10,'Return Data'!$A$7:$R$328,15,0)</f>
        <v>16.555181622524199</v>
      </c>
      <c r="O10" s="74">
        <f>RANK(N10,N$8:N$74,0)</f>
        <v>2</v>
      </c>
      <c r="P10" s="73">
        <f>VLOOKUP($A10,'Return Data'!$A$7:$R$328,16,0)</f>
        <v>10.464121658903601</v>
      </c>
      <c r="Q10" s="74">
        <f>RANK(P10,P$8:P$74,0)</f>
        <v>4</v>
      </c>
      <c r="R10" s="73">
        <f>VLOOKUP($A10,'Return Data'!$A$7:$R$328,17,0)</f>
        <v>38.331573924731202</v>
      </c>
      <c r="S10" s="75">
        <f t="shared" si="5"/>
        <v>16</v>
      </c>
    </row>
    <row r="11" spans="1:20" x14ac:dyDescent="0.25">
      <c r="A11" s="71" t="s">
        <v>269</v>
      </c>
      <c r="B11" s="72">
        <f>VLOOKUP($A11,'Return Data'!$A$7:$R$328,2,0)</f>
        <v>43896</v>
      </c>
      <c r="C11" s="73">
        <f>VLOOKUP($A11,'Return Data'!$A$7:$R$328,3,0)</f>
        <v>42.64</v>
      </c>
      <c r="D11" s="73">
        <f>VLOOKUP($A11,'Return Data'!$A$7:$R$328,11,0)</f>
        <v>-11.955393866656699</v>
      </c>
      <c r="E11" s="74">
        <f t="shared" si="0"/>
        <v>33</v>
      </c>
      <c r="F11" s="73">
        <f>VLOOKUP($A11,'Return Data'!$A$7:$R$328,12,0)</f>
        <v>8.2256610576923102</v>
      </c>
      <c r="G11" s="74">
        <f t="shared" si="1"/>
        <v>37</v>
      </c>
      <c r="H11" s="73">
        <f>VLOOKUP($A11,'Return Data'!$A$7:$R$328,13,0)</f>
        <v>-5.5679488230952199</v>
      </c>
      <c r="I11" s="74">
        <f t="shared" si="2"/>
        <v>36</v>
      </c>
      <c r="J11" s="73">
        <f>VLOOKUP($A11,'Return Data'!$A$7:$R$328,14,0)</f>
        <v>-7.0114911616792799E-2</v>
      </c>
      <c r="K11" s="74">
        <f t="shared" si="3"/>
        <v>37</v>
      </c>
      <c r="L11" s="73">
        <f>VLOOKUP($A11,'Return Data'!$A$7:$R$328,18,0)</f>
        <v>-3.2206868277480298</v>
      </c>
      <c r="M11" s="74">
        <f t="shared" si="4"/>
        <v>43</v>
      </c>
      <c r="N11" s="73">
        <f>VLOOKUP($A11,'Return Data'!$A$7:$R$328,15,0)</f>
        <v>2.2157520366022401</v>
      </c>
      <c r="O11" s="74">
        <f>RANK(N11,N$8:N$74,0)</f>
        <v>41</v>
      </c>
      <c r="P11" s="73">
        <f>VLOOKUP($A11,'Return Data'!$A$7:$R$328,16,0)</f>
        <v>1.8580070082462199</v>
      </c>
      <c r="Q11" s="74">
        <f>RANK(P11,P$8:P$74,0)</f>
        <v>36</v>
      </c>
      <c r="R11" s="73">
        <f>VLOOKUP($A11,'Return Data'!$A$7:$R$328,17,0)</f>
        <v>1.9278183456835001</v>
      </c>
      <c r="S11" s="75">
        <f t="shared" si="5"/>
        <v>54</v>
      </c>
    </row>
    <row r="12" spans="1:20" x14ac:dyDescent="0.25">
      <c r="A12" s="71" t="s">
        <v>270</v>
      </c>
      <c r="B12" s="72">
        <f>VLOOKUP($A12,'Return Data'!$A$7:$R$328,2,0)</f>
        <v>43896</v>
      </c>
      <c r="C12" s="73">
        <f>VLOOKUP($A12,'Return Data'!$A$7:$R$328,3,0)</f>
        <v>39.89</v>
      </c>
      <c r="D12" s="73">
        <f>VLOOKUP($A12,'Return Data'!$A$7:$R$328,11,0)</f>
        <v>-6.4115666266733902</v>
      </c>
      <c r="E12" s="74">
        <f t="shared" si="0"/>
        <v>21</v>
      </c>
      <c r="F12" s="73">
        <f>VLOOKUP($A12,'Return Data'!$A$7:$R$328,12,0)</f>
        <v>14.565706685688401</v>
      </c>
      <c r="G12" s="74">
        <f t="shared" si="1"/>
        <v>21</v>
      </c>
      <c r="H12" s="73">
        <f>VLOOKUP($A12,'Return Data'!$A$7:$R$328,13,0)</f>
        <v>2.8968703498493298</v>
      </c>
      <c r="I12" s="74">
        <f t="shared" si="2"/>
        <v>13</v>
      </c>
      <c r="J12" s="73">
        <f>VLOOKUP($A12,'Return Data'!$A$7:$R$328,14,0)</f>
        <v>10.7208083875488</v>
      </c>
      <c r="K12" s="74">
        <f t="shared" si="3"/>
        <v>9</v>
      </c>
      <c r="L12" s="73">
        <f>VLOOKUP($A12,'Return Data'!$A$7:$R$328,18,0)</f>
        <v>5.05933114324153</v>
      </c>
      <c r="M12" s="74">
        <f t="shared" si="4"/>
        <v>11</v>
      </c>
      <c r="N12" s="73">
        <f>VLOOKUP($A12,'Return Data'!$A$7:$R$328,15,0)</f>
        <v>9.8160866587235205</v>
      </c>
      <c r="O12" s="74">
        <f>RANK(N12,N$8:N$74,0)</f>
        <v>11</v>
      </c>
      <c r="P12" s="73">
        <f>VLOOKUP($A12,'Return Data'!$A$7:$R$328,16,0)</f>
        <v>6.2374847152895398</v>
      </c>
      <c r="Q12" s="74">
        <f>RANK(P12,P$8:P$74,0)</f>
        <v>20</v>
      </c>
      <c r="R12" s="73">
        <f>VLOOKUP($A12,'Return Data'!$A$7:$R$328,17,0)</f>
        <v>21.085910320834898</v>
      </c>
      <c r="S12" s="75">
        <f t="shared" si="5"/>
        <v>30</v>
      </c>
    </row>
    <row r="13" spans="1:20" x14ac:dyDescent="0.25">
      <c r="A13" s="71" t="s">
        <v>271</v>
      </c>
      <c r="B13" s="72">
        <f>VLOOKUP($A13,'Return Data'!$A$7:$R$328,2,0)</f>
        <v>43896</v>
      </c>
      <c r="C13" s="73">
        <f>VLOOKUP($A13,'Return Data'!$A$7:$R$328,3,0)</f>
        <v>9.43</v>
      </c>
      <c r="D13" s="73">
        <f>VLOOKUP($A13,'Return Data'!$A$7:$R$328,11,0)</f>
        <v>25.323042233978001</v>
      </c>
      <c r="E13" s="74">
        <f t="shared" si="0"/>
        <v>1</v>
      </c>
      <c r="F13" s="73">
        <f>VLOOKUP($A13,'Return Data'!$A$7:$R$328,12,0)</f>
        <v>35.553086114883897</v>
      </c>
      <c r="G13" s="74">
        <f t="shared" si="1"/>
        <v>2</v>
      </c>
      <c r="H13" s="73">
        <f>VLOOKUP($A13,'Return Data'!$A$7:$R$328,13,0)</f>
        <v>13.0265203980184</v>
      </c>
      <c r="I13" s="74">
        <f t="shared" si="2"/>
        <v>4</v>
      </c>
      <c r="J13" s="73">
        <f>VLOOKUP($A13,'Return Data'!$A$7:$R$328,14,0)</f>
        <v>12.7640729991895</v>
      </c>
      <c r="K13" s="74">
        <f t="shared" si="3"/>
        <v>6</v>
      </c>
      <c r="L13" s="73">
        <f>VLOOKUP($A13,'Return Data'!$A$7:$R$328,18,0)</f>
        <v>-1.88517267372066</v>
      </c>
      <c r="M13" s="74">
        <f t="shared" si="4"/>
        <v>36</v>
      </c>
      <c r="N13" s="73"/>
      <c r="O13" s="74"/>
      <c r="P13" s="73"/>
      <c r="Q13" s="74"/>
      <c r="R13" s="73">
        <f>VLOOKUP($A13,'Return Data'!$A$7:$R$328,17,0)</f>
        <v>-2.7888739946380698</v>
      </c>
      <c r="S13" s="75">
        <f t="shared" si="5"/>
        <v>57</v>
      </c>
    </row>
    <row r="14" spans="1:20" x14ac:dyDescent="0.25">
      <c r="A14" s="71" t="s">
        <v>272</v>
      </c>
      <c r="B14" s="72">
        <f>VLOOKUP($A14,'Return Data'!$A$7:$R$328,2,0)</f>
        <v>43896</v>
      </c>
      <c r="C14" s="73">
        <f>VLOOKUP($A14,'Return Data'!$A$7:$R$328,3,0)</f>
        <v>11.78</v>
      </c>
      <c r="D14" s="73">
        <f>VLOOKUP($A14,'Return Data'!$A$7:$R$328,11,0)</f>
        <v>17.0378294272099</v>
      </c>
      <c r="E14" s="74">
        <f t="shared" si="0"/>
        <v>5</v>
      </c>
      <c r="F14" s="73">
        <f>VLOOKUP($A14,'Return Data'!$A$7:$R$328,12,0)</f>
        <v>31.292799447853401</v>
      </c>
      <c r="G14" s="74">
        <f t="shared" si="1"/>
        <v>5</v>
      </c>
      <c r="H14" s="73">
        <f>VLOOKUP($A14,'Return Data'!$A$7:$R$328,13,0)</f>
        <v>12.6278729004423</v>
      </c>
      <c r="I14" s="74">
        <f t="shared" si="2"/>
        <v>5</v>
      </c>
      <c r="J14" s="73">
        <f>VLOOKUP($A14,'Return Data'!$A$7:$R$328,14,0)</f>
        <v>12.050714126020999</v>
      </c>
      <c r="K14" s="74">
        <f t="shared" si="3"/>
        <v>7</v>
      </c>
      <c r="L14" s="73"/>
      <c r="M14" s="74"/>
      <c r="N14" s="73"/>
      <c r="O14" s="74"/>
      <c r="P14" s="73"/>
      <c r="Q14" s="74"/>
      <c r="R14" s="73">
        <f>VLOOKUP($A14,'Return Data'!$A$7:$R$328,17,0)</f>
        <v>12.890873015873</v>
      </c>
      <c r="S14" s="75">
        <f t="shared" si="5"/>
        <v>38</v>
      </c>
    </row>
    <row r="15" spans="1:20" x14ac:dyDescent="0.25">
      <c r="A15" s="71" t="s">
        <v>273</v>
      </c>
      <c r="B15" s="72">
        <f>VLOOKUP($A15,'Return Data'!$A$7:$R$328,2,0)</f>
        <v>43896</v>
      </c>
      <c r="C15" s="73">
        <f>VLOOKUP($A15,'Return Data'!$A$7:$R$328,3,0)</f>
        <v>56.36</v>
      </c>
      <c r="D15" s="73">
        <f>VLOOKUP($A15,'Return Data'!$A$7:$R$328,11,0)</f>
        <v>15.4467791283711</v>
      </c>
      <c r="E15" s="74">
        <f t="shared" si="0"/>
        <v>6</v>
      </c>
      <c r="F15" s="73">
        <f>VLOOKUP($A15,'Return Data'!$A$7:$R$328,12,0)</f>
        <v>31.068726355611599</v>
      </c>
      <c r="G15" s="74">
        <f t="shared" si="1"/>
        <v>6</v>
      </c>
      <c r="H15" s="73">
        <f>VLOOKUP($A15,'Return Data'!$A$7:$R$328,13,0)</f>
        <v>12.4296445234235</v>
      </c>
      <c r="I15" s="74">
        <f t="shared" si="2"/>
        <v>6</v>
      </c>
      <c r="J15" s="73">
        <f>VLOOKUP($A15,'Return Data'!$A$7:$R$328,14,0)</f>
        <v>16.497398834786502</v>
      </c>
      <c r="K15" s="74">
        <f t="shared" si="3"/>
        <v>4</v>
      </c>
      <c r="L15" s="73">
        <f>VLOOKUP($A15,'Return Data'!$A$7:$R$328,18,0)</f>
        <v>1.5341091609233499</v>
      </c>
      <c r="M15" s="74">
        <f t="shared" ref="M15:M24" si="6">RANK(L15,L$8:L$74,0)</f>
        <v>21</v>
      </c>
      <c r="N15" s="73">
        <f>VLOOKUP($A15,'Return Data'!$A$7:$R$328,15,0)</f>
        <v>12.7685715719052</v>
      </c>
      <c r="O15" s="74">
        <f t="shared" ref="O15:O24" si="7">RANK(N15,N$8:N$74,0)</f>
        <v>5</v>
      </c>
      <c r="P15" s="73">
        <f>VLOOKUP($A15,'Return Data'!$A$7:$R$328,16,0)</f>
        <v>8.0684507942115005</v>
      </c>
      <c r="Q15" s="74">
        <f>RANK(P15,P$8:P$74,0)</f>
        <v>10</v>
      </c>
      <c r="R15" s="73">
        <f>VLOOKUP($A15,'Return Data'!$A$7:$R$328,17,0)</f>
        <v>42.0198659051403</v>
      </c>
      <c r="S15" s="75">
        <f t="shared" si="5"/>
        <v>13</v>
      </c>
    </row>
    <row r="16" spans="1:20" x14ac:dyDescent="0.25">
      <c r="A16" s="71" t="s">
        <v>274</v>
      </c>
      <c r="B16" s="72">
        <f>VLOOKUP($A16,'Return Data'!$A$7:$R$328,2,0)</f>
        <v>43896</v>
      </c>
      <c r="C16" s="73">
        <f>VLOOKUP($A16,'Return Data'!$A$7:$R$328,3,0)</f>
        <v>68.58</v>
      </c>
      <c r="D16" s="73">
        <f>VLOOKUP($A16,'Return Data'!$A$7:$R$328,11,0)</f>
        <v>9.8881396505779993</v>
      </c>
      <c r="E16" s="74">
        <f t="shared" si="0"/>
        <v>7</v>
      </c>
      <c r="F16" s="73">
        <f>VLOOKUP($A16,'Return Data'!$A$7:$R$328,12,0)</f>
        <v>24.4780579368276</v>
      </c>
      <c r="G16" s="74">
        <f t="shared" si="1"/>
        <v>7</v>
      </c>
      <c r="H16" s="73">
        <f>VLOOKUP($A16,'Return Data'!$A$7:$R$328,13,0)</f>
        <v>3.20249071106028</v>
      </c>
      <c r="I16" s="74">
        <f t="shared" si="2"/>
        <v>12</v>
      </c>
      <c r="J16" s="73">
        <f>VLOOKUP($A16,'Return Data'!$A$7:$R$328,14,0)</f>
        <v>10.017484234376401</v>
      </c>
      <c r="K16" s="74">
        <f t="shared" si="3"/>
        <v>12</v>
      </c>
      <c r="L16" s="73">
        <f>VLOOKUP($A16,'Return Data'!$A$7:$R$328,18,0)</f>
        <v>9.1999685345981295</v>
      </c>
      <c r="M16" s="74">
        <f t="shared" si="6"/>
        <v>4</v>
      </c>
      <c r="N16" s="73">
        <f>VLOOKUP($A16,'Return Data'!$A$7:$R$328,15,0)</f>
        <v>13.070973359516801</v>
      </c>
      <c r="O16" s="74">
        <f t="shared" si="7"/>
        <v>4</v>
      </c>
      <c r="P16" s="73">
        <f>VLOOKUP($A16,'Return Data'!$A$7:$R$328,16,0)</f>
        <v>7.8821010836783403</v>
      </c>
      <c r="Q16" s="74">
        <f>RANK(P16,P$8:P$74,0)</f>
        <v>12</v>
      </c>
      <c r="R16" s="73">
        <f>VLOOKUP($A16,'Return Data'!$A$7:$R$328,17,0)</f>
        <v>50.303073386886602</v>
      </c>
      <c r="S16" s="75">
        <f t="shared" si="5"/>
        <v>10</v>
      </c>
    </row>
    <row r="17" spans="1:19" x14ac:dyDescent="0.25">
      <c r="A17" s="71" t="s">
        <v>275</v>
      </c>
      <c r="B17" s="72">
        <f>VLOOKUP($A17,'Return Data'!$A$7:$R$328,2,0)</f>
        <v>43896</v>
      </c>
      <c r="C17" s="73">
        <f>VLOOKUP($A17,'Return Data'!$A$7:$R$328,3,0)</f>
        <v>48.276000000000003</v>
      </c>
      <c r="D17" s="73">
        <f>VLOOKUP($A17,'Return Data'!$A$7:$R$328,11,0)</f>
        <v>-18.716734202822</v>
      </c>
      <c r="E17" s="74">
        <f t="shared" si="0"/>
        <v>42</v>
      </c>
      <c r="F17" s="73">
        <f>VLOOKUP($A17,'Return Data'!$A$7:$R$328,12,0)</f>
        <v>7.4494596859089004</v>
      </c>
      <c r="G17" s="74">
        <f t="shared" si="1"/>
        <v>40</v>
      </c>
      <c r="H17" s="73">
        <f>VLOOKUP($A17,'Return Data'!$A$7:$R$328,13,0)</f>
        <v>-1.4465883248170599</v>
      </c>
      <c r="I17" s="74">
        <f t="shared" si="2"/>
        <v>23</v>
      </c>
      <c r="J17" s="73">
        <f>VLOOKUP($A17,'Return Data'!$A$7:$R$328,14,0)</f>
        <v>5.4625407442243699</v>
      </c>
      <c r="K17" s="74">
        <f t="shared" si="3"/>
        <v>21</v>
      </c>
      <c r="L17" s="73">
        <f>VLOOKUP($A17,'Return Data'!$A$7:$R$328,18,0)</f>
        <v>3.5387738459282199</v>
      </c>
      <c r="M17" s="74">
        <f t="shared" si="6"/>
        <v>13</v>
      </c>
      <c r="N17" s="73">
        <f>VLOOKUP($A17,'Return Data'!$A$7:$R$328,15,0)</f>
        <v>7.3631167615501099</v>
      </c>
      <c r="O17" s="74">
        <f t="shared" si="7"/>
        <v>18</v>
      </c>
      <c r="P17" s="73">
        <f>VLOOKUP($A17,'Return Data'!$A$7:$R$328,16,0)</f>
        <v>8.9746184869404804</v>
      </c>
      <c r="Q17" s="74">
        <f>RANK(P17,P$8:P$74,0)</f>
        <v>8</v>
      </c>
      <c r="R17" s="73">
        <f>VLOOKUP($A17,'Return Data'!$A$7:$R$328,17,0)</f>
        <v>29.129983319432899</v>
      </c>
      <c r="S17" s="75">
        <f t="shared" si="5"/>
        <v>23</v>
      </c>
    </row>
    <row r="18" spans="1:19" x14ac:dyDescent="0.25">
      <c r="A18" s="71" t="s">
        <v>276</v>
      </c>
      <c r="B18" s="72">
        <f>VLOOKUP($A18,'Return Data'!$A$7:$R$328,2,0)</f>
        <v>43896</v>
      </c>
      <c r="C18" s="73">
        <f>VLOOKUP($A18,'Return Data'!$A$7:$R$328,3,0)</f>
        <v>46.26</v>
      </c>
      <c r="D18" s="73">
        <f>VLOOKUP($A18,'Return Data'!$A$7:$R$328,11,0)</f>
        <v>-9.3987709567190105</v>
      </c>
      <c r="E18" s="74">
        <f t="shared" si="0"/>
        <v>30</v>
      </c>
      <c r="F18" s="73">
        <f>VLOOKUP($A18,'Return Data'!$A$7:$R$328,12,0)</f>
        <v>10.781246088763201</v>
      </c>
      <c r="G18" s="74">
        <f t="shared" si="1"/>
        <v>29</v>
      </c>
      <c r="H18" s="73">
        <f>VLOOKUP($A18,'Return Data'!$A$7:$R$328,13,0)</f>
        <v>-2.70824251755257</v>
      </c>
      <c r="I18" s="74">
        <f t="shared" si="2"/>
        <v>28</v>
      </c>
      <c r="J18" s="73">
        <f>VLOOKUP($A18,'Return Data'!$A$7:$R$328,14,0)</f>
        <v>3.8744065215443899</v>
      </c>
      <c r="K18" s="74">
        <f t="shared" si="3"/>
        <v>27</v>
      </c>
      <c r="L18" s="73">
        <f>VLOOKUP($A18,'Return Data'!$A$7:$R$328,18,0)</f>
        <v>-0.204241207835681</v>
      </c>
      <c r="M18" s="74">
        <f t="shared" si="6"/>
        <v>28</v>
      </c>
      <c r="N18" s="73">
        <f>VLOOKUP($A18,'Return Data'!$A$7:$R$328,15,0)</f>
        <v>5.8083538561604602</v>
      </c>
      <c r="O18" s="74">
        <f t="shared" si="7"/>
        <v>23</v>
      </c>
      <c r="P18" s="73">
        <f>VLOOKUP($A18,'Return Data'!$A$7:$R$328,16,0)</f>
        <v>4.92990144325762</v>
      </c>
      <c r="Q18" s="74">
        <f>RANK(P18,P$8:P$74,0)</f>
        <v>28</v>
      </c>
      <c r="R18" s="73">
        <f>VLOOKUP($A18,'Return Data'!$A$7:$R$328,17,0)</f>
        <v>32.406709108716903</v>
      </c>
      <c r="S18" s="75">
        <f t="shared" si="5"/>
        <v>18</v>
      </c>
    </row>
    <row r="19" spans="1:19" x14ac:dyDescent="0.25">
      <c r="A19" s="71" t="s">
        <v>277</v>
      </c>
      <c r="B19" s="72">
        <f>VLOOKUP($A19,'Return Data'!$A$7:$R$328,2,0)</f>
        <v>43896</v>
      </c>
      <c r="C19" s="73">
        <f>VLOOKUP($A19,'Return Data'!$A$7:$R$328,3,0)</f>
        <v>14.201700000000001</v>
      </c>
      <c r="D19" s="73">
        <f>VLOOKUP($A19,'Return Data'!$A$7:$R$328,11,0)</f>
        <v>-14.112416157987999</v>
      </c>
      <c r="E19" s="74">
        <f t="shared" si="0"/>
        <v>37</v>
      </c>
      <c r="F19" s="73">
        <f>VLOOKUP($A19,'Return Data'!$A$7:$R$328,12,0)</f>
        <v>12.074708243858399</v>
      </c>
      <c r="G19" s="74">
        <f t="shared" si="1"/>
        <v>27</v>
      </c>
      <c r="H19" s="73">
        <f>VLOOKUP($A19,'Return Data'!$A$7:$R$328,13,0)</f>
        <v>-3.8591620277850698</v>
      </c>
      <c r="I19" s="74">
        <f t="shared" si="2"/>
        <v>31</v>
      </c>
      <c r="J19" s="73">
        <f>VLOOKUP($A19,'Return Data'!$A$7:$R$328,14,0)</f>
        <v>1.5199448571240399</v>
      </c>
      <c r="K19" s="74">
        <f t="shared" si="3"/>
        <v>34</v>
      </c>
      <c r="L19" s="73">
        <f>VLOOKUP($A19,'Return Data'!$A$7:$R$328,18,0)</f>
        <v>3.6098448773002398</v>
      </c>
      <c r="M19" s="74">
        <f t="shared" si="6"/>
        <v>12</v>
      </c>
      <c r="N19" s="73">
        <f>VLOOKUP($A19,'Return Data'!$A$7:$R$328,15,0)</f>
        <v>6.0391096902687398</v>
      </c>
      <c r="O19" s="74">
        <f t="shared" si="7"/>
        <v>22</v>
      </c>
      <c r="P19" s="73"/>
      <c r="Q19" s="74"/>
      <c r="R19" s="73">
        <f>VLOOKUP($A19,'Return Data'!$A$7:$R$328,17,0)</f>
        <v>10.036783376963401</v>
      </c>
      <c r="S19" s="75">
        <f t="shared" si="5"/>
        <v>40</v>
      </c>
    </row>
    <row r="20" spans="1:19" x14ac:dyDescent="0.25">
      <c r="A20" s="71" t="s">
        <v>278</v>
      </c>
      <c r="B20" s="72">
        <f>VLOOKUP($A20,'Return Data'!$A$7:$R$328,2,0)</f>
        <v>43896</v>
      </c>
      <c r="C20" s="73">
        <f>VLOOKUP($A20,'Return Data'!$A$7:$R$328,3,0)</f>
        <v>524.17449999999997</v>
      </c>
      <c r="D20" s="73">
        <f>VLOOKUP($A20,'Return Data'!$A$7:$R$328,11,0)</f>
        <v>-28.834627097618998</v>
      </c>
      <c r="E20" s="74">
        <f t="shared" si="0"/>
        <v>63</v>
      </c>
      <c r="F20" s="73">
        <f>VLOOKUP($A20,'Return Data'!$A$7:$R$328,12,0)</f>
        <v>-3.4734363408861499</v>
      </c>
      <c r="G20" s="74">
        <f t="shared" si="1"/>
        <v>64</v>
      </c>
      <c r="H20" s="73">
        <f>VLOOKUP($A20,'Return Data'!$A$7:$R$328,13,0)</f>
        <v>-11.512783374324099</v>
      </c>
      <c r="I20" s="74">
        <f t="shared" si="2"/>
        <v>51</v>
      </c>
      <c r="J20" s="73">
        <f>VLOOKUP($A20,'Return Data'!$A$7:$R$328,14,0)</f>
        <v>-4.3112722134458599</v>
      </c>
      <c r="K20" s="74">
        <f t="shared" si="3"/>
        <v>50</v>
      </c>
      <c r="L20" s="73">
        <f>VLOOKUP($A20,'Return Data'!$A$7:$R$328,18,0)</f>
        <v>-0.87682425511615802</v>
      </c>
      <c r="M20" s="74">
        <f t="shared" si="6"/>
        <v>34</v>
      </c>
      <c r="N20" s="73">
        <f>VLOOKUP($A20,'Return Data'!$A$7:$R$328,15,0)</f>
        <v>2.94149261854316</v>
      </c>
      <c r="O20" s="74">
        <f t="shared" si="7"/>
        <v>40</v>
      </c>
      <c r="P20" s="73">
        <f>VLOOKUP($A20,'Return Data'!$A$7:$R$328,16,0)</f>
        <v>4.1121742007000304</v>
      </c>
      <c r="Q20" s="74">
        <f>RANK(P20,P$8:P$74,0)</f>
        <v>31</v>
      </c>
      <c r="R20" s="73">
        <f>VLOOKUP($A20,'Return Data'!$A$7:$R$328,17,0)</f>
        <v>245.77487231534801</v>
      </c>
      <c r="S20" s="75">
        <f t="shared" si="5"/>
        <v>3</v>
      </c>
    </row>
    <row r="21" spans="1:19" x14ac:dyDescent="0.25">
      <c r="A21" s="71" t="s">
        <v>279</v>
      </c>
      <c r="B21" s="72">
        <f>VLOOKUP($A21,'Return Data'!$A$7:$R$328,2,0)</f>
        <v>43896</v>
      </c>
      <c r="C21" s="73">
        <f>VLOOKUP($A21,'Return Data'!$A$7:$R$328,3,0)</f>
        <v>336.95400000000001</v>
      </c>
      <c r="D21" s="73">
        <f>VLOOKUP($A21,'Return Data'!$A$7:$R$328,11,0)</f>
        <v>-33.665626432062801</v>
      </c>
      <c r="E21" s="74">
        <f t="shared" si="0"/>
        <v>64</v>
      </c>
      <c r="F21" s="73">
        <f>VLOOKUP($A21,'Return Data'!$A$7:$R$328,12,0)</f>
        <v>-1.10272987002902</v>
      </c>
      <c r="G21" s="74">
        <f t="shared" si="1"/>
        <v>62</v>
      </c>
      <c r="H21" s="73">
        <f>VLOOKUP($A21,'Return Data'!$A$7:$R$328,13,0)</f>
        <v>-10.9362538579358</v>
      </c>
      <c r="I21" s="74">
        <f t="shared" si="2"/>
        <v>49</v>
      </c>
      <c r="J21" s="73">
        <f>VLOOKUP($A21,'Return Data'!$A$7:$R$328,14,0)</f>
        <v>-2.6435033452814101</v>
      </c>
      <c r="K21" s="74">
        <f t="shared" si="3"/>
        <v>46</v>
      </c>
      <c r="L21" s="73">
        <f>VLOOKUP($A21,'Return Data'!$A$7:$R$328,18,0)</f>
        <v>0.25828230818219999</v>
      </c>
      <c r="M21" s="74">
        <f t="shared" si="6"/>
        <v>27</v>
      </c>
      <c r="N21" s="73">
        <f>VLOOKUP($A21,'Return Data'!$A$7:$R$328,15,0)</f>
        <v>6.2158491366795499</v>
      </c>
      <c r="O21" s="74">
        <f t="shared" si="7"/>
        <v>20</v>
      </c>
      <c r="P21" s="73">
        <f>VLOOKUP($A21,'Return Data'!$A$7:$R$328,16,0)</f>
        <v>7.2987058185172797</v>
      </c>
      <c r="Q21" s="74">
        <f>RANK(P21,P$8:P$74,0)</f>
        <v>15</v>
      </c>
      <c r="R21" s="73">
        <f>VLOOKUP($A21,'Return Data'!$A$7:$R$328,17,0)</f>
        <v>170.41012423247199</v>
      </c>
      <c r="S21" s="75">
        <f t="shared" si="5"/>
        <v>5</v>
      </c>
    </row>
    <row r="22" spans="1:19" x14ac:dyDescent="0.25">
      <c r="A22" s="71" t="s">
        <v>280</v>
      </c>
      <c r="B22" s="72">
        <f>VLOOKUP($A22,'Return Data'!$A$7:$R$328,2,0)</f>
        <v>43896</v>
      </c>
      <c r="C22" s="73">
        <f>VLOOKUP($A22,'Return Data'!$A$7:$R$328,3,0)</f>
        <v>454.16500000000002</v>
      </c>
      <c r="D22" s="73">
        <f>VLOOKUP($A22,'Return Data'!$A$7:$R$328,11,0)</f>
        <v>-41.449927306616701</v>
      </c>
      <c r="E22" s="74">
        <f t="shared" si="0"/>
        <v>67</v>
      </c>
      <c r="F22" s="73">
        <f>VLOOKUP($A22,'Return Data'!$A$7:$R$328,12,0)</f>
        <v>-10.8976746254937</v>
      </c>
      <c r="G22" s="74">
        <f t="shared" si="1"/>
        <v>65</v>
      </c>
      <c r="H22" s="73">
        <f>VLOOKUP($A22,'Return Data'!$A$7:$R$328,13,0)</f>
        <v>-18.325962208673399</v>
      </c>
      <c r="I22" s="74">
        <f t="shared" si="2"/>
        <v>59</v>
      </c>
      <c r="J22" s="73">
        <f>VLOOKUP($A22,'Return Data'!$A$7:$R$328,14,0)</f>
        <v>-9.2687756683164206</v>
      </c>
      <c r="K22" s="74">
        <f t="shared" si="3"/>
        <v>58</v>
      </c>
      <c r="L22" s="73">
        <f>VLOOKUP($A22,'Return Data'!$A$7:$R$328,18,0)</f>
        <v>-5.7485232025675401</v>
      </c>
      <c r="M22" s="74">
        <f t="shared" si="6"/>
        <v>48</v>
      </c>
      <c r="N22" s="73">
        <f>VLOOKUP($A22,'Return Data'!$A$7:$R$328,15,0)</f>
        <v>0.36082727714344998</v>
      </c>
      <c r="O22" s="74">
        <f t="shared" si="7"/>
        <v>45</v>
      </c>
      <c r="P22" s="73">
        <f>VLOOKUP($A22,'Return Data'!$A$7:$R$328,16,0)</f>
        <v>1.7986725257729299</v>
      </c>
      <c r="Q22" s="74">
        <f>RANK(P22,P$8:P$74,0)</f>
        <v>37</v>
      </c>
      <c r="R22" s="73">
        <f>VLOOKUP($A22,'Return Data'!$A$7:$R$328,17,0)</f>
        <v>614.62598871428804</v>
      </c>
      <c r="S22" s="75">
        <f t="shared" si="5"/>
        <v>1</v>
      </c>
    </row>
    <row r="23" spans="1:19" x14ac:dyDescent="0.25">
      <c r="A23" s="71" t="s">
        <v>281</v>
      </c>
      <c r="B23" s="72">
        <f>VLOOKUP($A23,'Return Data'!$A$7:$R$328,2,0)</f>
        <v>43896</v>
      </c>
      <c r="C23" s="73">
        <f>VLOOKUP($A23,'Return Data'!$A$7:$R$328,3,0)</f>
        <v>36.617199999999997</v>
      </c>
      <c r="D23" s="73">
        <f>VLOOKUP($A23,'Return Data'!$A$7:$R$328,11,0)</f>
        <v>-11.553221121639799</v>
      </c>
      <c r="E23" s="74">
        <f t="shared" si="0"/>
        <v>32</v>
      </c>
      <c r="F23" s="73">
        <f>VLOOKUP($A23,'Return Data'!$A$7:$R$328,12,0)</f>
        <v>12.590911284390399</v>
      </c>
      <c r="G23" s="74">
        <f t="shared" si="1"/>
        <v>26</v>
      </c>
      <c r="H23" s="73">
        <f>VLOOKUP($A23,'Return Data'!$A$7:$R$328,13,0)</f>
        <v>-2.04290744034842</v>
      </c>
      <c r="I23" s="74">
        <f t="shared" si="2"/>
        <v>25</v>
      </c>
      <c r="J23" s="73">
        <f>VLOOKUP($A23,'Return Data'!$A$7:$R$328,14,0)</f>
        <v>4.0814907069650204</v>
      </c>
      <c r="K23" s="74">
        <f t="shared" si="3"/>
        <v>26</v>
      </c>
      <c r="L23" s="73">
        <f>VLOOKUP($A23,'Return Data'!$A$7:$R$328,18,0)</f>
        <v>-0.29739425354280202</v>
      </c>
      <c r="M23" s="74">
        <f t="shared" si="6"/>
        <v>30</v>
      </c>
      <c r="N23" s="73">
        <f>VLOOKUP($A23,'Return Data'!$A$7:$R$328,15,0)</f>
        <v>5.1511615900509202</v>
      </c>
      <c r="O23" s="74">
        <f t="shared" si="7"/>
        <v>29</v>
      </c>
      <c r="P23" s="73">
        <f>VLOOKUP($A23,'Return Data'!$A$7:$R$328,16,0)</f>
        <v>5.8286737325871298</v>
      </c>
      <c r="Q23" s="74">
        <f>RANK(P23,P$8:P$74,0)</f>
        <v>22</v>
      </c>
      <c r="R23" s="73">
        <f>VLOOKUP($A23,'Return Data'!$A$7:$R$328,17,0)</f>
        <v>20.2022832189644</v>
      </c>
      <c r="S23" s="75">
        <f t="shared" si="5"/>
        <v>31</v>
      </c>
    </row>
    <row r="24" spans="1:19" x14ac:dyDescent="0.25">
      <c r="A24" s="71" t="s">
        <v>282</v>
      </c>
      <c r="B24" s="72">
        <f>VLOOKUP($A24,'Return Data'!$A$7:$R$328,2,0)</f>
        <v>43896</v>
      </c>
      <c r="C24" s="73">
        <f>VLOOKUP($A24,'Return Data'!$A$7:$R$328,3,0)</f>
        <v>356.32</v>
      </c>
      <c r="D24" s="73">
        <f>VLOOKUP($A24,'Return Data'!$A$7:$R$328,11,0)</f>
        <v>-25.686344126060401</v>
      </c>
      <c r="E24" s="74">
        <f t="shared" si="0"/>
        <v>59</v>
      </c>
      <c r="F24" s="73">
        <f>VLOOKUP($A24,'Return Data'!$A$7:$R$328,12,0)</f>
        <v>0.45128139187545602</v>
      </c>
      <c r="G24" s="74">
        <f t="shared" si="1"/>
        <v>59</v>
      </c>
      <c r="H24" s="73">
        <f>VLOOKUP($A24,'Return Data'!$A$7:$R$328,13,0)</f>
        <v>-9.7983890022635602</v>
      </c>
      <c r="I24" s="74">
        <f t="shared" si="2"/>
        <v>44</v>
      </c>
      <c r="J24" s="73">
        <f>VLOOKUP($A24,'Return Data'!$A$7:$R$328,14,0)</f>
        <v>-1.3854774320599601</v>
      </c>
      <c r="K24" s="74">
        <f t="shared" si="3"/>
        <v>43</v>
      </c>
      <c r="L24" s="73">
        <f>VLOOKUP($A24,'Return Data'!$A$7:$R$328,18,0)</f>
        <v>1.3263306166670701</v>
      </c>
      <c r="M24" s="74">
        <f t="shared" si="6"/>
        <v>23</v>
      </c>
      <c r="N24" s="73">
        <f>VLOOKUP($A24,'Return Data'!$A$7:$R$328,15,0)</f>
        <v>4.7465763972869999</v>
      </c>
      <c r="O24" s="74">
        <f t="shared" si="7"/>
        <v>32</v>
      </c>
      <c r="P24" s="73">
        <f>VLOOKUP($A24,'Return Data'!$A$7:$R$328,16,0)</f>
        <v>5.2051430061421504</v>
      </c>
      <c r="Q24" s="74">
        <f>RANK(P24,P$8:P$74,0)</f>
        <v>25</v>
      </c>
      <c r="R24" s="73">
        <f>VLOOKUP($A24,'Return Data'!$A$7:$R$328,17,0)</f>
        <v>168.430113257828</v>
      </c>
      <c r="S24" s="75">
        <f t="shared" si="5"/>
        <v>6</v>
      </c>
    </row>
    <row r="25" spans="1:19" x14ac:dyDescent="0.25">
      <c r="A25" s="71" t="s">
        <v>283</v>
      </c>
      <c r="B25" s="72">
        <f>VLOOKUP($A25,'Return Data'!$A$7:$R$328,2,0)</f>
        <v>43896</v>
      </c>
      <c r="C25" s="73">
        <f>VLOOKUP($A25,'Return Data'!$A$7:$R$328,3,0)</f>
        <v>10.75</v>
      </c>
      <c r="D25" s="73">
        <f>VLOOKUP($A25,'Return Data'!$A$7:$R$328,11,0)</f>
        <v>-14.7357123163575</v>
      </c>
      <c r="E25" s="74">
        <f t="shared" si="0"/>
        <v>38</v>
      </c>
      <c r="F25" s="73">
        <f>VLOOKUP($A25,'Return Data'!$A$7:$R$328,12,0)</f>
        <v>14.610888113882099</v>
      </c>
      <c r="G25" s="74">
        <f t="shared" si="1"/>
        <v>20</v>
      </c>
      <c r="H25" s="73">
        <f>VLOOKUP($A25,'Return Data'!$A$7:$R$328,13,0)</f>
        <v>-2.3135483526601601</v>
      </c>
      <c r="I25" s="74">
        <f t="shared" si="2"/>
        <v>26</v>
      </c>
      <c r="J25" s="73">
        <f>VLOOKUP($A25,'Return Data'!$A$7:$R$328,14,0)</f>
        <v>4.8647207783553297</v>
      </c>
      <c r="K25" s="74">
        <f t="shared" si="3"/>
        <v>23</v>
      </c>
      <c r="L25" s="73"/>
      <c r="M25" s="74"/>
      <c r="N25" s="73"/>
      <c r="O25" s="74"/>
      <c r="P25" s="73"/>
      <c r="Q25" s="74"/>
      <c r="R25" s="73">
        <f>VLOOKUP($A25,'Return Data'!$A$7:$R$328,17,0)</f>
        <v>3.8340336134453801</v>
      </c>
      <c r="S25" s="75">
        <f t="shared" si="5"/>
        <v>51</v>
      </c>
    </row>
    <row r="26" spans="1:19" x14ac:dyDescent="0.25">
      <c r="A26" s="71" t="s">
        <v>284</v>
      </c>
      <c r="B26" s="72">
        <f>VLOOKUP($A26,'Return Data'!$A$7:$R$328,2,0)</f>
        <v>43896</v>
      </c>
      <c r="C26" s="73">
        <f>VLOOKUP($A26,'Return Data'!$A$7:$R$328,3,0)</f>
        <v>27.18</v>
      </c>
      <c r="D26" s="73">
        <f>VLOOKUP($A26,'Return Data'!$A$7:$R$328,11,0)</f>
        <v>-3.9452350927760702</v>
      </c>
      <c r="E26" s="74">
        <f t="shared" si="0"/>
        <v>17</v>
      </c>
      <c r="F26" s="73">
        <f>VLOOKUP($A26,'Return Data'!$A$7:$R$328,12,0)</f>
        <v>17.052707771270601</v>
      </c>
      <c r="G26" s="74">
        <f t="shared" si="1"/>
        <v>15</v>
      </c>
      <c r="H26" s="73">
        <f>VLOOKUP($A26,'Return Data'!$A$7:$R$328,13,0)</f>
        <v>5.3529377257452202</v>
      </c>
      <c r="I26" s="74">
        <f t="shared" si="2"/>
        <v>9</v>
      </c>
      <c r="J26" s="73">
        <f>VLOOKUP($A26,'Return Data'!$A$7:$R$328,14,0)</f>
        <v>6.9887268189836904</v>
      </c>
      <c r="K26" s="74">
        <f t="shared" si="3"/>
        <v>15</v>
      </c>
      <c r="L26" s="73">
        <f>VLOOKUP($A26,'Return Data'!$A$7:$R$328,18,0)</f>
        <v>2.1459475292731902</v>
      </c>
      <c r="M26" s="74">
        <f>RANK(L26,L$8:L$74,0)</f>
        <v>17</v>
      </c>
      <c r="N26" s="73">
        <f>VLOOKUP($A26,'Return Data'!$A$7:$R$328,15,0)</f>
        <v>8.9159868994443805</v>
      </c>
      <c r="O26" s="74">
        <f>RANK(N26,N$8:N$74,0)</f>
        <v>15</v>
      </c>
      <c r="P26" s="73">
        <f>VLOOKUP($A26,'Return Data'!$A$7:$R$328,16,0)</f>
        <v>5.45239547194564</v>
      </c>
      <c r="Q26" s="74">
        <f>RANK(P26,P$8:P$74,0)</f>
        <v>24</v>
      </c>
      <c r="R26" s="73">
        <f>VLOOKUP($A26,'Return Data'!$A$7:$R$328,17,0)</f>
        <v>26.4698184888139</v>
      </c>
      <c r="S26" s="75">
        <f t="shared" si="5"/>
        <v>24</v>
      </c>
    </row>
    <row r="27" spans="1:19" x14ac:dyDescent="0.25">
      <c r="A27" s="71" t="s">
        <v>285</v>
      </c>
      <c r="B27" s="72">
        <f>VLOOKUP($A27,'Return Data'!$A$7:$R$328,2,0)</f>
        <v>43896</v>
      </c>
      <c r="C27" s="73">
        <f>VLOOKUP($A27,'Return Data'!$A$7:$R$328,3,0)</f>
        <v>51.39</v>
      </c>
      <c r="D27" s="73">
        <f>VLOOKUP($A27,'Return Data'!$A$7:$R$328,11,0)</f>
        <v>-18.8201079336094</v>
      </c>
      <c r="E27" s="74">
        <f t="shared" si="0"/>
        <v>43</v>
      </c>
      <c r="F27" s="73">
        <f>VLOOKUP($A27,'Return Data'!$A$7:$R$328,12,0)</f>
        <v>2.8898756198401099</v>
      </c>
      <c r="G27" s="74">
        <f t="shared" si="1"/>
        <v>53</v>
      </c>
      <c r="H27" s="73">
        <f>VLOOKUP($A27,'Return Data'!$A$7:$R$328,13,0)</f>
        <v>-13.089759632564601</v>
      </c>
      <c r="I27" s="74">
        <f t="shared" si="2"/>
        <v>53</v>
      </c>
      <c r="J27" s="73">
        <f>VLOOKUP($A27,'Return Data'!$A$7:$R$328,14,0)</f>
        <v>-5.0130628460745301</v>
      </c>
      <c r="K27" s="74">
        <f t="shared" si="3"/>
        <v>51</v>
      </c>
      <c r="L27" s="73">
        <f>VLOOKUP($A27,'Return Data'!$A$7:$R$328,18,0)</f>
        <v>-4.8373439983783797</v>
      </c>
      <c r="M27" s="74">
        <f>RANK(L27,L$8:L$74,0)</f>
        <v>47</v>
      </c>
      <c r="N27" s="73">
        <f>VLOOKUP($A27,'Return Data'!$A$7:$R$328,15,0)</f>
        <v>5.6020419378742199</v>
      </c>
      <c r="O27" s="74">
        <f>RANK(N27,N$8:N$74,0)</f>
        <v>25</v>
      </c>
      <c r="P27" s="73">
        <f>VLOOKUP($A27,'Return Data'!$A$7:$R$328,16,0)</f>
        <v>5.0447847244054804</v>
      </c>
      <c r="Q27" s="74">
        <f>RANK(P27,P$8:P$74,0)</f>
        <v>26</v>
      </c>
      <c r="R27" s="73">
        <f>VLOOKUP($A27,'Return Data'!$A$7:$R$328,17,0)</f>
        <v>36.955357142857103</v>
      </c>
      <c r="S27" s="75">
        <f t="shared" si="5"/>
        <v>17</v>
      </c>
    </row>
    <row r="28" spans="1:19" x14ac:dyDescent="0.25">
      <c r="A28" s="71" t="s">
        <v>286</v>
      </c>
      <c r="B28" s="72">
        <f>VLOOKUP($A28,'Return Data'!$A$7:$R$328,2,0)</f>
        <v>43896</v>
      </c>
      <c r="C28" s="73">
        <f>VLOOKUP($A28,'Return Data'!$A$7:$R$328,3,0)</f>
        <v>9.4</v>
      </c>
      <c r="D28" s="73">
        <f>VLOOKUP($A28,'Return Data'!$A$7:$R$328,11,0)</f>
        <v>-21.790081146217901</v>
      </c>
      <c r="E28" s="74">
        <f t="shared" si="0"/>
        <v>50</v>
      </c>
      <c r="F28" s="73">
        <f>VLOOKUP($A28,'Return Data'!$A$7:$R$328,12,0)</f>
        <v>5.4794931844112202</v>
      </c>
      <c r="G28" s="74">
        <f t="shared" si="1"/>
        <v>46</v>
      </c>
      <c r="H28" s="73">
        <f>VLOOKUP($A28,'Return Data'!$A$7:$R$328,13,0)</f>
        <v>-5.4372113809027303</v>
      </c>
      <c r="I28" s="74">
        <f t="shared" si="2"/>
        <v>35</v>
      </c>
      <c r="J28" s="73">
        <f>VLOOKUP($A28,'Return Data'!$A$7:$R$328,14,0)</f>
        <v>2.1679733903540099</v>
      </c>
      <c r="K28" s="74">
        <f t="shared" si="3"/>
        <v>32</v>
      </c>
      <c r="L28" s="73">
        <f>VLOOKUP($A28,'Return Data'!$A$7:$R$328,18,0)</f>
        <v>-2.61738228674816</v>
      </c>
      <c r="M28" s="74">
        <f>RANK(L28,L$8:L$74,0)</f>
        <v>39</v>
      </c>
      <c r="N28" s="73"/>
      <c r="O28" s="74"/>
      <c r="P28" s="73"/>
      <c r="Q28" s="74"/>
      <c r="R28" s="73">
        <f>VLOOKUP($A28,'Return Data'!$A$7:$R$328,17,0)</f>
        <v>-2.7409261576971198</v>
      </c>
      <c r="S28" s="75">
        <f t="shared" si="5"/>
        <v>56</v>
      </c>
    </row>
    <row r="29" spans="1:19" x14ac:dyDescent="0.25">
      <c r="A29" s="71" t="s">
        <v>287</v>
      </c>
      <c r="B29" s="72">
        <f>VLOOKUP($A29,'Return Data'!$A$7:$R$328,2,0)</f>
        <v>43896</v>
      </c>
      <c r="C29" s="73">
        <f>VLOOKUP($A29,'Return Data'!$A$7:$R$328,3,0)</f>
        <v>52.28</v>
      </c>
      <c r="D29" s="73">
        <f>VLOOKUP($A29,'Return Data'!$A$7:$R$328,11,0)</f>
        <v>-4.1757409730152197</v>
      </c>
      <c r="E29" s="74">
        <f t="shared" si="0"/>
        <v>18</v>
      </c>
      <c r="F29" s="73">
        <f>VLOOKUP($A29,'Return Data'!$A$7:$R$328,12,0)</f>
        <v>17.9278421099634</v>
      </c>
      <c r="G29" s="74">
        <f t="shared" si="1"/>
        <v>13</v>
      </c>
      <c r="H29" s="73">
        <f>VLOOKUP($A29,'Return Data'!$A$7:$R$328,13,0)</f>
        <v>2.3070323829652399</v>
      </c>
      <c r="I29" s="74">
        <f t="shared" si="2"/>
        <v>15</v>
      </c>
      <c r="J29" s="73">
        <f>VLOOKUP($A29,'Return Data'!$A$7:$R$328,14,0)</f>
        <v>6.6538779305662104</v>
      </c>
      <c r="K29" s="74">
        <f t="shared" si="3"/>
        <v>16</v>
      </c>
      <c r="L29" s="73">
        <f>VLOOKUP($A29,'Return Data'!$A$7:$R$328,18,0)</f>
        <v>5.1290211909901497</v>
      </c>
      <c r="M29" s="74">
        <f>RANK(L29,L$8:L$74,0)</f>
        <v>10</v>
      </c>
      <c r="N29" s="73">
        <f>VLOOKUP($A29,'Return Data'!$A$7:$R$328,15,0)</f>
        <v>10.365920079675</v>
      </c>
      <c r="O29" s="74">
        <f>RANK(N29,N$8:N$74,0)</f>
        <v>10</v>
      </c>
      <c r="P29" s="73">
        <f>VLOOKUP($A29,'Return Data'!$A$7:$R$328,16,0)</f>
        <v>8.2382814509296391</v>
      </c>
      <c r="Q29" s="74">
        <f>RANK(P29,P$8:P$74,0)</f>
        <v>9</v>
      </c>
      <c r="R29" s="73">
        <f>VLOOKUP($A29,'Return Data'!$A$7:$R$328,17,0)</f>
        <v>32.043604651162802</v>
      </c>
      <c r="S29" s="75">
        <f t="shared" si="5"/>
        <v>20</v>
      </c>
    </row>
    <row r="30" spans="1:19" x14ac:dyDescent="0.25">
      <c r="A30" s="71" t="s">
        <v>288</v>
      </c>
      <c r="B30" s="72">
        <f>VLOOKUP($A30,'Return Data'!$A$7:$R$328,2,0)</f>
        <v>43896</v>
      </c>
      <c r="C30" s="73">
        <f>VLOOKUP($A30,'Return Data'!$A$7:$R$328,3,0)</f>
        <v>9.6786999999999992</v>
      </c>
      <c r="D30" s="73">
        <f>VLOOKUP($A30,'Return Data'!$A$7:$R$328,11,0)</f>
        <v>-25.710572980821301</v>
      </c>
      <c r="E30" s="74">
        <f t="shared" si="0"/>
        <v>60</v>
      </c>
      <c r="F30" s="73"/>
      <c r="G30" s="74"/>
      <c r="H30" s="73"/>
      <c r="I30" s="74"/>
      <c r="J30" s="73"/>
      <c r="K30" s="74"/>
      <c r="L30" s="73"/>
      <c r="M30" s="74"/>
      <c r="N30" s="73"/>
      <c r="O30" s="74"/>
      <c r="P30" s="73"/>
      <c r="Q30" s="74"/>
      <c r="R30" s="73">
        <f>VLOOKUP($A30,'Return Data'!$A$7:$R$328,17,0)</f>
        <v>-8.3767500000000297</v>
      </c>
      <c r="S30" s="75">
        <f t="shared" si="5"/>
        <v>62</v>
      </c>
    </row>
    <row r="31" spans="1:19" x14ac:dyDescent="0.25">
      <c r="A31" s="71" t="s">
        <v>289</v>
      </c>
      <c r="B31" s="72">
        <f>VLOOKUP($A31,'Return Data'!$A$7:$R$328,2,0)</f>
        <v>43896</v>
      </c>
      <c r="C31" s="73">
        <f>VLOOKUP($A31,'Return Data'!$A$7:$R$328,3,0)</f>
        <v>17.763999999999999</v>
      </c>
      <c r="D31" s="73">
        <f>VLOOKUP($A31,'Return Data'!$A$7:$R$328,11,0)</f>
        <v>-2.9540358723743099</v>
      </c>
      <c r="E31" s="74">
        <f t="shared" si="0"/>
        <v>15</v>
      </c>
      <c r="F31" s="73">
        <f>VLOOKUP($A31,'Return Data'!$A$7:$R$328,12,0)</f>
        <v>15.550590065169301</v>
      </c>
      <c r="G31" s="74">
        <f t="shared" ref="G31:G74" si="8">RANK(F31,F$8:F$74,0)</f>
        <v>17</v>
      </c>
      <c r="H31" s="73">
        <f>VLOOKUP($A31,'Return Data'!$A$7:$R$328,13,0)</f>
        <v>3.42041731343891</v>
      </c>
      <c r="I31" s="74">
        <f t="shared" ref="I31:I38" si="9">RANK(H31,H$8:H$74,0)</f>
        <v>11</v>
      </c>
      <c r="J31" s="73">
        <f>VLOOKUP($A31,'Return Data'!$A$7:$R$328,14,0)</f>
        <v>10.0630360200313</v>
      </c>
      <c r="K31" s="74">
        <f t="shared" ref="K31:K38" si="10">RANK(J31,J$8:J$74,0)</f>
        <v>11</v>
      </c>
      <c r="L31" s="73">
        <f>VLOOKUP($A31,'Return Data'!$A$7:$R$328,18,0)</f>
        <v>5.9541406048377903</v>
      </c>
      <c r="M31" s="74">
        <f t="shared" ref="M31:M38" si="11">RANK(L31,L$8:L$74,0)</f>
        <v>6</v>
      </c>
      <c r="N31" s="73">
        <f>VLOOKUP($A31,'Return Data'!$A$7:$R$328,15,0)</f>
        <v>11.320018508045401</v>
      </c>
      <c r="O31" s="74">
        <f t="shared" ref="O31:O38" si="12">RANK(N31,N$8:N$74,0)</f>
        <v>7</v>
      </c>
      <c r="P31" s="73">
        <f>VLOOKUP($A31,'Return Data'!$A$7:$R$328,16,0)</f>
        <v>9.1598212250091802</v>
      </c>
      <c r="Q31" s="74">
        <f>RANK(P31,P$8:P$74,0)</f>
        <v>6</v>
      </c>
      <c r="R31" s="73">
        <f>VLOOKUP($A31,'Return Data'!$A$7:$R$328,17,0)</f>
        <v>6.5026617714548003</v>
      </c>
      <c r="S31" s="75">
        <f t="shared" si="5"/>
        <v>45</v>
      </c>
    </row>
    <row r="32" spans="1:19" x14ac:dyDescent="0.25">
      <c r="A32" s="71" t="s">
        <v>290</v>
      </c>
      <c r="B32" s="72">
        <f>VLOOKUP($A32,'Return Data'!$A$7:$R$328,2,0)</f>
        <v>43896</v>
      </c>
      <c r="C32" s="73">
        <f>VLOOKUP($A32,'Return Data'!$A$7:$R$328,3,0)</f>
        <v>44.732999999999997</v>
      </c>
      <c r="D32" s="73">
        <f>VLOOKUP($A32,'Return Data'!$A$7:$R$328,11,0)</f>
        <v>-10.835559220551101</v>
      </c>
      <c r="E32" s="74">
        <f t="shared" si="0"/>
        <v>31</v>
      </c>
      <c r="F32" s="73">
        <f>VLOOKUP($A32,'Return Data'!$A$7:$R$328,12,0)</f>
        <v>14.7312792314232</v>
      </c>
      <c r="G32" s="74">
        <f t="shared" si="8"/>
        <v>19</v>
      </c>
      <c r="H32" s="73">
        <f>VLOOKUP($A32,'Return Data'!$A$7:$R$328,13,0)</f>
        <v>-1.8268694572500599</v>
      </c>
      <c r="I32" s="74">
        <f t="shared" si="9"/>
        <v>24</v>
      </c>
      <c r="J32" s="73">
        <f>VLOOKUP($A32,'Return Data'!$A$7:$R$328,14,0)</f>
        <v>6.0285726166589404</v>
      </c>
      <c r="K32" s="74">
        <f t="shared" si="10"/>
        <v>18</v>
      </c>
      <c r="L32" s="73">
        <f>VLOOKUP($A32,'Return Data'!$A$7:$R$328,18,0)</f>
        <v>5.88582966266297</v>
      </c>
      <c r="M32" s="74">
        <f t="shared" si="11"/>
        <v>7</v>
      </c>
      <c r="N32" s="73">
        <f>VLOOKUP($A32,'Return Data'!$A$7:$R$328,15,0)</f>
        <v>7.9835450343500396</v>
      </c>
      <c r="O32" s="74">
        <f t="shared" si="12"/>
        <v>17</v>
      </c>
      <c r="P32" s="73">
        <f>VLOOKUP($A32,'Return Data'!$A$7:$R$328,16,0)</f>
        <v>7.4338639451389197</v>
      </c>
      <c r="Q32" s="74">
        <f>RANK(P32,P$8:P$74,0)</f>
        <v>13</v>
      </c>
      <c r="R32" s="73">
        <f>VLOOKUP($A32,'Return Data'!$A$7:$R$328,17,0)</f>
        <v>24.300450450450501</v>
      </c>
      <c r="S32" s="75">
        <f t="shared" si="5"/>
        <v>27</v>
      </c>
    </row>
    <row r="33" spans="1:19" x14ac:dyDescent="0.25">
      <c r="A33" s="71" t="s">
        <v>291</v>
      </c>
      <c r="B33" s="72">
        <f>VLOOKUP($A33,'Return Data'!$A$7:$R$328,2,0)</f>
        <v>43896</v>
      </c>
      <c r="C33" s="73">
        <f>VLOOKUP($A33,'Return Data'!$A$7:$R$328,3,0)</f>
        <v>51.848999999999997</v>
      </c>
      <c r="D33" s="73">
        <f>VLOOKUP($A33,'Return Data'!$A$7:$R$328,11,0)</f>
        <v>-20.724739283835</v>
      </c>
      <c r="E33" s="74">
        <f t="shared" si="0"/>
        <v>46</v>
      </c>
      <c r="F33" s="73">
        <f>VLOOKUP($A33,'Return Data'!$A$7:$R$328,12,0)</f>
        <v>6.8977008029376901</v>
      </c>
      <c r="G33" s="74">
        <f t="shared" si="8"/>
        <v>42</v>
      </c>
      <c r="H33" s="73">
        <f>VLOOKUP($A33,'Return Data'!$A$7:$R$328,13,0)</f>
        <v>-5.8628268561889296</v>
      </c>
      <c r="I33" s="74">
        <f t="shared" si="9"/>
        <v>38</v>
      </c>
      <c r="J33" s="73">
        <f>VLOOKUP($A33,'Return Data'!$A$7:$R$328,14,0)</f>
        <v>0.403619213300977</v>
      </c>
      <c r="K33" s="74">
        <f t="shared" si="10"/>
        <v>36</v>
      </c>
      <c r="L33" s="73">
        <f>VLOOKUP($A33,'Return Data'!$A$7:$R$328,18,0)</f>
        <v>-2.9085048487877199</v>
      </c>
      <c r="M33" s="74">
        <f t="shared" si="11"/>
        <v>42</v>
      </c>
      <c r="N33" s="73">
        <f>VLOOKUP($A33,'Return Data'!$A$7:$R$328,15,0)</f>
        <v>5.2684181958197502</v>
      </c>
      <c r="O33" s="74">
        <f t="shared" si="12"/>
        <v>27</v>
      </c>
      <c r="P33" s="73">
        <f>VLOOKUP($A33,'Return Data'!$A$7:$R$328,16,0)</f>
        <v>6.6719955658633801</v>
      </c>
      <c r="Q33" s="74">
        <f>RANK(P33,P$8:P$74,0)</f>
        <v>17</v>
      </c>
      <c r="R33" s="73">
        <f>VLOOKUP($A33,'Return Data'!$A$7:$R$328,17,0)</f>
        <v>29.8279339972662</v>
      </c>
      <c r="S33" s="75">
        <f t="shared" si="5"/>
        <v>22</v>
      </c>
    </row>
    <row r="34" spans="1:19" x14ac:dyDescent="0.25">
      <c r="A34" s="71" t="s">
        <v>292</v>
      </c>
      <c r="B34" s="72">
        <f>VLOOKUP($A34,'Return Data'!$A$7:$R$328,2,0)</f>
        <v>43896</v>
      </c>
      <c r="C34" s="73">
        <f>VLOOKUP($A34,'Return Data'!$A$7:$R$328,3,0)</f>
        <v>69.9726</v>
      </c>
      <c r="D34" s="73">
        <f>VLOOKUP($A34,'Return Data'!$A$7:$R$328,11,0)</f>
        <v>-8.7335476737980198</v>
      </c>
      <c r="E34" s="74">
        <f t="shared" si="0"/>
        <v>29</v>
      </c>
      <c r="F34" s="73">
        <f>VLOOKUP($A34,'Return Data'!$A$7:$R$328,12,0)</f>
        <v>15.0531023874784</v>
      </c>
      <c r="G34" s="74">
        <f t="shared" si="8"/>
        <v>18</v>
      </c>
      <c r="H34" s="73">
        <f>VLOOKUP($A34,'Return Data'!$A$7:$R$328,13,0)</f>
        <v>5.0786249715500196</v>
      </c>
      <c r="I34" s="74">
        <f t="shared" si="9"/>
        <v>10</v>
      </c>
      <c r="J34" s="73">
        <f>VLOOKUP($A34,'Return Data'!$A$7:$R$328,14,0)</f>
        <v>10.288229849872099</v>
      </c>
      <c r="K34" s="74">
        <f t="shared" si="10"/>
        <v>10</v>
      </c>
      <c r="L34" s="73">
        <f>VLOOKUP($A34,'Return Data'!$A$7:$R$328,18,0)</f>
        <v>5.3401577466864101</v>
      </c>
      <c r="M34" s="74">
        <f t="shared" si="11"/>
        <v>8</v>
      </c>
      <c r="N34" s="73">
        <f>VLOOKUP($A34,'Return Data'!$A$7:$R$328,15,0)</f>
        <v>11.287945850359201</v>
      </c>
      <c r="O34" s="74">
        <f t="shared" si="12"/>
        <v>8</v>
      </c>
      <c r="P34" s="73">
        <f>VLOOKUP($A34,'Return Data'!$A$7:$R$328,16,0)</f>
        <v>6.3929504932176204</v>
      </c>
      <c r="Q34" s="74">
        <f>RANK(P34,P$8:P$74,0)</f>
        <v>18</v>
      </c>
      <c r="R34" s="73">
        <f>VLOOKUP($A34,'Return Data'!$A$7:$R$328,17,0)</f>
        <v>26.3064580973668</v>
      </c>
      <c r="S34" s="75">
        <f t="shared" si="5"/>
        <v>25</v>
      </c>
    </row>
    <row r="35" spans="1:19" x14ac:dyDescent="0.25">
      <c r="A35" s="71" t="s">
        <v>293</v>
      </c>
      <c r="B35" s="72">
        <f>VLOOKUP($A35,'Return Data'!$A$7:$R$328,2,0)</f>
        <v>43896</v>
      </c>
      <c r="C35" s="73">
        <f>VLOOKUP($A35,'Return Data'!$A$7:$R$328,3,0)</f>
        <v>11.1043</v>
      </c>
      <c r="D35" s="73">
        <f>VLOOKUP($A35,'Return Data'!$A$7:$R$328,11,0)</f>
        <v>-19.145318830591801</v>
      </c>
      <c r="E35" s="74">
        <f t="shared" si="0"/>
        <v>44</v>
      </c>
      <c r="F35" s="73">
        <f>VLOOKUP($A35,'Return Data'!$A$7:$R$328,12,0)</f>
        <v>7.8309428009998996</v>
      </c>
      <c r="G35" s="74">
        <f t="shared" si="8"/>
        <v>38</v>
      </c>
      <c r="H35" s="73">
        <f>VLOOKUP($A35,'Return Data'!$A$7:$R$328,13,0)</f>
        <v>-5.9798709107431298</v>
      </c>
      <c r="I35" s="74">
        <f t="shared" si="9"/>
        <v>39</v>
      </c>
      <c r="J35" s="73">
        <f>VLOOKUP($A35,'Return Data'!$A$7:$R$328,14,0)</f>
        <v>-0.30888190563541501</v>
      </c>
      <c r="K35" s="74">
        <f t="shared" si="10"/>
        <v>39</v>
      </c>
      <c r="L35" s="73">
        <f>VLOOKUP($A35,'Return Data'!$A$7:$R$328,18,0)</f>
        <v>-1.99527824086057</v>
      </c>
      <c r="M35" s="74">
        <f t="shared" si="11"/>
        <v>37</v>
      </c>
      <c r="N35" s="73">
        <f>VLOOKUP($A35,'Return Data'!$A$7:$R$328,15,0)</f>
        <v>1.1871159485929801</v>
      </c>
      <c r="O35" s="74">
        <f t="shared" si="12"/>
        <v>43</v>
      </c>
      <c r="P35" s="73"/>
      <c r="Q35" s="74"/>
      <c r="R35" s="73">
        <f>VLOOKUP($A35,'Return Data'!$A$7:$R$328,17,0)</f>
        <v>3.2637206477732801</v>
      </c>
      <c r="S35" s="75">
        <f t="shared" si="5"/>
        <v>52</v>
      </c>
    </row>
    <row r="36" spans="1:19" x14ac:dyDescent="0.25">
      <c r="A36" s="71" t="s">
        <v>294</v>
      </c>
      <c r="B36" s="72">
        <f>VLOOKUP($A36,'Return Data'!$A$7:$R$328,2,0)</f>
        <v>43896</v>
      </c>
      <c r="C36" s="73">
        <f>VLOOKUP($A36,'Return Data'!$A$7:$R$328,3,0)</f>
        <v>17.613</v>
      </c>
      <c r="D36" s="73">
        <f>VLOOKUP($A36,'Return Data'!$A$7:$R$328,11,0)</f>
        <v>-22.647358534217702</v>
      </c>
      <c r="E36" s="74">
        <f t="shared" si="0"/>
        <v>53</v>
      </c>
      <c r="F36" s="73">
        <f>VLOOKUP($A36,'Return Data'!$A$7:$R$328,12,0)</f>
        <v>7.5253298774740802</v>
      </c>
      <c r="G36" s="74">
        <f t="shared" si="8"/>
        <v>39</v>
      </c>
      <c r="H36" s="73">
        <f>VLOOKUP($A36,'Return Data'!$A$7:$R$328,13,0)</f>
        <v>-2.5228079319846102</v>
      </c>
      <c r="I36" s="74">
        <f t="shared" si="9"/>
        <v>27</v>
      </c>
      <c r="J36" s="73">
        <f>VLOOKUP($A36,'Return Data'!$A$7:$R$328,14,0)</f>
        <v>4.2751012962490202</v>
      </c>
      <c r="K36" s="74">
        <f t="shared" si="10"/>
        <v>25</v>
      </c>
      <c r="L36" s="73">
        <f>VLOOKUP($A36,'Return Data'!$A$7:$R$328,18,0)</f>
        <v>5.1576803622103196</v>
      </c>
      <c r="M36" s="74">
        <f t="shared" si="11"/>
        <v>9</v>
      </c>
      <c r="N36" s="73">
        <f>VLOOKUP($A36,'Return Data'!$A$7:$R$328,15,0)</f>
        <v>11.928752470989799</v>
      </c>
      <c r="O36" s="74">
        <f t="shared" si="12"/>
        <v>6</v>
      </c>
      <c r="P36" s="73"/>
      <c r="Q36" s="74"/>
      <c r="R36" s="73">
        <f>VLOOKUP($A36,'Return Data'!$A$7:$R$328,17,0)</f>
        <v>18.161732026143799</v>
      </c>
      <c r="S36" s="75">
        <f t="shared" si="5"/>
        <v>32</v>
      </c>
    </row>
    <row r="37" spans="1:19" x14ac:dyDescent="0.25">
      <c r="A37" s="71" t="s">
        <v>295</v>
      </c>
      <c r="B37" s="72">
        <f>VLOOKUP($A37,'Return Data'!$A$7:$R$328,2,0)</f>
        <v>43896</v>
      </c>
      <c r="C37" s="73">
        <f>VLOOKUP($A37,'Return Data'!$A$7:$R$328,3,0)</f>
        <v>18.2668</v>
      </c>
      <c r="D37" s="73">
        <f>VLOOKUP($A37,'Return Data'!$A$7:$R$328,11,0)</f>
        <v>-3.0593618646119598</v>
      </c>
      <c r="E37" s="74">
        <f t="shared" si="0"/>
        <v>16</v>
      </c>
      <c r="F37" s="73">
        <f>VLOOKUP($A37,'Return Data'!$A$7:$R$328,12,0)</f>
        <v>23.2199937400501</v>
      </c>
      <c r="G37" s="74">
        <f t="shared" si="8"/>
        <v>9</v>
      </c>
      <c r="H37" s="73">
        <f>VLOOKUP($A37,'Return Data'!$A$7:$R$328,13,0)</f>
        <v>7.9519902492341297</v>
      </c>
      <c r="I37" s="74">
        <f t="shared" si="9"/>
        <v>8</v>
      </c>
      <c r="J37" s="73">
        <f>VLOOKUP($A37,'Return Data'!$A$7:$R$328,14,0)</f>
        <v>10.773719684707</v>
      </c>
      <c r="K37" s="74">
        <f t="shared" si="10"/>
        <v>8</v>
      </c>
      <c r="L37" s="73">
        <f>VLOOKUP($A37,'Return Data'!$A$7:$R$328,18,0)</f>
        <v>1.7054227423853301</v>
      </c>
      <c r="M37" s="74">
        <f t="shared" si="11"/>
        <v>18</v>
      </c>
      <c r="N37" s="73">
        <f>VLOOKUP($A37,'Return Data'!$A$7:$R$328,15,0)</f>
        <v>10.596612943793099</v>
      </c>
      <c r="O37" s="74">
        <f t="shared" si="12"/>
        <v>9</v>
      </c>
      <c r="P37" s="73">
        <f>VLOOKUP($A37,'Return Data'!$A$7:$R$328,16,0)</f>
        <v>13.313820016096599</v>
      </c>
      <c r="Q37" s="74">
        <f>RANK(P37,P$8:P$74,0)</f>
        <v>3</v>
      </c>
      <c r="R37" s="73">
        <f>VLOOKUP($A37,'Return Data'!$A$7:$R$328,17,0)</f>
        <v>16.127108498129299</v>
      </c>
      <c r="S37" s="75">
        <f t="shared" si="5"/>
        <v>35</v>
      </c>
    </row>
    <row r="38" spans="1:19" x14ac:dyDescent="0.25">
      <c r="A38" s="71" t="s">
        <v>296</v>
      </c>
      <c r="B38" s="72">
        <f>VLOOKUP($A38,'Return Data'!$A$7:$R$328,2,0)</f>
        <v>43896</v>
      </c>
      <c r="C38" s="73">
        <f>VLOOKUP($A38,'Return Data'!$A$7:$R$328,3,0)</f>
        <v>47.542400000000001</v>
      </c>
      <c r="D38" s="73">
        <f>VLOOKUP($A38,'Return Data'!$A$7:$R$328,11,0)</f>
        <v>-37.3521649301629</v>
      </c>
      <c r="E38" s="74">
        <f t="shared" si="0"/>
        <v>66</v>
      </c>
      <c r="F38" s="73">
        <f>VLOOKUP($A38,'Return Data'!$A$7:$R$328,12,0)</f>
        <v>-0.70199495784390897</v>
      </c>
      <c r="G38" s="74">
        <f t="shared" si="8"/>
        <v>61</v>
      </c>
      <c r="H38" s="73">
        <f>VLOOKUP($A38,'Return Data'!$A$7:$R$328,13,0)</f>
        <v>-20.348325550522901</v>
      </c>
      <c r="I38" s="74">
        <f t="shared" si="9"/>
        <v>63</v>
      </c>
      <c r="J38" s="73">
        <f>VLOOKUP($A38,'Return Data'!$A$7:$R$328,14,0)</f>
        <v>-11.2404033099507</v>
      </c>
      <c r="K38" s="74">
        <f t="shared" si="10"/>
        <v>60</v>
      </c>
      <c r="L38" s="73">
        <f>VLOOKUP($A38,'Return Data'!$A$7:$R$328,18,0)</f>
        <v>-11.126419819190399</v>
      </c>
      <c r="M38" s="74">
        <f t="shared" si="11"/>
        <v>53</v>
      </c>
      <c r="N38" s="73">
        <f>VLOOKUP($A38,'Return Data'!$A$7:$R$328,15,0)</f>
        <v>-3.3347233083182699</v>
      </c>
      <c r="O38" s="74">
        <f t="shared" si="12"/>
        <v>48</v>
      </c>
      <c r="P38" s="73">
        <f>VLOOKUP($A38,'Return Data'!$A$7:$R$328,16,0)</f>
        <v>-1.26683137448601</v>
      </c>
      <c r="Q38" s="74">
        <f>RANK(P38,P$8:P$74,0)</f>
        <v>38</v>
      </c>
      <c r="R38" s="73">
        <f>VLOOKUP($A38,'Return Data'!$A$7:$R$328,17,0)</f>
        <v>25.952606060606101</v>
      </c>
      <c r="S38" s="75">
        <f t="shared" si="5"/>
        <v>26</v>
      </c>
    </row>
    <row r="39" spans="1:19" x14ac:dyDescent="0.25">
      <c r="A39" s="71" t="s">
        <v>297</v>
      </c>
      <c r="B39" s="72">
        <f>VLOOKUP($A39,'Return Data'!$A$7:$R$328,2,0)</f>
        <v>43896</v>
      </c>
      <c r="C39" s="73">
        <f>VLOOKUP($A39,'Return Data'!$A$7:$R$328,3,0)</f>
        <v>10.381</v>
      </c>
      <c r="D39" s="73">
        <f>VLOOKUP($A39,'Return Data'!$A$7:$R$328,11,0)</f>
        <v>-7.9122145100105001</v>
      </c>
      <c r="E39" s="74">
        <f t="shared" si="0"/>
        <v>27</v>
      </c>
      <c r="F39" s="73">
        <f>VLOOKUP($A39,'Return Data'!$A$7:$R$328,12,0)</f>
        <v>4.7624610650980896</v>
      </c>
      <c r="G39" s="74">
        <f t="shared" si="8"/>
        <v>49</v>
      </c>
      <c r="H39" s="73"/>
      <c r="I39" s="74"/>
      <c r="J39" s="73"/>
      <c r="K39" s="74"/>
      <c r="L39" s="73"/>
      <c r="M39" s="74"/>
      <c r="N39" s="73"/>
      <c r="O39" s="74"/>
      <c r="P39" s="73"/>
      <c r="Q39" s="74"/>
      <c r="R39" s="73">
        <f>VLOOKUP($A39,'Return Data'!$A$7:$R$328,17,0)</f>
        <v>6.1533185840708002</v>
      </c>
      <c r="S39" s="75">
        <f t="shared" si="5"/>
        <v>47</v>
      </c>
    </row>
    <row r="40" spans="1:19" x14ac:dyDescent="0.25">
      <c r="A40" s="71" t="s">
        <v>298</v>
      </c>
      <c r="B40" s="72">
        <f>VLOOKUP($A40,'Return Data'!$A$7:$R$328,2,0)</f>
        <v>43896</v>
      </c>
      <c r="C40" s="73">
        <f>VLOOKUP($A40,'Return Data'!$A$7:$R$328,3,0)</f>
        <v>13.5</v>
      </c>
      <c r="D40" s="73">
        <f>VLOOKUP($A40,'Return Data'!$A$7:$R$328,11,0)</f>
        <v>-26.1103162765212</v>
      </c>
      <c r="E40" s="74">
        <f t="shared" ref="E40:E71" si="13">RANK(D40,D$8:D$74,0)</f>
        <v>61</v>
      </c>
      <c r="F40" s="73">
        <f>VLOOKUP($A40,'Return Data'!$A$7:$R$328,12,0)</f>
        <v>-1.62089930642464</v>
      </c>
      <c r="G40" s="74">
        <f t="shared" si="8"/>
        <v>63</v>
      </c>
      <c r="H40" s="73">
        <f>VLOOKUP($A40,'Return Data'!$A$7:$R$328,13,0)</f>
        <v>-10.1208051679432</v>
      </c>
      <c r="I40" s="74">
        <f t="shared" ref="I40:I74" si="14">RANK(H40,H$8:H$74,0)</f>
        <v>46</v>
      </c>
      <c r="J40" s="73">
        <f>VLOOKUP($A40,'Return Data'!$A$7:$R$328,14,0)</f>
        <v>-1.1681027930457899</v>
      </c>
      <c r="K40" s="74">
        <f t="shared" ref="K40:K74" si="15">RANK(J40,J$8:J$74,0)</f>
        <v>42</v>
      </c>
      <c r="L40" s="73">
        <f>VLOOKUP($A40,'Return Data'!$A$7:$R$328,18,0)</f>
        <v>-0.40356179722200303</v>
      </c>
      <c r="M40" s="74">
        <f t="shared" ref="M40:M50" si="16">RANK(L40,L$8:L$74,0)</f>
        <v>31</v>
      </c>
      <c r="N40" s="73">
        <f>VLOOKUP($A40,'Return Data'!$A$7:$R$328,15,0)</f>
        <v>5.2884464772406803</v>
      </c>
      <c r="O40" s="74">
        <f t="shared" ref="O40:O49" si="17">RANK(N40,N$8:N$74,0)</f>
        <v>26</v>
      </c>
      <c r="P40" s="73"/>
      <c r="Q40" s="74"/>
      <c r="R40" s="73">
        <f>VLOOKUP($A40,'Return Data'!$A$7:$R$328,17,0)</f>
        <v>8.2579185520362</v>
      </c>
      <c r="S40" s="75">
        <f t="shared" ref="S40:S71" si="18">RANK(R40,R$8:R$74,0)</f>
        <v>42</v>
      </c>
    </row>
    <row r="41" spans="1:19" x14ac:dyDescent="0.25">
      <c r="A41" s="71" t="s">
        <v>299</v>
      </c>
      <c r="B41" s="72">
        <f>VLOOKUP($A41,'Return Data'!$A$7:$R$328,2,0)</f>
        <v>43896</v>
      </c>
      <c r="C41" s="73">
        <f>VLOOKUP($A41,'Return Data'!$A$7:$R$328,3,0)</f>
        <v>180.54</v>
      </c>
      <c r="D41" s="73">
        <f>VLOOKUP($A41,'Return Data'!$A$7:$R$328,11,0)</f>
        <v>-22.441739394260001</v>
      </c>
      <c r="E41" s="74">
        <f t="shared" si="13"/>
        <v>52</v>
      </c>
      <c r="F41" s="73">
        <f>VLOOKUP($A41,'Return Data'!$A$7:$R$328,12,0)</f>
        <v>2.6905034342585998</v>
      </c>
      <c r="G41" s="74">
        <f t="shared" si="8"/>
        <v>54</v>
      </c>
      <c r="H41" s="73">
        <f>VLOOKUP($A41,'Return Data'!$A$7:$R$328,13,0)</f>
        <v>-11.1984045367977</v>
      </c>
      <c r="I41" s="74">
        <f t="shared" si="14"/>
        <v>50</v>
      </c>
      <c r="J41" s="73">
        <f>VLOOKUP($A41,'Return Data'!$A$7:$R$328,14,0)</f>
        <v>-4.1757908098237699</v>
      </c>
      <c r="K41" s="74">
        <f t="shared" si="15"/>
        <v>49</v>
      </c>
      <c r="L41" s="73">
        <f>VLOOKUP($A41,'Return Data'!$A$7:$R$328,18,0)</f>
        <v>-3.44515684468589</v>
      </c>
      <c r="M41" s="74">
        <f t="shared" si="16"/>
        <v>44</v>
      </c>
      <c r="N41" s="73">
        <f>VLOOKUP($A41,'Return Data'!$A$7:$R$328,15,0)</f>
        <v>2.0564611675741502</v>
      </c>
      <c r="O41" s="74">
        <f t="shared" si="17"/>
        <v>42</v>
      </c>
      <c r="P41" s="73">
        <f>VLOOKUP($A41,'Return Data'!$A$7:$R$328,16,0)</f>
        <v>2.3016279179163099</v>
      </c>
      <c r="Q41" s="74">
        <f t="shared" ref="Q41:Q46" si="19">RANK(P41,P$8:P$74,0)</f>
        <v>34</v>
      </c>
      <c r="R41" s="73">
        <f>VLOOKUP($A41,'Return Data'!$A$7:$R$328,17,0)</f>
        <v>219.14956155665601</v>
      </c>
      <c r="S41" s="75">
        <f t="shared" si="18"/>
        <v>4</v>
      </c>
    </row>
    <row r="42" spans="1:19" x14ac:dyDescent="0.25">
      <c r="A42" s="71" t="s">
        <v>300</v>
      </c>
      <c r="B42" s="72">
        <f>VLOOKUP($A42,'Return Data'!$A$7:$R$328,2,0)</f>
        <v>43896</v>
      </c>
      <c r="C42" s="73">
        <f>VLOOKUP($A42,'Return Data'!$A$7:$R$328,3,0)</f>
        <v>193.36</v>
      </c>
      <c r="D42" s="73">
        <f>VLOOKUP($A42,'Return Data'!$A$7:$R$328,11,0)</f>
        <v>-21.8310468444949</v>
      </c>
      <c r="E42" s="74">
        <f t="shared" si="13"/>
        <v>51</v>
      </c>
      <c r="F42" s="73">
        <f>VLOOKUP($A42,'Return Data'!$A$7:$R$328,12,0)</f>
        <v>3.0857002053767402</v>
      </c>
      <c r="G42" s="74">
        <f t="shared" si="8"/>
        <v>51</v>
      </c>
      <c r="H42" s="73">
        <f>VLOOKUP($A42,'Return Data'!$A$7:$R$328,13,0)</f>
        <v>-10.672144013000899</v>
      </c>
      <c r="I42" s="74">
        <f t="shared" si="14"/>
        <v>48</v>
      </c>
      <c r="J42" s="73">
        <f>VLOOKUP($A42,'Return Data'!$A$7:$R$328,14,0)</f>
        <v>-3.7285213692022698</v>
      </c>
      <c r="K42" s="74">
        <f t="shared" si="15"/>
        <v>47</v>
      </c>
      <c r="L42" s="73">
        <f>VLOOKUP($A42,'Return Data'!$A$7:$R$328,18,0)</f>
        <v>-3.60573191418499</v>
      </c>
      <c r="M42" s="74">
        <f t="shared" si="16"/>
        <v>45</v>
      </c>
      <c r="N42" s="73">
        <f>VLOOKUP($A42,'Return Data'!$A$7:$R$328,15,0)</f>
        <v>5.0020743717074803</v>
      </c>
      <c r="O42" s="74">
        <f t="shared" si="17"/>
        <v>30</v>
      </c>
      <c r="P42" s="73">
        <f>VLOOKUP($A42,'Return Data'!$A$7:$R$328,16,0)</f>
        <v>6.2454196183031199</v>
      </c>
      <c r="Q42" s="74">
        <f t="shared" si="19"/>
        <v>19</v>
      </c>
      <c r="R42" s="73">
        <f>VLOOKUP($A42,'Return Data'!$A$7:$R$328,17,0)</f>
        <v>117.623047689068</v>
      </c>
      <c r="S42" s="75">
        <f t="shared" si="18"/>
        <v>8</v>
      </c>
    </row>
    <row r="43" spans="1:19" x14ac:dyDescent="0.25">
      <c r="A43" s="71" t="s">
        <v>301</v>
      </c>
      <c r="B43" s="72">
        <f>VLOOKUP($A43,'Return Data'!$A$7:$R$328,2,0)</f>
        <v>43896</v>
      </c>
      <c r="C43" s="73">
        <f>VLOOKUP($A43,'Return Data'!$A$7:$R$328,3,0)</f>
        <v>88.442499999999995</v>
      </c>
      <c r="D43" s="73">
        <f>VLOOKUP($A43,'Return Data'!$A$7:$R$328,11,0)</f>
        <v>-24.680979477963898</v>
      </c>
      <c r="E43" s="74">
        <f t="shared" si="13"/>
        <v>57</v>
      </c>
      <c r="F43" s="73">
        <f>VLOOKUP($A43,'Return Data'!$A$7:$R$328,12,0)</f>
        <v>4.9593513977547001</v>
      </c>
      <c r="G43" s="74">
        <f t="shared" si="8"/>
        <v>48</v>
      </c>
      <c r="H43" s="73">
        <f>VLOOKUP($A43,'Return Data'!$A$7:$R$328,13,0)</f>
        <v>-8.5708576973228503</v>
      </c>
      <c r="I43" s="74">
        <f t="shared" si="14"/>
        <v>42</v>
      </c>
      <c r="J43" s="73">
        <f>VLOOKUP($A43,'Return Data'!$A$7:$R$328,14,0)</f>
        <v>-1.1264468164389301</v>
      </c>
      <c r="K43" s="74">
        <f t="shared" si="15"/>
        <v>41</v>
      </c>
      <c r="L43" s="73">
        <f>VLOOKUP($A43,'Return Data'!$A$7:$R$328,18,0)</f>
        <v>-0.83015953579275403</v>
      </c>
      <c r="M43" s="74">
        <f t="shared" si="16"/>
        <v>33</v>
      </c>
      <c r="N43" s="73">
        <f>VLOOKUP($A43,'Return Data'!$A$7:$R$328,15,0)</f>
        <v>4.7994536592838797</v>
      </c>
      <c r="O43" s="74">
        <f t="shared" si="17"/>
        <v>31</v>
      </c>
      <c r="P43" s="73">
        <f>VLOOKUP($A43,'Return Data'!$A$7:$R$328,16,0)</f>
        <v>9.1486394720723503</v>
      </c>
      <c r="Q43" s="74">
        <f t="shared" si="19"/>
        <v>7</v>
      </c>
      <c r="R43" s="73">
        <f>VLOOKUP($A43,'Return Data'!$A$7:$R$328,17,0)</f>
        <v>39.329000686813202</v>
      </c>
      <c r="S43" s="75">
        <f t="shared" si="18"/>
        <v>15</v>
      </c>
    </row>
    <row r="44" spans="1:19" x14ac:dyDescent="0.25">
      <c r="A44" s="71" t="s">
        <v>302</v>
      </c>
      <c r="B44" s="72">
        <f>VLOOKUP($A44,'Return Data'!$A$7:$R$328,2,0)</f>
        <v>43896</v>
      </c>
      <c r="C44" s="73">
        <f>VLOOKUP($A44,'Return Data'!$A$7:$R$328,3,0)</f>
        <v>46.88</v>
      </c>
      <c r="D44" s="73">
        <f>VLOOKUP($A44,'Return Data'!$A$7:$R$328,11,0)</f>
        <v>-36.123814074124603</v>
      </c>
      <c r="E44" s="74">
        <f t="shared" si="13"/>
        <v>65</v>
      </c>
      <c r="F44" s="73">
        <f>VLOOKUP($A44,'Return Data'!$A$7:$R$328,12,0)</f>
        <v>-15.621082300862</v>
      </c>
      <c r="G44" s="74">
        <f t="shared" si="8"/>
        <v>66</v>
      </c>
      <c r="H44" s="73">
        <f>VLOOKUP($A44,'Return Data'!$A$7:$R$328,13,0)</f>
        <v>-19.8729582577133</v>
      </c>
      <c r="I44" s="74">
        <f t="shared" si="14"/>
        <v>62</v>
      </c>
      <c r="J44" s="73">
        <f>VLOOKUP($A44,'Return Data'!$A$7:$R$328,14,0)</f>
        <v>-12.9079968136546</v>
      </c>
      <c r="K44" s="74">
        <f t="shared" si="15"/>
        <v>61</v>
      </c>
      <c r="L44" s="73">
        <f>VLOOKUP($A44,'Return Data'!$A$7:$R$328,18,0)</f>
        <v>-4.3109918227261099</v>
      </c>
      <c r="M44" s="74">
        <f t="shared" si="16"/>
        <v>46</v>
      </c>
      <c r="N44" s="73">
        <f>VLOOKUP($A44,'Return Data'!$A$7:$R$328,15,0)</f>
        <v>-0.26777633281953001</v>
      </c>
      <c r="O44" s="74">
        <f t="shared" si="17"/>
        <v>46</v>
      </c>
      <c r="P44" s="73">
        <f>VLOOKUP($A44,'Return Data'!$A$7:$R$328,16,0)</f>
        <v>4.1355297046195103</v>
      </c>
      <c r="Q44" s="74">
        <f t="shared" si="19"/>
        <v>30</v>
      </c>
      <c r="R44" s="73">
        <f>VLOOKUP($A44,'Return Data'!$A$7:$R$328,17,0)</f>
        <v>32.044135007904202</v>
      </c>
      <c r="S44" s="75">
        <f t="shared" si="18"/>
        <v>19</v>
      </c>
    </row>
    <row r="45" spans="1:19" x14ac:dyDescent="0.25">
      <c r="A45" s="71" t="s">
        <v>303</v>
      </c>
      <c r="B45" s="72">
        <f>VLOOKUP($A45,'Return Data'!$A$7:$R$328,2,0)</f>
        <v>43896</v>
      </c>
      <c r="C45" s="73">
        <f>VLOOKUP($A45,'Return Data'!$A$7:$R$328,3,0)</f>
        <v>75.585300000000004</v>
      </c>
      <c r="D45" s="73">
        <f>VLOOKUP($A45,'Return Data'!$A$7:$R$328,11,0)</f>
        <v>-12.731275815883</v>
      </c>
      <c r="E45" s="74">
        <f t="shared" si="13"/>
        <v>34</v>
      </c>
      <c r="F45" s="73">
        <f>VLOOKUP($A45,'Return Data'!$A$7:$R$328,12,0)</f>
        <v>18.297545649467299</v>
      </c>
      <c r="G45" s="74">
        <f t="shared" si="8"/>
        <v>11</v>
      </c>
      <c r="H45" s="73">
        <f>VLOOKUP($A45,'Return Data'!$A$7:$R$328,13,0)</f>
        <v>-0.94303485255184405</v>
      </c>
      <c r="I45" s="74">
        <f t="shared" si="14"/>
        <v>21</v>
      </c>
      <c r="J45" s="73">
        <f>VLOOKUP($A45,'Return Data'!$A$7:$R$328,14,0)</f>
        <v>3.7004311167324699</v>
      </c>
      <c r="K45" s="74">
        <f t="shared" si="15"/>
        <v>28</v>
      </c>
      <c r="L45" s="73">
        <f>VLOOKUP($A45,'Return Data'!$A$7:$R$328,18,0)</f>
        <v>0.93379025117070602</v>
      </c>
      <c r="M45" s="74">
        <f t="shared" si="16"/>
        <v>24</v>
      </c>
      <c r="N45" s="73">
        <f>VLOOKUP($A45,'Return Data'!$A$7:$R$328,15,0)</f>
        <v>4.0106566843649203</v>
      </c>
      <c r="O45" s="74">
        <f t="shared" si="17"/>
        <v>35</v>
      </c>
      <c r="P45" s="73">
        <f>VLOOKUP($A45,'Return Data'!$A$7:$R$328,16,0)</f>
        <v>3.80804699787338</v>
      </c>
      <c r="Q45" s="74">
        <f t="shared" si="19"/>
        <v>32</v>
      </c>
      <c r="R45" s="73">
        <f>VLOOKUP($A45,'Return Data'!$A$7:$R$328,17,0)</f>
        <v>259.17501611940298</v>
      </c>
      <c r="S45" s="75">
        <f t="shared" si="18"/>
        <v>2</v>
      </c>
    </row>
    <row r="46" spans="1:19" x14ac:dyDescent="0.25">
      <c r="A46" s="71" t="s">
        <v>375</v>
      </c>
      <c r="B46" s="72">
        <f>VLOOKUP($A46,'Return Data'!$A$7:$R$328,2,0)</f>
        <v>43896</v>
      </c>
      <c r="C46" s="73">
        <f>VLOOKUP($A46,'Return Data'!$A$7:$R$328,3,0)</f>
        <v>133.4631</v>
      </c>
      <c r="D46" s="73">
        <f>VLOOKUP($A46,'Return Data'!$A$7:$R$328,11,0)</f>
        <v>-21.423052126551301</v>
      </c>
      <c r="E46" s="74">
        <f t="shared" si="13"/>
        <v>48</v>
      </c>
      <c r="F46" s="73">
        <f>VLOOKUP($A46,'Return Data'!$A$7:$R$328,12,0)</f>
        <v>3.0686949262366801</v>
      </c>
      <c r="G46" s="74">
        <f t="shared" si="8"/>
        <v>52</v>
      </c>
      <c r="H46" s="73">
        <f>VLOOKUP($A46,'Return Data'!$A$7:$R$328,13,0)</f>
        <v>-9.7908557800870906</v>
      </c>
      <c r="I46" s="74">
        <f t="shared" si="14"/>
        <v>43</v>
      </c>
      <c r="J46" s="73">
        <f>VLOOKUP($A46,'Return Data'!$A$7:$R$328,14,0)</f>
        <v>-4.0827292235892996</v>
      </c>
      <c r="K46" s="74">
        <f t="shared" si="15"/>
        <v>48</v>
      </c>
      <c r="L46" s="73">
        <f>VLOOKUP($A46,'Return Data'!$A$7:$R$328,18,0)</f>
        <v>-2.24936592354369</v>
      </c>
      <c r="M46" s="74">
        <f t="shared" si="16"/>
        <v>38</v>
      </c>
      <c r="N46" s="73">
        <f>VLOOKUP($A46,'Return Data'!$A$7:$R$328,15,0)</f>
        <v>3.0194848958156602</v>
      </c>
      <c r="O46" s="74">
        <f t="shared" si="17"/>
        <v>39</v>
      </c>
      <c r="P46" s="73">
        <f>VLOOKUP($A46,'Return Data'!$A$7:$R$328,16,0)</f>
        <v>2.5299682621704198</v>
      </c>
      <c r="Q46" s="74">
        <f t="shared" si="19"/>
        <v>33</v>
      </c>
      <c r="R46" s="73">
        <f>VLOOKUP($A46,'Return Data'!$A$7:$R$328,17,0)</f>
        <v>150.062179433046</v>
      </c>
      <c r="S46" s="75">
        <f t="shared" si="18"/>
        <v>7</v>
      </c>
    </row>
    <row r="47" spans="1:19" x14ac:dyDescent="0.25">
      <c r="A47" s="71" t="s">
        <v>304</v>
      </c>
      <c r="B47" s="72">
        <f>VLOOKUP($A47,'Return Data'!$A$7:$R$328,2,0)</f>
        <v>43896</v>
      </c>
      <c r="C47" s="73">
        <f>VLOOKUP($A47,'Return Data'!$A$7:$R$328,3,0)</f>
        <v>13.4251</v>
      </c>
      <c r="D47" s="73">
        <f>VLOOKUP($A47,'Return Data'!$A$7:$R$328,11,0)</f>
        <v>-14.085176701878201</v>
      </c>
      <c r="E47" s="74">
        <f t="shared" si="13"/>
        <v>36</v>
      </c>
      <c r="F47" s="73">
        <f>VLOOKUP($A47,'Return Data'!$A$7:$R$328,12,0)</f>
        <v>13.7263155464364</v>
      </c>
      <c r="G47" s="74">
        <f t="shared" si="8"/>
        <v>23</v>
      </c>
      <c r="H47" s="73">
        <f>VLOOKUP($A47,'Return Data'!$A$7:$R$328,13,0)</f>
        <v>-3.3299775481698002</v>
      </c>
      <c r="I47" s="74">
        <f t="shared" si="14"/>
        <v>30</v>
      </c>
      <c r="J47" s="73">
        <f>VLOOKUP($A47,'Return Data'!$A$7:$R$328,14,0)</f>
        <v>5.5703117039184802</v>
      </c>
      <c r="K47" s="74">
        <f t="shared" si="15"/>
        <v>20</v>
      </c>
      <c r="L47" s="73">
        <f>VLOOKUP($A47,'Return Data'!$A$7:$R$328,18,0)</f>
        <v>-0.66133598072843602</v>
      </c>
      <c r="M47" s="74">
        <f t="shared" si="16"/>
        <v>32</v>
      </c>
      <c r="N47" s="73">
        <f>VLOOKUP($A47,'Return Data'!$A$7:$R$328,15,0)</f>
        <v>5.1866659817317204</v>
      </c>
      <c r="O47" s="74">
        <f t="shared" si="17"/>
        <v>28</v>
      </c>
      <c r="P47" s="73"/>
      <c r="Q47" s="74"/>
      <c r="R47" s="73">
        <f>VLOOKUP($A47,'Return Data'!$A$7:$R$328,17,0)</f>
        <v>8.7058600278551594</v>
      </c>
      <c r="S47" s="75">
        <f t="shared" si="18"/>
        <v>41</v>
      </c>
    </row>
    <row r="48" spans="1:19" x14ac:dyDescent="0.25">
      <c r="A48" s="71" t="s">
        <v>305</v>
      </c>
      <c r="B48" s="72">
        <f>VLOOKUP($A48,'Return Data'!$A$7:$R$328,2,0)</f>
        <v>43896</v>
      </c>
      <c r="C48" s="73">
        <f>VLOOKUP($A48,'Return Data'!$A$7:$R$328,3,0)</f>
        <v>13.807499999999999</v>
      </c>
      <c r="D48" s="73">
        <f>VLOOKUP($A48,'Return Data'!$A$7:$R$328,11,0)</f>
        <v>-17.587500895096799</v>
      </c>
      <c r="E48" s="74">
        <f t="shared" si="13"/>
        <v>40</v>
      </c>
      <c r="F48" s="73">
        <f>VLOOKUP($A48,'Return Data'!$A$7:$R$328,12,0)</f>
        <v>13.322565334938499</v>
      </c>
      <c r="G48" s="74">
        <f t="shared" si="8"/>
        <v>24</v>
      </c>
      <c r="H48" s="73">
        <f>VLOOKUP($A48,'Return Data'!$A$7:$R$328,13,0)</f>
        <v>-2.8697410172528501</v>
      </c>
      <c r="I48" s="74">
        <f t="shared" si="14"/>
        <v>29</v>
      </c>
      <c r="J48" s="73">
        <f>VLOOKUP($A48,'Return Data'!$A$7:$R$328,14,0)</f>
        <v>5.3178484489791096</v>
      </c>
      <c r="K48" s="74">
        <f t="shared" si="15"/>
        <v>22</v>
      </c>
      <c r="L48" s="73">
        <f>VLOOKUP($A48,'Return Data'!$A$7:$R$328,18,0)</f>
        <v>-1.1972261308721299</v>
      </c>
      <c r="M48" s="74">
        <f t="shared" si="16"/>
        <v>35</v>
      </c>
      <c r="N48" s="73">
        <f>VLOOKUP($A48,'Return Data'!$A$7:$R$328,15,0)</f>
        <v>4.6625407411701802</v>
      </c>
      <c r="O48" s="74">
        <f t="shared" si="17"/>
        <v>33</v>
      </c>
      <c r="P48" s="73"/>
      <c r="Q48" s="74"/>
      <c r="R48" s="73">
        <f>VLOOKUP($A48,'Return Data'!$A$7:$R$328,17,0)</f>
        <v>7.6492000752367799</v>
      </c>
      <c r="S48" s="75">
        <f t="shared" si="18"/>
        <v>43</v>
      </c>
    </row>
    <row r="49" spans="1:19" x14ac:dyDescent="0.25">
      <c r="A49" s="71" t="s">
        <v>306</v>
      </c>
      <c r="B49" s="72">
        <f>VLOOKUP($A49,'Return Data'!$A$7:$R$328,2,0)</f>
        <v>43896</v>
      </c>
      <c r="C49" s="73">
        <f>VLOOKUP($A49,'Return Data'!$A$7:$R$328,3,0)</f>
        <v>13.1214</v>
      </c>
      <c r="D49" s="73">
        <f>VLOOKUP($A49,'Return Data'!$A$7:$R$328,11,0)</f>
        <v>-24.089264794719</v>
      </c>
      <c r="E49" s="74">
        <f t="shared" si="13"/>
        <v>56</v>
      </c>
      <c r="F49" s="73">
        <f>VLOOKUP($A49,'Return Data'!$A$7:$R$328,12,0)</f>
        <v>10.2175763093001</v>
      </c>
      <c r="G49" s="74">
        <f t="shared" si="8"/>
        <v>30</v>
      </c>
      <c r="H49" s="73">
        <f>VLOOKUP($A49,'Return Data'!$A$7:$R$328,13,0)</f>
        <v>-5.1014081156986704</v>
      </c>
      <c r="I49" s="74">
        <f t="shared" si="14"/>
        <v>34</v>
      </c>
      <c r="J49" s="73">
        <f>VLOOKUP($A49,'Return Data'!$A$7:$R$328,14,0)</f>
        <v>2.8221388837107302</v>
      </c>
      <c r="K49" s="74">
        <f t="shared" si="15"/>
        <v>30</v>
      </c>
      <c r="L49" s="73">
        <f>VLOOKUP($A49,'Return Data'!$A$7:$R$328,18,0)</f>
        <v>-2.7415500981098102</v>
      </c>
      <c r="M49" s="74">
        <f t="shared" si="16"/>
        <v>41</v>
      </c>
      <c r="N49" s="73">
        <f>VLOOKUP($A49,'Return Data'!$A$7:$R$328,15,0)</f>
        <v>3.4339112579254798</v>
      </c>
      <c r="O49" s="74">
        <f t="shared" si="17"/>
        <v>37</v>
      </c>
      <c r="P49" s="73">
        <f>VLOOKUP($A49,'Return Data'!$A$7:$R$328,16,0)</f>
        <v>4.7922961380273197</v>
      </c>
      <c r="Q49" s="74">
        <f>RANK(P49,P$8:P$74,0)</f>
        <v>29</v>
      </c>
      <c r="R49" s="73">
        <f>VLOOKUP($A49,'Return Data'!$A$7:$R$328,17,0)</f>
        <v>6.2558838889077304</v>
      </c>
      <c r="S49" s="75">
        <f t="shared" si="18"/>
        <v>46</v>
      </c>
    </row>
    <row r="50" spans="1:19" x14ac:dyDescent="0.25">
      <c r="A50" s="71" t="s">
        <v>307</v>
      </c>
      <c r="B50" s="72">
        <f>VLOOKUP($A50,'Return Data'!$A$7:$R$328,2,0)</f>
        <v>43896</v>
      </c>
      <c r="C50" s="73">
        <f>VLOOKUP($A50,'Return Data'!$A$7:$R$328,3,0)</f>
        <v>14.5808</v>
      </c>
      <c r="D50" s="73">
        <f>VLOOKUP($A50,'Return Data'!$A$7:$R$328,11,0)</f>
        <v>20.8655469553896</v>
      </c>
      <c r="E50" s="74">
        <f t="shared" si="13"/>
        <v>2</v>
      </c>
      <c r="F50" s="73">
        <f>VLOOKUP($A50,'Return Data'!$A$7:$R$328,12,0)</f>
        <v>35.4935439349766</v>
      </c>
      <c r="G50" s="74">
        <f t="shared" si="8"/>
        <v>3</v>
      </c>
      <c r="H50" s="73">
        <f>VLOOKUP($A50,'Return Data'!$A$7:$R$328,13,0)</f>
        <v>16.434520691387899</v>
      </c>
      <c r="I50" s="74">
        <f t="shared" si="14"/>
        <v>2</v>
      </c>
      <c r="J50" s="73">
        <f>VLOOKUP($A50,'Return Data'!$A$7:$R$328,14,0)</f>
        <v>20.472289534101201</v>
      </c>
      <c r="K50" s="74">
        <f t="shared" si="15"/>
        <v>3</v>
      </c>
      <c r="L50" s="73">
        <f>VLOOKUP($A50,'Return Data'!$A$7:$R$328,18,0)</f>
        <v>6.3866315088833696</v>
      </c>
      <c r="M50" s="74">
        <f t="shared" si="16"/>
        <v>5</v>
      </c>
      <c r="N50" s="73"/>
      <c r="O50" s="74"/>
      <c r="P50" s="73"/>
      <c r="Q50" s="74"/>
      <c r="R50" s="73">
        <f>VLOOKUP($A50,'Return Data'!$A$7:$R$328,17,0)</f>
        <v>15.6115032679739</v>
      </c>
      <c r="S50" s="75">
        <f t="shared" si="18"/>
        <v>36</v>
      </c>
    </row>
    <row r="51" spans="1:19" x14ac:dyDescent="0.25">
      <c r="A51" s="71" t="s">
        <v>308</v>
      </c>
      <c r="B51" s="72">
        <f>VLOOKUP($A51,'Return Data'!$A$7:$R$328,2,0)</f>
        <v>43896</v>
      </c>
      <c r="C51" s="73">
        <f>VLOOKUP($A51,'Return Data'!$A$7:$R$328,3,0)</f>
        <v>10.8375</v>
      </c>
      <c r="D51" s="73">
        <f>VLOOKUP($A51,'Return Data'!$A$7:$R$328,11,0)</f>
        <v>-2.9464202046338999</v>
      </c>
      <c r="E51" s="74">
        <f t="shared" si="13"/>
        <v>14</v>
      </c>
      <c r="F51" s="73">
        <f>VLOOKUP($A51,'Return Data'!$A$7:$R$328,12,0)</f>
        <v>17.288329867258302</v>
      </c>
      <c r="G51" s="74">
        <f t="shared" si="8"/>
        <v>14</v>
      </c>
      <c r="H51" s="73">
        <f>VLOOKUP($A51,'Return Data'!$A$7:$R$328,13,0)</f>
        <v>0.714271736365238</v>
      </c>
      <c r="I51" s="74">
        <f t="shared" si="14"/>
        <v>18</v>
      </c>
      <c r="J51" s="73">
        <f>VLOOKUP($A51,'Return Data'!$A$7:$R$328,14,0)</f>
        <v>8.9465606375068401</v>
      </c>
      <c r="K51" s="74">
        <f t="shared" si="15"/>
        <v>13</v>
      </c>
      <c r="L51" s="73"/>
      <c r="M51" s="74"/>
      <c r="N51" s="73"/>
      <c r="O51" s="74"/>
      <c r="P51" s="73"/>
      <c r="Q51" s="74"/>
      <c r="R51" s="73">
        <f>VLOOKUP($A51,'Return Data'!$A$7:$R$328,17,0)</f>
        <v>5.1118311036789299</v>
      </c>
      <c r="S51" s="75">
        <f t="shared" si="18"/>
        <v>50</v>
      </c>
    </row>
    <row r="52" spans="1:19" x14ac:dyDescent="0.25">
      <c r="A52" s="71" t="s">
        <v>309</v>
      </c>
      <c r="B52" s="72">
        <f>VLOOKUP($A52,'Return Data'!$A$7:$R$328,2,0)</f>
        <v>43896</v>
      </c>
      <c r="C52" s="73">
        <f>VLOOKUP($A52,'Return Data'!$A$7:$R$328,3,0)</f>
        <v>10.405200000000001</v>
      </c>
      <c r="D52" s="73">
        <f>VLOOKUP($A52,'Return Data'!$A$7:$R$328,11,0)</f>
        <v>-5.70001848992296</v>
      </c>
      <c r="E52" s="74">
        <f t="shared" si="13"/>
        <v>20</v>
      </c>
      <c r="F52" s="73">
        <f>VLOOKUP($A52,'Return Data'!$A$7:$R$328,12,0)</f>
        <v>14.409514278175299</v>
      </c>
      <c r="G52" s="74">
        <f t="shared" si="8"/>
        <v>22</v>
      </c>
      <c r="H52" s="73">
        <f>VLOOKUP($A52,'Return Data'!$A$7:$R$328,13,0)</f>
        <v>0.79462083278788898</v>
      </c>
      <c r="I52" s="74">
        <f t="shared" si="14"/>
        <v>17</v>
      </c>
      <c r="J52" s="73">
        <f>VLOOKUP($A52,'Return Data'!$A$7:$R$328,14,0)</f>
        <v>8.6660508829800502</v>
      </c>
      <c r="K52" s="74">
        <f t="shared" si="15"/>
        <v>14</v>
      </c>
      <c r="L52" s="73"/>
      <c r="M52" s="74"/>
      <c r="N52" s="73"/>
      <c r="O52" s="74"/>
      <c r="P52" s="73"/>
      <c r="Q52" s="74"/>
      <c r="R52" s="73">
        <f>VLOOKUP($A52,'Return Data'!$A$7:$R$328,17,0)</f>
        <v>2.0830704225352199</v>
      </c>
      <c r="S52" s="75">
        <f t="shared" si="18"/>
        <v>53</v>
      </c>
    </row>
    <row r="53" spans="1:19" x14ac:dyDescent="0.25">
      <c r="A53" s="71" t="s">
        <v>310</v>
      </c>
      <c r="B53" s="72">
        <f>VLOOKUP($A53,'Return Data'!$A$7:$R$328,2,0)</f>
        <v>43896</v>
      </c>
      <c r="C53" s="73">
        <f>VLOOKUP($A53,'Return Data'!$A$7:$R$328,3,0)</f>
        <v>41.431600000000003</v>
      </c>
      <c r="D53" s="73">
        <f>VLOOKUP($A53,'Return Data'!$A$7:$R$328,11,0)</f>
        <v>17.441015203267401</v>
      </c>
      <c r="E53" s="74">
        <f t="shared" si="13"/>
        <v>4</v>
      </c>
      <c r="F53" s="73">
        <f>VLOOKUP($A53,'Return Data'!$A$7:$R$328,12,0)</f>
        <v>33.726388619373999</v>
      </c>
      <c r="G53" s="74">
        <f t="shared" si="8"/>
        <v>4</v>
      </c>
      <c r="H53" s="73">
        <f>VLOOKUP($A53,'Return Data'!$A$7:$R$328,13,0)</f>
        <v>13.858808137423599</v>
      </c>
      <c r="I53" s="74">
        <f t="shared" si="14"/>
        <v>3</v>
      </c>
      <c r="J53" s="73">
        <f>VLOOKUP($A53,'Return Data'!$A$7:$R$328,14,0)</f>
        <v>23.8075393527694</v>
      </c>
      <c r="K53" s="74">
        <f t="shared" si="15"/>
        <v>2</v>
      </c>
      <c r="L53" s="73">
        <f>VLOOKUP($A53,'Return Data'!$A$7:$R$328,18,0)</f>
        <v>9.8794929312128001</v>
      </c>
      <c r="M53" s="74">
        <f>RANK(L53,L$8:L$74,0)</f>
        <v>3</v>
      </c>
      <c r="N53" s="73">
        <f>VLOOKUP($A53,'Return Data'!$A$7:$R$328,15,0)</f>
        <v>14.0815546807803</v>
      </c>
      <c r="O53" s="74">
        <f>RANK(N53,N$8:N$74,0)</f>
        <v>3</v>
      </c>
      <c r="P53" s="73">
        <f>VLOOKUP($A53,'Return Data'!$A$7:$R$328,16,0)</f>
        <v>15.000787109823399</v>
      </c>
      <c r="Q53" s="74">
        <f>RANK(P53,P$8:P$74,0)</f>
        <v>2</v>
      </c>
      <c r="R53" s="73">
        <f>VLOOKUP($A53,'Return Data'!$A$7:$R$328,17,0)</f>
        <v>39.574108313211397</v>
      </c>
      <c r="S53" s="75">
        <f t="shared" si="18"/>
        <v>14</v>
      </c>
    </row>
    <row r="54" spans="1:19" x14ac:dyDescent="0.25">
      <c r="A54" s="71" t="s">
        <v>311</v>
      </c>
      <c r="B54" s="72">
        <f>VLOOKUP($A54,'Return Data'!$A$7:$R$328,2,0)</f>
        <v>43896</v>
      </c>
      <c r="C54" s="73">
        <f>VLOOKUP($A54,'Return Data'!$A$7:$R$328,3,0)</f>
        <v>28.947600000000001</v>
      </c>
      <c r="D54" s="73">
        <f>VLOOKUP($A54,'Return Data'!$A$7:$R$328,11,0)</f>
        <v>20.061710371735899</v>
      </c>
      <c r="E54" s="74">
        <f t="shared" si="13"/>
        <v>3</v>
      </c>
      <c r="F54" s="73">
        <f>VLOOKUP($A54,'Return Data'!$A$7:$R$328,12,0)</f>
        <v>38.5694895258952</v>
      </c>
      <c r="G54" s="74">
        <f t="shared" si="8"/>
        <v>1</v>
      </c>
      <c r="H54" s="73">
        <f>VLOOKUP($A54,'Return Data'!$A$7:$R$328,13,0)</f>
        <v>16.446147964715699</v>
      </c>
      <c r="I54" s="74">
        <f t="shared" si="14"/>
        <v>1</v>
      </c>
      <c r="J54" s="73">
        <f>VLOOKUP($A54,'Return Data'!$A$7:$R$328,14,0)</f>
        <v>27.348184082457902</v>
      </c>
      <c r="K54" s="74">
        <f t="shared" si="15"/>
        <v>1</v>
      </c>
      <c r="L54" s="73">
        <f>VLOOKUP($A54,'Return Data'!$A$7:$R$328,18,0)</f>
        <v>12.2254477025679</v>
      </c>
      <c r="M54" s="74">
        <f>RANK(L54,L$8:L$74,0)</f>
        <v>1</v>
      </c>
      <c r="N54" s="73">
        <f>VLOOKUP($A54,'Return Data'!$A$7:$R$328,15,0)</f>
        <v>17.849805152561299</v>
      </c>
      <c r="O54" s="74">
        <f>RANK(N54,N$8:N$74,0)</f>
        <v>1</v>
      </c>
      <c r="P54" s="73">
        <f>VLOOKUP($A54,'Return Data'!$A$7:$R$328,16,0)</f>
        <v>15.157969969668899</v>
      </c>
      <c r="Q54" s="74">
        <f>RANK(P54,P$8:P$74,0)</f>
        <v>1</v>
      </c>
      <c r="R54" s="73">
        <f>VLOOKUP($A54,'Return Data'!$A$7:$R$328,17,0)</f>
        <v>31.870387096774198</v>
      </c>
      <c r="S54" s="75">
        <f t="shared" si="18"/>
        <v>21</v>
      </c>
    </row>
    <row r="55" spans="1:19" x14ac:dyDescent="0.25">
      <c r="A55" s="71" t="s">
        <v>312</v>
      </c>
      <c r="B55" s="72">
        <f>VLOOKUP($A55,'Return Data'!$A$7:$R$328,2,0)</f>
        <v>43896</v>
      </c>
      <c r="C55" s="73">
        <f>VLOOKUP($A55,'Return Data'!$A$7:$R$328,3,0)</f>
        <v>10.7394</v>
      </c>
      <c r="D55" s="73">
        <f>VLOOKUP($A55,'Return Data'!$A$7:$R$328,11,0)</f>
        <v>-7.8220328014904599</v>
      </c>
      <c r="E55" s="74">
        <f t="shared" si="13"/>
        <v>26</v>
      </c>
      <c r="F55" s="73">
        <f>VLOOKUP($A55,'Return Data'!$A$7:$R$328,12,0)</f>
        <v>12.8715557458981</v>
      </c>
      <c r="G55" s="74">
        <f t="shared" si="8"/>
        <v>25</v>
      </c>
      <c r="H55" s="73">
        <f>VLOOKUP($A55,'Return Data'!$A$7:$R$328,13,0)</f>
        <v>2.67228078582693</v>
      </c>
      <c r="I55" s="74">
        <f t="shared" si="14"/>
        <v>14</v>
      </c>
      <c r="J55" s="73">
        <f>VLOOKUP($A55,'Return Data'!$A$7:$R$328,14,0)</f>
        <v>6.2095575094195796</v>
      </c>
      <c r="K55" s="74">
        <f t="shared" si="15"/>
        <v>17</v>
      </c>
      <c r="L55" s="73"/>
      <c r="M55" s="74"/>
      <c r="N55" s="73"/>
      <c r="O55" s="74"/>
      <c r="P55" s="73"/>
      <c r="Q55" s="74"/>
      <c r="R55" s="73">
        <f>VLOOKUP($A55,'Return Data'!$A$7:$R$328,17,0)</f>
        <v>6.64731527093595</v>
      </c>
      <c r="S55" s="75">
        <f t="shared" si="18"/>
        <v>44</v>
      </c>
    </row>
    <row r="56" spans="1:19" x14ac:dyDescent="0.25">
      <c r="A56" s="71" t="s">
        <v>313</v>
      </c>
      <c r="B56" s="72">
        <f>VLOOKUP($A56,'Return Data'!$A$7:$R$328,2,0)</f>
        <v>43896</v>
      </c>
      <c r="C56" s="73">
        <f>VLOOKUP($A56,'Return Data'!$A$7:$R$328,3,0)</f>
        <v>95.7346</v>
      </c>
      <c r="D56" s="73">
        <f>VLOOKUP($A56,'Return Data'!$A$7:$R$328,11,0)</f>
        <v>-20.612749979284199</v>
      </c>
      <c r="E56" s="74">
        <f t="shared" si="13"/>
        <v>45</v>
      </c>
      <c r="F56" s="73">
        <f>VLOOKUP($A56,'Return Data'!$A$7:$R$328,12,0)</f>
        <v>5.8197943843960003</v>
      </c>
      <c r="G56" s="74">
        <f t="shared" si="8"/>
        <v>45</v>
      </c>
      <c r="H56" s="73">
        <f>VLOOKUP($A56,'Return Data'!$A$7:$R$328,13,0)</f>
        <v>-10.0299562122196</v>
      </c>
      <c r="I56" s="74">
        <f t="shared" si="14"/>
        <v>45</v>
      </c>
      <c r="J56" s="73">
        <f>VLOOKUP($A56,'Return Data'!$A$7:$R$328,14,0)</f>
        <v>-1.7467304779861299</v>
      </c>
      <c r="K56" s="74">
        <f t="shared" si="15"/>
        <v>44</v>
      </c>
      <c r="L56" s="73">
        <f>VLOOKUP($A56,'Return Data'!$A$7:$R$328,18,0)</f>
        <v>-2.6459993974914</v>
      </c>
      <c r="M56" s="74">
        <f>RANK(L56,L$8:L$74,0)</f>
        <v>40</v>
      </c>
      <c r="N56" s="73">
        <f>VLOOKUP($A56,'Return Data'!$A$7:$R$328,15,0)</f>
        <v>3.15354392952282</v>
      </c>
      <c r="O56" s="74">
        <f>RANK(N56,N$8:N$74,0)</f>
        <v>38</v>
      </c>
      <c r="P56" s="73">
        <f>VLOOKUP($A56,'Return Data'!$A$7:$R$328,16,0)</f>
        <v>5.01236824283807</v>
      </c>
      <c r="Q56" s="74">
        <f>RANK(P56,P$8:P$74,0)</f>
        <v>27</v>
      </c>
      <c r="R56" s="73">
        <f>VLOOKUP($A56,'Return Data'!$A$7:$R$328,17,0)</f>
        <v>42.074595211231397</v>
      </c>
      <c r="S56" s="75">
        <f t="shared" si="18"/>
        <v>12</v>
      </c>
    </row>
    <row r="57" spans="1:19" x14ac:dyDescent="0.25">
      <c r="A57" s="71" t="s">
        <v>314</v>
      </c>
      <c r="B57" s="72">
        <f>VLOOKUP($A57,'Return Data'!$A$7:$R$328,2,0)</f>
        <v>43896</v>
      </c>
      <c r="C57" s="73">
        <f>VLOOKUP($A57,'Return Data'!$A$7:$R$328,3,0)</f>
        <v>8.8864000000000001</v>
      </c>
      <c r="D57" s="73">
        <f>VLOOKUP($A57,'Return Data'!$A$7:$R$328,11,0)</f>
        <v>-1.1027980425010799</v>
      </c>
      <c r="E57" s="74">
        <f t="shared" si="13"/>
        <v>12</v>
      </c>
      <c r="F57" s="73">
        <f>VLOOKUP($A57,'Return Data'!$A$7:$R$328,12,0)</f>
        <v>1.8655233119427299</v>
      </c>
      <c r="G57" s="74">
        <f t="shared" si="8"/>
        <v>57</v>
      </c>
      <c r="H57" s="73">
        <f>VLOOKUP($A57,'Return Data'!$A$7:$R$328,13,0)</f>
        <v>-20.830014354618999</v>
      </c>
      <c r="I57" s="74">
        <f t="shared" si="14"/>
        <v>65</v>
      </c>
      <c r="J57" s="73">
        <f>VLOOKUP($A57,'Return Data'!$A$7:$R$328,14,0)</f>
        <v>-15.0044932219269</v>
      </c>
      <c r="K57" s="74">
        <f t="shared" si="15"/>
        <v>64</v>
      </c>
      <c r="L57" s="73">
        <f>VLOOKUP($A57,'Return Data'!$A$7:$R$328,18,0)</f>
        <v>-16.307616922801</v>
      </c>
      <c r="M57" s="74">
        <f>RANK(L57,L$8:L$74,0)</f>
        <v>57</v>
      </c>
      <c r="N57" s="73">
        <f>VLOOKUP($A57,'Return Data'!$A$7:$R$328,15,0)</f>
        <v>-6.2805977432900102</v>
      </c>
      <c r="O57" s="74">
        <f>RANK(N57,N$8:N$74,0)</f>
        <v>49</v>
      </c>
      <c r="P57" s="73"/>
      <c r="Q57" s="74"/>
      <c r="R57" s="73">
        <f>VLOOKUP($A57,'Return Data'!$A$7:$R$328,17,0)</f>
        <v>-3.37594684385382</v>
      </c>
      <c r="S57" s="75">
        <f t="shared" si="18"/>
        <v>58</v>
      </c>
    </row>
    <row r="58" spans="1:19" x14ac:dyDescent="0.25">
      <c r="A58" s="71" t="s">
        <v>315</v>
      </c>
      <c r="B58" s="72">
        <f>VLOOKUP($A58,'Return Data'!$A$7:$R$328,2,0)</f>
        <v>43896</v>
      </c>
      <c r="C58" s="73">
        <f>VLOOKUP($A58,'Return Data'!$A$7:$R$328,3,0)</f>
        <v>7.5972999999999997</v>
      </c>
      <c r="D58" s="73">
        <f>VLOOKUP($A58,'Return Data'!$A$7:$R$328,11,0)</f>
        <v>-2.4191667766516498</v>
      </c>
      <c r="E58" s="74">
        <f t="shared" si="13"/>
        <v>13</v>
      </c>
      <c r="F58" s="73">
        <f>VLOOKUP($A58,'Return Data'!$A$7:$R$328,12,0)</f>
        <v>2.5774196473712601</v>
      </c>
      <c r="G58" s="74">
        <f t="shared" si="8"/>
        <v>55</v>
      </c>
      <c r="H58" s="73">
        <f>VLOOKUP($A58,'Return Data'!$A$7:$R$328,13,0)</f>
        <v>-19.522568912746699</v>
      </c>
      <c r="I58" s="74">
        <f t="shared" si="14"/>
        <v>61</v>
      </c>
      <c r="J58" s="73">
        <f>VLOOKUP($A58,'Return Data'!$A$7:$R$328,14,0)</f>
        <v>-14.126767485847999</v>
      </c>
      <c r="K58" s="74">
        <f t="shared" si="15"/>
        <v>63</v>
      </c>
      <c r="L58" s="73">
        <f>VLOOKUP($A58,'Return Data'!$A$7:$R$328,18,0)</f>
        <v>-15.9787199688923</v>
      </c>
      <c r="M58" s="74">
        <f>RANK(L58,L$8:L$74,0)</f>
        <v>55</v>
      </c>
      <c r="N58" s="73"/>
      <c r="O58" s="74"/>
      <c r="P58" s="73"/>
      <c r="Q58" s="74"/>
      <c r="R58" s="73">
        <f>VLOOKUP($A58,'Return Data'!$A$7:$R$328,17,0)</f>
        <v>-8.13530148423005</v>
      </c>
      <c r="S58" s="75">
        <f t="shared" si="18"/>
        <v>61</v>
      </c>
    </row>
    <row r="59" spans="1:19" x14ac:dyDescent="0.25">
      <c r="A59" s="71" t="s">
        <v>316</v>
      </c>
      <c r="B59" s="72">
        <f>VLOOKUP($A59,'Return Data'!$A$7:$R$328,2,0)</f>
        <v>43896</v>
      </c>
      <c r="C59" s="73">
        <f>VLOOKUP($A59,'Return Data'!$A$7:$R$328,3,0)</f>
        <v>6.8827999999999996</v>
      </c>
      <c r="D59" s="73">
        <f>VLOOKUP($A59,'Return Data'!$A$7:$R$328,11,0)</f>
        <v>-5.1714244422951099</v>
      </c>
      <c r="E59" s="74">
        <f t="shared" si="13"/>
        <v>19</v>
      </c>
      <c r="F59" s="73">
        <f>VLOOKUP($A59,'Return Data'!$A$7:$R$328,12,0)</f>
        <v>-5.8258613336476202E-2</v>
      </c>
      <c r="G59" s="74">
        <f t="shared" si="8"/>
        <v>60</v>
      </c>
      <c r="H59" s="73">
        <f>VLOOKUP($A59,'Return Data'!$A$7:$R$328,13,0)</f>
        <v>-20.690282844475899</v>
      </c>
      <c r="I59" s="74">
        <f t="shared" si="14"/>
        <v>64</v>
      </c>
      <c r="J59" s="73">
        <f>VLOOKUP($A59,'Return Data'!$A$7:$R$328,14,0)</f>
        <v>-15.356913432080299</v>
      </c>
      <c r="K59" s="74">
        <f t="shared" si="15"/>
        <v>65</v>
      </c>
      <c r="L59" s="73">
        <f>VLOOKUP($A59,'Return Data'!$A$7:$R$328,18,0)</f>
        <v>-16.173671561474201</v>
      </c>
      <c r="M59" s="74">
        <f>RANK(L59,L$8:L$74,0)</f>
        <v>56</v>
      </c>
      <c r="N59" s="73"/>
      <c r="O59" s="74"/>
      <c r="P59" s="73"/>
      <c r="Q59" s="74"/>
      <c r="R59" s="73">
        <f>VLOOKUP($A59,'Return Data'!$A$7:$R$328,17,0)</f>
        <v>-12.784022471910101</v>
      </c>
      <c r="S59" s="75">
        <f t="shared" si="18"/>
        <v>67</v>
      </c>
    </row>
    <row r="60" spans="1:19" x14ac:dyDescent="0.25">
      <c r="A60" s="71" t="s">
        <v>317</v>
      </c>
      <c r="B60" s="72">
        <f>VLOOKUP($A60,'Return Data'!$A$7:$R$328,2,0)</f>
        <v>43896</v>
      </c>
      <c r="C60" s="73">
        <f>VLOOKUP($A60,'Return Data'!$A$7:$R$328,3,0)</f>
        <v>7.4592000000000001</v>
      </c>
      <c r="D60" s="73">
        <f>VLOOKUP($A60,'Return Data'!$A$7:$R$328,11,0)</f>
        <v>1.1540397003840299</v>
      </c>
      <c r="E60" s="74">
        <f t="shared" si="13"/>
        <v>10</v>
      </c>
      <c r="F60" s="73">
        <f>VLOOKUP($A60,'Return Data'!$A$7:$R$328,12,0)</f>
        <v>4.6293972661087901</v>
      </c>
      <c r="G60" s="74">
        <f t="shared" si="8"/>
        <v>50</v>
      </c>
      <c r="H60" s="73">
        <f>VLOOKUP($A60,'Return Data'!$A$7:$R$328,13,0)</f>
        <v>-18.6603542590071</v>
      </c>
      <c r="I60" s="74">
        <f t="shared" si="14"/>
        <v>60</v>
      </c>
      <c r="J60" s="73">
        <f>VLOOKUP($A60,'Return Data'!$A$7:$R$328,14,0)</f>
        <v>-13.918333648188201</v>
      </c>
      <c r="K60" s="74">
        <f t="shared" si="15"/>
        <v>62</v>
      </c>
      <c r="L60" s="73">
        <f>VLOOKUP($A60,'Return Data'!$A$7:$R$328,18,0)</f>
        <v>-14.820663802381301</v>
      </c>
      <c r="M60" s="74">
        <f>RANK(L60,L$8:L$74,0)</f>
        <v>54</v>
      </c>
      <c r="N60" s="73"/>
      <c r="O60" s="74"/>
      <c r="P60" s="73"/>
      <c r="Q60" s="74"/>
      <c r="R60" s="73">
        <f>VLOOKUP($A60,'Return Data'!$A$7:$R$328,17,0)</f>
        <v>-9.5117128205128196</v>
      </c>
      <c r="S60" s="75">
        <f t="shared" si="18"/>
        <v>64</v>
      </c>
    </row>
    <row r="61" spans="1:19" x14ac:dyDescent="0.25">
      <c r="A61" s="71" t="s">
        <v>318</v>
      </c>
      <c r="B61" s="72">
        <f>VLOOKUP($A61,'Return Data'!$A$7:$R$328,2,0)</f>
        <v>43896</v>
      </c>
      <c r="C61" s="73">
        <f>VLOOKUP($A61,'Return Data'!$A$7:$R$328,3,0)</f>
        <v>7.6904000000000003</v>
      </c>
      <c r="D61" s="73">
        <f>VLOOKUP($A61,'Return Data'!$A$7:$R$328,11,0)</f>
        <v>1.01438126467455</v>
      </c>
      <c r="E61" s="74">
        <f t="shared" si="13"/>
        <v>11</v>
      </c>
      <c r="F61" s="73">
        <f>VLOOKUP($A61,'Return Data'!$A$7:$R$328,12,0)</f>
        <v>10.182567610014701</v>
      </c>
      <c r="G61" s="74">
        <f t="shared" si="8"/>
        <v>31</v>
      </c>
      <c r="H61" s="73">
        <f>VLOOKUP($A61,'Return Data'!$A$7:$R$328,13,0)</f>
        <v>-15.2661706589478</v>
      </c>
      <c r="I61" s="74">
        <f t="shared" si="14"/>
        <v>56</v>
      </c>
      <c r="J61" s="73">
        <f>VLOOKUP($A61,'Return Data'!$A$7:$R$328,14,0)</f>
        <v>-9.1363202730562101</v>
      </c>
      <c r="K61" s="74">
        <f t="shared" si="15"/>
        <v>57</v>
      </c>
      <c r="L61" s="73"/>
      <c r="M61" s="74"/>
      <c r="N61" s="73"/>
      <c r="O61" s="74"/>
      <c r="P61" s="73"/>
      <c r="Q61" s="74"/>
      <c r="R61" s="73">
        <f>VLOOKUP($A61,'Return Data'!$A$7:$R$328,17,0)</f>
        <v>-11.8900423131171</v>
      </c>
      <c r="S61" s="75">
        <f t="shared" si="18"/>
        <v>66</v>
      </c>
    </row>
    <row r="62" spans="1:19" x14ac:dyDescent="0.25">
      <c r="A62" s="71" t="s">
        <v>319</v>
      </c>
      <c r="B62" s="72">
        <f>VLOOKUP($A62,'Return Data'!$A$7:$R$328,2,0)</f>
        <v>43896</v>
      </c>
      <c r="C62" s="73">
        <f>VLOOKUP($A62,'Return Data'!$A$7:$R$328,3,0)</f>
        <v>14.208299999999999</v>
      </c>
      <c r="D62" s="73">
        <f>VLOOKUP($A62,'Return Data'!$A$7:$R$328,11,0)</f>
        <v>-18.568795280434401</v>
      </c>
      <c r="E62" s="74">
        <f t="shared" si="13"/>
        <v>41</v>
      </c>
      <c r="F62" s="73">
        <f>VLOOKUP($A62,'Return Data'!$A$7:$R$328,12,0)</f>
        <v>8.6087509583674393</v>
      </c>
      <c r="G62" s="74">
        <f t="shared" si="8"/>
        <v>35</v>
      </c>
      <c r="H62" s="73">
        <f>VLOOKUP($A62,'Return Data'!$A$7:$R$328,13,0)</f>
        <v>-5.8361297584481102</v>
      </c>
      <c r="I62" s="74">
        <f t="shared" si="14"/>
        <v>37</v>
      </c>
      <c r="J62" s="73">
        <f>VLOOKUP($A62,'Return Data'!$A$7:$R$328,14,0)</f>
        <v>-0.39430132872996698</v>
      </c>
      <c r="K62" s="74">
        <f t="shared" si="15"/>
        <v>40</v>
      </c>
      <c r="L62" s="73">
        <f>VLOOKUP($A62,'Return Data'!$A$7:$R$328,18,0)</f>
        <v>0.679285771055683</v>
      </c>
      <c r="M62" s="74">
        <f>RANK(L62,L$8:L$74,0)</f>
        <v>26</v>
      </c>
      <c r="N62" s="73">
        <f>VLOOKUP($A62,'Return Data'!$A$7:$R$328,15,0)</f>
        <v>4.4781660369757699</v>
      </c>
      <c r="O62" s="74">
        <f>RANK(N62,N$8:N$74,0)</f>
        <v>34</v>
      </c>
      <c r="P62" s="73"/>
      <c r="Q62" s="74"/>
      <c r="R62" s="73">
        <f>VLOOKUP($A62,'Return Data'!$A$7:$R$328,17,0)</f>
        <v>10.6226106500692</v>
      </c>
      <c r="S62" s="75">
        <f t="shared" si="18"/>
        <v>39</v>
      </c>
    </row>
    <row r="63" spans="1:19" x14ac:dyDescent="0.25">
      <c r="A63" s="71" t="s">
        <v>320</v>
      </c>
      <c r="B63" s="72">
        <f>VLOOKUP($A63,'Return Data'!$A$7:$R$328,2,0)</f>
        <v>43896</v>
      </c>
      <c r="C63" s="73">
        <f>VLOOKUP($A63,'Return Data'!$A$7:$R$328,3,0)</f>
        <v>12.9481</v>
      </c>
      <c r="D63" s="73">
        <f>VLOOKUP($A63,'Return Data'!$A$7:$R$328,11,0)</f>
        <v>-21.253905902765698</v>
      </c>
      <c r="E63" s="74">
        <f t="shared" si="13"/>
        <v>47</v>
      </c>
      <c r="F63" s="73">
        <f>VLOOKUP($A63,'Return Data'!$A$7:$R$328,12,0)</f>
        <v>6.0686003949741698</v>
      </c>
      <c r="G63" s="74">
        <f t="shared" si="8"/>
        <v>44</v>
      </c>
      <c r="H63" s="73">
        <f>VLOOKUP($A63,'Return Data'!$A$7:$R$328,13,0)</f>
        <v>-7.6245941321610999</v>
      </c>
      <c r="I63" s="74">
        <f t="shared" si="14"/>
        <v>41</v>
      </c>
      <c r="J63" s="73">
        <f>VLOOKUP($A63,'Return Data'!$A$7:$R$328,14,0)</f>
        <v>-2.3714573933435399</v>
      </c>
      <c r="K63" s="74">
        <f t="shared" si="15"/>
        <v>45</v>
      </c>
      <c r="L63" s="73">
        <f>VLOOKUP($A63,'Return Data'!$A$7:$R$328,18,0)</f>
        <v>-0.23413054195747099</v>
      </c>
      <c r="M63" s="74">
        <f>RANK(L63,L$8:L$74,0)</f>
        <v>29</v>
      </c>
      <c r="N63" s="73">
        <f>VLOOKUP($A63,'Return Data'!$A$7:$R$328,15,0)</f>
        <v>3.9274453928612099</v>
      </c>
      <c r="O63" s="74">
        <f>RANK(N63,N$8:N$74,0)</f>
        <v>36</v>
      </c>
      <c r="P63" s="73"/>
      <c r="Q63" s="74"/>
      <c r="R63" s="73">
        <f>VLOOKUP($A63,'Return Data'!$A$7:$R$328,17,0)</f>
        <v>5.9549335915882704</v>
      </c>
      <c r="S63" s="75">
        <f t="shared" si="18"/>
        <v>49</v>
      </c>
    </row>
    <row r="64" spans="1:19" x14ac:dyDescent="0.25">
      <c r="A64" s="71" t="s">
        <v>321</v>
      </c>
      <c r="B64" s="72">
        <f>VLOOKUP($A64,'Return Data'!$A$7:$R$328,2,0)</f>
        <v>43896</v>
      </c>
      <c r="C64" s="73">
        <f>VLOOKUP($A64,'Return Data'!$A$7:$R$328,3,0)</f>
        <v>8.968</v>
      </c>
      <c r="D64" s="73">
        <f>VLOOKUP($A64,'Return Data'!$A$7:$R$328,11,0)</f>
        <v>2.68347789788228</v>
      </c>
      <c r="E64" s="74">
        <f t="shared" si="13"/>
        <v>9</v>
      </c>
      <c r="F64" s="73">
        <f>VLOOKUP($A64,'Return Data'!$A$7:$R$328,12,0)</f>
        <v>10.0583544703362</v>
      </c>
      <c r="G64" s="74">
        <f t="shared" si="8"/>
        <v>33</v>
      </c>
      <c r="H64" s="73">
        <f>VLOOKUP($A64,'Return Data'!$A$7:$R$328,13,0)</f>
        <v>-14.3299656500665</v>
      </c>
      <c r="I64" s="74">
        <f t="shared" si="14"/>
        <v>55</v>
      </c>
      <c r="J64" s="73">
        <f>VLOOKUP($A64,'Return Data'!$A$7:$R$328,14,0)</f>
        <v>-8.6821340090616292</v>
      </c>
      <c r="K64" s="74">
        <f t="shared" si="15"/>
        <v>55</v>
      </c>
      <c r="L64" s="73"/>
      <c r="M64" s="74"/>
      <c r="N64" s="73"/>
      <c r="O64" s="74"/>
      <c r="P64" s="73"/>
      <c r="Q64" s="74"/>
      <c r="R64" s="73">
        <f>VLOOKUP($A64,'Return Data'!$A$7:$R$328,17,0)</f>
        <v>-6.11493506493506</v>
      </c>
      <c r="S64" s="75">
        <f t="shared" si="18"/>
        <v>60</v>
      </c>
    </row>
    <row r="65" spans="1:19" x14ac:dyDescent="0.25">
      <c r="A65" s="71" t="s">
        <v>322</v>
      </c>
      <c r="B65" s="72">
        <f>VLOOKUP($A65,'Return Data'!$A$7:$R$328,2,0)</f>
        <v>43896</v>
      </c>
      <c r="C65" s="73">
        <f>VLOOKUP($A65,'Return Data'!$A$7:$R$328,3,0)</f>
        <v>17.848800000000001</v>
      </c>
      <c r="D65" s="73">
        <f>VLOOKUP($A65,'Return Data'!$A$7:$R$328,11,0)</f>
        <v>-23.204488598686499</v>
      </c>
      <c r="E65" s="74">
        <f t="shared" si="13"/>
        <v>55</v>
      </c>
      <c r="F65" s="73">
        <f>VLOOKUP($A65,'Return Data'!$A$7:$R$328,12,0)</f>
        <v>6.1850790418258503</v>
      </c>
      <c r="G65" s="74">
        <f t="shared" si="8"/>
        <v>43</v>
      </c>
      <c r="H65" s="73">
        <f>VLOOKUP($A65,'Return Data'!$A$7:$R$328,13,0)</f>
        <v>-5.0893468133060402</v>
      </c>
      <c r="I65" s="74">
        <f t="shared" si="14"/>
        <v>33</v>
      </c>
      <c r="J65" s="73">
        <f>VLOOKUP($A65,'Return Data'!$A$7:$R$328,14,0)</f>
        <v>3.25525884281589</v>
      </c>
      <c r="K65" s="74">
        <f t="shared" si="15"/>
        <v>29</v>
      </c>
      <c r="L65" s="73">
        <f>VLOOKUP($A65,'Return Data'!$A$7:$R$328,18,0)</f>
        <v>2.2417028819770799</v>
      </c>
      <c r="M65" s="74">
        <f t="shared" ref="M65:M71" si="20">RANK(L65,L$8:L$74,0)</f>
        <v>16</v>
      </c>
      <c r="N65" s="73">
        <f>VLOOKUP($A65,'Return Data'!$A$7:$R$328,15,0)</f>
        <v>8.8340038525707705</v>
      </c>
      <c r="O65" s="74">
        <f>RANK(N65,N$8:N$74,0)</f>
        <v>16</v>
      </c>
      <c r="P65" s="73">
        <f>VLOOKUP($A65,'Return Data'!$A$7:$R$328,16,0)</f>
        <v>9.2071081698005095</v>
      </c>
      <c r="Q65" s="74">
        <f>RANK(P65,P$8:P$74,0)</f>
        <v>5</v>
      </c>
      <c r="R65" s="73">
        <f>VLOOKUP($A65,'Return Data'!$A$7:$R$328,17,0)</f>
        <v>14.5348148148148</v>
      </c>
      <c r="S65" s="75">
        <f t="shared" si="18"/>
        <v>37</v>
      </c>
    </row>
    <row r="66" spans="1:19" x14ac:dyDescent="0.25">
      <c r="A66" s="71" t="s">
        <v>323</v>
      </c>
      <c r="B66" s="72">
        <f>VLOOKUP($A66,'Return Data'!$A$7:$R$328,2,0)</f>
        <v>43896</v>
      </c>
      <c r="C66" s="73">
        <f>VLOOKUP($A66,'Return Data'!$A$7:$R$328,3,0)</f>
        <v>76.849999999999994</v>
      </c>
      <c r="D66" s="73">
        <f>VLOOKUP($A66,'Return Data'!$A$7:$R$328,11,0)</f>
        <v>-15.7932692307708</v>
      </c>
      <c r="E66" s="74">
        <f t="shared" si="13"/>
        <v>39</v>
      </c>
      <c r="F66" s="73">
        <f>VLOOKUP($A66,'Return Data'!$A$7:$R$328,12,0)</f>
        <v>9.8850835128816303</v>
      </c>
      <c r="G66" s="74">
        <f t="shared" si="8"/>
        <v>34</v>
      </c>
      <c r="H66" s="73">
        <f>VLOOKUP($A66,'Return Data'!$A$7:$R$328,13,0)</f>
        <v>-4.5536730730601898</v>
      </c>
      <c r="I66" s="74">
        <f t="shared" si="14"/>
        <v>32</v>
      </c>
      <c r="J66" s="73">
        <f>VLOOKUP($A66,'Return Data'!$A$7:$R$328,14,0)</f>
        <v>0.82429636384710003</v>
      </c>
      <c r="K66" s="74">
        <f t="shared" si="15"/>
        <v>35</v>
      </c>
      <c r="L66" s="73">
        <f>VLOOKUP($A66,'Return Data'!$A$7:$R$328,18,0)</f>
        <v>1.5404786218451301</v>
      </c>
      <c r="M66" s="74">
        <f t="shared" si="20"/>
        <v>20</v>
      </c>
      <c r="N66" s="73">
        <f>VLOOKUP($A66,'Return Data'!$A$7:$R$328,15,0)</f>
        <v>9.0841187080363106</v>
      </c>
      <c r="O66" s="74">
        <f>RANK(N66,N$8:N$74,0)</f>
        <v>13</v>
      </c>
      <c r="P66" s="73">
        <f>VLOOKUP($A66,'Return Data'!$A$7:$R$328,16,0)</f>
        <v>6.7286747250303298</v>
      </c>
      <c r="Q66" s="74">
        <f>RANK(P66,P$8:P$74,0)</f>
        <v>16</v>
      </c>
      <c r="R66" s="73">
        <f>VLOOKUP($A66,'Return Data'!$A$7:$R$328,17,0)</f>
        <v>44.556929259837403</v>
      </c>
      <c r="S66" s="75">
        <f t="shared" si="18"/>
        <v>11</v>
      </c>
    </row>
    <row r="67" spans="1:19" x14ac:dyDescent="0.25">
      <c r="A67" s="71" t="s">
        <v>324</v>
      </c>
      <c r="B67" s="72">
        <f>VLOOKUP($A67,'Return Data'!$A$7:$R$328,2,0)</f>
        <v>43896</v>
      </c>
      <c r="C67" s="73">
        <f>VLOOKUP($A67,'Return Data'!$A$7:$R$328,3,0)</f>
        <v>24.47</v>
      </c>
      <c r="D67" s="73">
        <f>VLOOKUP($A67,'Return Data'!$A$7:$R$328,11,0)</f>
        <v>-13.158580549884899</v>
      </c>
      <c r="E67" s="74">
        <f t="shared" si="13"/>
        <v>35</v>
      </c>
      <c r="F67" s="73">
        <f>VLOOKUP($A67,'Return Data'!$A$7:$R$328,12,0)</f>
        <v>10.160942535352101</v>
      </c>
      <c r="G67" s="74">
        <f t="shared" si="8"/>
        <v>32</v>
      </c>
      <c r="H67" s="73">
        <f>VLOOKUP($A67,'Return Data'!$A$7:$R$328,13,0)</f>
        <v>-1.1334867323640501</v>
      </c>
      <c r="I67" s="74">
        <f t="shared" si="14"/>
        <v>22</v>
      </c>
      <c r="J67" s="73">
        <f>VLOOKUP($A67,'Return Data'!$A$7:$R$328,14,0)</f>
        <v>5.5953737049274404</v>
      </c>
      <c r="K67" s="74">
        <f t="shared" si="15"/>
        <v>19</v>
      </c>
      <c r="L67" s="73">
        <f>VLOOKUP($A67,'Return Data'!$A$7:$R$328,18,0)</f>
        <v>2.5523455606169501</v>
      </c>
      <c r="M67" s="74">
        <f t="shared" si="20"/>
        <v>14</v>
      </c>
      <c r="N67" s="73">
        <f>VLOOKUP($A67,'Return Data'!$A$7:$R$328,15,0)</f>
        <v>6.1224525829952103</v>
      </c>
      <c r="O67" s="74">
        <f>RANK(N67,N$8:N$74,0)</f>
        <v>21</v>
      </c>
      <c r="P67" s="73">
        <f>VLOOKUP($A67,'Return Data'!$A$7:$R$328,16,0)</f>
        <v>2.1312771729179798</v>
      </c>
      <c r="Q67" s="74">
        <f>RANK(P67,P$8:P$74,0)</f>
        <v>35</v>
      </c>
      <c r="R67" s="73">
        <f>VLOOKUP($A67,'Return Data'!$A$7:$R$328,17,0)</f>
        <v>17.628671562082801</v>
      </c>
      <c r="S67" s="75">
        <f t="shared" si="18"/>
        <v>34</v>
      </c>
    </row>
    <row r="68" spans="1:19" x14ac:dyDescent="0.25">
      <c r="A68" s="71" t="s">
        <v>325</v>
      </c>
      <c r="B68" s="72">
        <f>VLOOKUP($A68,'Return Data'!$A$7:$R$328,2,0)</f>
        <v>43896</v>
      </c>
      <c r="C68" s="73">
        <f>VLOOKUP($A68,'Return Data'!$A$7:$R$328,3,0)</f>
        <v>12.409800000000001</v>
      </c>
      <c r="D68" s="73">
        <f>VLOOKUP($A68,'Return Data'!$A$7:$R$328,11,0)</f>
        <v>-22.7702059962429</v>
      </c>
      <c r="E68" s="74">
        <f t="shared" si="13"/>
        <v>54</v>
      </c>
      <c r="F68" s="73">
        <f>VLOOKUP($A68,'Return Data'!$A$7:$R$328,12,0)</f>
        <v>7.4154681396916704</v>
      </c>
      <c r="G68" s="74">
        <f t="shared" si="8"/>
        <v>41</v>
      </c>
      <c r="H68" s="73">
        <f>VLOOKUP($A68,'Return Data'!$A$7:$R$328,13,0)</f>
        <v>-13.098456377088301</v>
      </c>
      <c r="I68" s="74">
        <f t="shared" si="14"/>
        <v>54</v>
      </c>
      <c r="J68" s="73">
        <f>VLOOKUP($A68,'Return Data'!$A$7:$R$328,14,0)</f>
        <v>-7.7277464843542703</v>
      </c>
      <c r="K68" s="74">
        <f t="shared" si="15"/>
        <v>52</v>
      </c>
      <c r="L68" s="73">
        <f>VLOOKUP($A68,'Return Data'!$A$7:$R$328,18,0)</f>
        <v>-6.9466348183805202</v>
      </c>
      <c r="M68" s="74">
        <f t="shared" si="20"/>
        <v>49</v>
      </c>
      <c r="N68" s="73">
        <f>VLOOKUP($A68,'Return Data'!$A$7:$R$328,15,0)</f>
        <v>0.882612493130563</v>
      </c>
      <c r="O68" s="74">
        <f>RANK(N68,N$8:N$74,0)</f>
        <v>44</v>
      </c>
      <c r="P68" s="73"/>
      <c r="Q68" s="74"/>
      <c r="R68" s="73">
        <f>VLOOKUP($A68,'Return Data'!$A$7:$R$328,17,0)</f>
        <v>6.1209255393180202</v>
      </c>
      <c r="S68" s="75">
        <f t="shared" si="18"/>
        <v>48</v>
      </c>
    </row>
    <row r="69" spans="1:19" x14ac:dyDescent="0.25">
      <c r="A69" s="71" t="s">
        <v>326</v>
      </c>
      <c r="B69" s="72">
        <f>VLOOKUP($A69,'Return Data'!$A$7:$R$328,2,0)</f>
        <v>43896</v>
      </c>
      <c r="C69" s="73">
        <f>VLOOKUP($A69,'Return Data'!$A$7:$R$328,3,0)</f>
        <v>9.3373000000000008</v>
      </c>
      <c r="D69" s="73">
        <f>VLOOKUP($A69,'Return Data'!$A$7:$R$328,11,0)</f>
        <v>-26.127108306545399</v>
      </c>
      <c r="E69" s="74">
        <f t="shared" si="13"/>
        <v>62</v>
      </c>
      <c r="F69" s="73">
        <f>VLOOKUP($A69,'Return Data'!$A$7:$R$328,12,0)</f>
        <v>1.54318754847571</v>
      </c>
      <c r="G69" s="74">
        <f t="shared" si="8"/>
        <v>58</v>
      </c>
      <c r="H69" s="73">
        <f>VLOOKUP($A69,'Return Data'!$A$7:$R$328,13,0)</f>
        <v>-17.420780519950299</v>
      </c>
      <c r="I69" s="74">
        <f t="shared" si="14"/>
        <v>58</v>
      </c>
      <c r="J69" s="73">
        <f>VLOOKUP($A69,'Return Data'!$A$7:$R$328,14,0)</f>
        <v>-8.8037746931158392</v>
      </c>
      <c r="K69" s="74">
        <f t="shared" si="15"/>
        <v>56</v>
      </c>
      <c r="L69" s="73">
        <f>VLOOKUP($A69,'Return Data'!$A$7:$R$328,18,0)</f>
        <v>-8.8178046769207796</v>
      </c>
      <c r="M69" s="74">
        <f t="shared" si="20"/>
        <v>51</v>
      </c>
      <c r="N69" s="73">
        <f>VLOOKUP($A69,'Return Data'!$A$7:$R$328,15,0)</f>
        <v>-2.02620507849237</v>
      </c>
      <c r="O69" s="74">
        <f>RANK(N69,N$8:N$74,0)</f>
        <v>47</v>
      </c>
      <c r="P69" s="73"/>
      <c r="Q69" s="74"/>
      <c r="R69" s="73">
        <f>VLOOKUP($A69,'Return Data'!$A$7:$R$328,17,0)</f>
        <v>-2.1292737676056301</v>
      </c>
      <c r="S69" s="75">
        <f t="shared" si="18"/>
        <v>55</v>
      </c>
    </row>
    <row r="70" spans="1:19" x14ac:dyDescent="0.25">
      <c r="A70" s="71" t="s">
        <v>327</v>
      </c>
      <c r="B70" s="72">
        <f>VLOOKUP($A70,'Return Data'!$A$7:$R$328,2,0)</f>
        <v>43896</v>
      </c>
      <c r="C70" s="73">
        <f>VLOOKUP($A70,'Return Data'!$A$7:$R$328,3,0)</f>
        <v>8.6271000000000004</v>
      </c>
      <c r="D70" s="73">
        <f>VLOOKUP($A70,'Return Data'!$A$7:$R$328,11,0)</f>
        <v>-25.516005940831199</v>
      </c>
      <c r="E70" s="74">
        <f t="shared" si="13"/>
        <v>58</v>
      </c>
      <c r="F70" s="73">
        <f>VLOOKUP($A70,'Return Data'!$A$7:$R$328,12,0)</f>
        <v>2.5066916042903902</v>
      </c>
      <c r="G70" s="74">
        <f t="shared" si="8"/>
        <v>56</v>
      </c>
      <c r="H70" s="73">
        <f>VLOOKUP($A70,'Return Data'!$A$7:$R$328,13,0)</f>
        <v>-16.647406431460102</v>
      </c>
      <c r="I70" s="74">
        <f t="shared" si="14"/>
        <v>57</v>
      </c>
      <c r="J70" s="73">
        <f>VLOOKUP($A70,'Return Data'!$A$7:$R$328,14,0)</f>
        <v>-8.3398719738254794</v>
      </c>
      <c r="K70" s="74">
        <f t="shared" si="15"/>
        <v>54</v>
      </c>
      <c r="L70" s="73">
        <f>VLOOKUP($A70,'Return Data'!$A$7:$R$328,18,0)</f>
        <v>-7.8375837902320198</v>
      </c>
      <c r="M70" s="74">
        <f t="shared" si="20"/>
        <v>50</v>
      </c>
      <c r="N70" s="73"/>
      <c r="O70" s="74"/>
      <c r="P70" s="73"/>
      <c r="Q70" s="74"/>
      <c r="R70" s="73">
        <f>VLOOKUP($A70,'Return Data'!$A$7:$R$328,17,0)</f>
        <v>-4.6701630941286103</v>
      </c>
      <c r="S70" s="75">
        <f t="shared" si="18"/>
        <v>59</v>
      </c>
    </row>
    <row r="71" spans="1:19" x14ac:dyDescent="0.25">
      <c r="A71" s="71" t="s">
        <v>328</v>
      </c>
      <c r="B71" s="72">
        <f>VLOOKUP($A71,'Return Data'!$A$7:$R$328,2,0)</f>
        <v>43896</v>
      </c>
      <c r="C71" s="73">
        <f>VLOOKUP($A71,'Return Data'!$A$7:$R$328,3,0)</f>
        <v>7.8216999999999999</v>
      </c>
      <c r="D71" s="73">
        <f>VLOOKUP($A71,'Return Data'!$A$7:$R$328,11,0)</f>
        <v>-8.5076413725427695</v>
      </c>
      <c r="E71" s="74">
        <f t="shared" si="13"/>
        <v>28</v>
      </c>
      <c r="F71" s="73">
        <f>VLOOKUP($A71,'Return Data'!$A$7:$R$328,12,0)</f>
        <v>8.5659877562614302</v>
      </c>
      <c r="G71" s="74">
        <f t="shared" si="8"/>
        <v>36</v>
      </c>
      <c r="H71" s="73">
        <f>VLOOKUP($A71,'Return Data'!$A$7:$R$328,13,0)</f>
        <v>-12.750410297020601</v>
      </c>
      <c r="I71" s="74">
        <f t="shared" si="14"/>
        <v>52</v>
      </c>
      <c r="J71" s="73">
        <f>VLOOKUP($A71,'Return Data'!$A$7:$R$328,14,0)</f>
        <v>-9.9873632072369798</v>
      </c>
      <c r="K71" s="74">
        <f t="shared" si="15"/>
        <v>59</v>
      </c>
      <c r="L71" s="73">
        <f>VLOOKUP($A71,'Return Data'!$A$7:$R$328,18,0)</f>
        <v>-9.6371430340925706</v>
      </c>
      <c r="M71" s="74">
        <f t="shared" si="20"/>
        <v>52</v>
      </c>
      <c r="N71" s="73"/>
      <c r="O71" s="74"/>
      <c r="P71" s="73"/>
      <c r="Q71" s="74"/>
      <c r="R71" s="73">
        <f>VLOOKUP($A71,'Return Data'!$A$7:$R$328,17,0)</f>
        <v>-10.219530848329001</v>
      </c>
      <c r="S71" s="75">
        <f t="shared" si="18"/>
        <v>65</v>
      </c>
    </row>
    <row r="72" spans="1:19" x14ac:dyDescent="0.25">
      <c r="A72" s="71" t="s">
        <v>329</v>
      </c>
      <c r="B72" s="72">
        <f>VLOOKUP($A72,'Return Data'!$A$7:$R$328,2,0)</f>
        <v>43896</v>
      </c>
      <c r="C72" s="73">
        <f>VLOOKUP($A72,'Return Data'!$A$7:$R$328,3,0)</f>
        <v>8.1990999999999996</v>
      </c>
      <c r="D72" s="73">
        <f>VLOOKUP($A72,'Return Data'!$A$7:$R$328,11,0)</f>
        <v>-7.52669463400807</v>
      </c>
      <c r="E72" s="74">
        <f t="shared" ref="E72:E74" si="21">RANK(D72,D$8:D$74,0)</f>
        <v>25</v>
      </c>
      <c r="F72" s="73">
        <f>VLOOKUP($A72,'Return Data'!$A$7:$R$328,12,0)</f>
        <v>11.0508788847205</v>
      </c>
      <c r="G72" s="74">
        <f t="shared" si="8"/>
        <v>28</v>
      </c>
      <c r="H72" s="73">
        <f>VLOOKUP($A72,'Return Data'!$A$7:$R$328,13,0)</f>
        <v>-10.453552668852801</v>
      </c>
      <c r="I72" s="74">
        <f t="shared" si="14"/>
        <v>47</v>
      </c>
      <c r="J72" s="73">
        <f>VLOOKUP($A72,'Return Data'!$A$7:$R$328,14,0)</f>
        <v>-8.1254799418584707</v>
      </c>
      <c r="K72" s="74">
        <f t="shared" si="15"/>
        <v>53</v>
      </c>
      <c r="L72" s="73"/>
      <c r="M72" s="74"/>
      <c r="N72" s="73"/>
      <c r="O72" s="74"/>
      <c r="P72" s="73"/>
      <c r="Q72" s="74"/>
      <c r="R72" s="73">
        <f>VLOOKUP($A72,'Return Data'!$A$7:$R$328,17,0)</f>
        <v>-9.2581478873239504</v>
      </c>
      <c r="S72" s="75">
        <f t="shared" ref="S72:S74" si="22">RANK(R72,R$8:R$74,0)</f>
        <v>63</v>
      </c>
    </row>
    <row r="73" spans="1:19" x14ac:dyDescent="0.25">
      <c r="A73" s="71" t="s">
        <v>330</v>
      </c>
      <c r="B73" s="72">
        <f>VLOOKUP($A73,'Return Data'!$A$7:$R$328,2,0)</f>
        <v>43896</v>
      </c>
      <c r="C73" s="73">
        <f>VLOOKUP($A73,'Return Data'!$A$7:$R$328,3,0)</f>
        <v>88.1952</v>
      </c>
      <c r="D73" s="73">
        <f>VLOOKUP($A73,'Return Data'!$A$7:$R$328,11,0)</f>
        <v>-6.5480221320857401</v>
      </c>
      <c r="E73" s="74">
        <f t="shared" si="21"/>
        <v>22</v>
      </c>
      <c r="F73" s="73">
        <f>VLOOKUP($A73,'Return Data'!$A$7:$R$328,12,0)</f>
        <v>16.149097415192799</v>
      </c>
      <c r="G73" s="74">
        <f t="shared" si="8"/>
        <v>16</v>
      </c>
      <c r="H73" s="73">
        <f>VLOOKUP($A73,'Return Data'!$A$7:$R$328,13,0)</f>
        <v>1.19632683466246</v>
      </c>
      <c r="I73" s="74">
        <f t="shared" si="14"/>
        <v>16</v>
      </c>
      <c r="J73" s="73">
        <f>VLOOKUP($A73,'Return Data'!$A$7:$R$328,14,0)</f>
        <v>4.4090090479328401</v>
      </c>
      <c r="K73" s="74">
        <f t="shared" si="15"/>
        <v>24</v>
      </c>
      <c r="L73" s="73">
        <f>VLOOKUP($A73,'Return Data'!$A$7:$R$328,18,0)</f>
        <v>2.41010468777454</v>
      </c>
      <c r="M73" s="74">
        <f>RANK(L73,L$8:L$74,0)</f>
        <v>15</v>
      </c>
      <c r="N73" s="73">
        <f>VLOOKUP($A73,'Return Data'!$A$7:$R$328,15,0)</f>
        <v>6.3036206735537004</v>
      </c>
      <c r="O73" s="74">
        <f>RANK(N73,N$8:N$74,0)</f>
        <v>19</v>
      </c>
      <c r="P73" s="73">
        <f>VLOOKUP($A73,'Return Data'!$A$7:$R$328,16,0)</f>
        <v>5.5073272707766403</v>
      </c>
      <c r="Q73" s="74">
        <f>RANK(P73,P$8:P$74,0)</f>
        <v>23</v>
      </c>
      <c r="R73" s="73">
        <f>VLOOKUP($A73,'Return Data'!$A$7:$R$328,17,0)</f>
        <v>21.476429239856198</v>
      </c>
      <c r="S73" s="75">
        <f t="shared" si="22"/>
        <v>28</v>
      </c>
    </row>
    <row r="74" spans="1:19" x14ac:dyDescent="0.25">
      <c r="A74" s="71" t="s">
        <v>331</v>
      </c>
      <c r="B74" s="72">
        <f>VLOOKUP($A74,'Return Data'!$A$7:$R$328,2,0)</f>
        <v>43896</v>
      </c>
      <c r="C74" s="73">
        <f>VLOOKUP($A74,'Return Data'!$A$7:$R$328,3,0)</f>
        <v>104.3811</v>
      </c>
      <c r="D74" s="73">
        <f>VLOOKUP($A74,'Return Data'!$A$7:$R$328,11,0)</f>
        <v>-21.7414108327111</v>
      </c>
      <c r="E74" s="74">
        <f t="shared" si="21"/>
        <v>49</v>
      </c>
      <c r="F74" s="73">
        <f>VLOOKUP($A74,'Return Data'!$A$7:$R$328,12,0)</f>
        <v>5.2573035652178097</v>
      </c>
      <c r="G74" s="74">
        <f t="shared" si="8"/>
        <v>47</v>
      </c>
      <c r="H74" s="73">
        <f>VLOOKUP($A74,'Return Data'!$A$7:$R$328,13,0)</f>
        <v>-7.0980744083838703</v>
      </c>
      <c r="I74" s="74">
        <f t="shared" si="14"/>
        <v>40</v>
      </c>
      <c r="J74" s="73">
        <f>VLOOKUP($A74,'Return Data'!$A$7:$R$328,14,0)</f>
        <v>-0.18494648260774599</v>
      </c>
      <c r="K74" s="74">
        <f t="shared" si="15"/>
        <v>38</v>
      </c>
      <c r="L74" s="73">
        <f>VLOOKUP($A74,'Return Data'!$A$7:$R$328,18,0)</f>
        <v>1.5841032511900299</v>
      </c>
      <c r="M74" s="74">
        <f>RANK(L74,L$8:L$74,0)</f>
        <v>19</v>
      </c>
      <c r="N74" s="73">
        <f>VLOOKUP($A74,'Return Data'!$A$7:$R$328,15,0)</f>
        <v>5.69208458480235</v>
      </c>
      <c r="O74" s="74">
        <f>RANK(N74,N$8:N$74,0)</f>
        <v>24</v>
      </c>
      <c r="P74" s="73">
        <f>VLOOKUP($A74,'Return Data'!$A$7:$R$328,16,0)</f>
        <v>5.9176277803904904</v>
      </c>
      <c r="Q74" s="74">
        <f>RANK(P74,P$8:P$74,0)</f>
        <v>21</v>
      </c>
      <c r="R74" s="73">
        <f>VLOOKUP($A74,'Return Data'!$A$7:$R$328,17,0)</f>
        <v>81.4984145615459</v>
      </c>
      <c r="S74" s="75">
        <f t="shared" si="22"/>
        <v>9</v>
      </c>
    </row>
    <row r="75" spans="1:19" x14ac:dyDescent="0.25">
      <c r="A75" s="77"/>
      <c r="B75" s="78"/>
      <c r="C75" s="78"/>
      <c r="D75" s="79"/>
      <c r="E75" s="78"/>
      <c r="F75" s="79"/>
      <c r="G75" s="78"/>
      <c r="H75" s="79"/>
      <c r="I75" s="78"/>
      <c r="J75" s="79"/>
      <c r="K75" s="78"/>
      <c r="L75" s="79"/>
      <c r="M75" s="78"/>
      <c r="N75" s="79"/>
      <c r="O75" s="78"/>
      <c r="P75" s="79"/>
      <c r="Q75" s="78"/>
      <c r="R75" s="79"/>
      <c r="S75" s="80"/>
    </row>
    <row r="76" spans="1:19" x14ac:dyDescent="0.25">
      <c r="A76" s="81" t="s">
        <v>27</v>
      </c>
      <c r="B76" s="82"/>
      <c r="C76" s="82"/>
      <c r="D76" s="83">
        <f>AVERAGE(D8:D74)</f>
        <v>-11.566832678472926</v>
      </c>
      <c r="E76" s="82"/>
      <c r="F76" s="83">
        <f>AVERAGE(F8:F74)</f>
        <v>10.906468136703543</v>
      </c>
      <c r="G76" s="82"/>
      <c r="H76" s="83">
        <f>AVERAGE(H8:H74)</f>
        <v>-4.5821401038136473</v>
      </c>
      <c r="I76" s="82"/>
      <c r="J76" s="83">
        <f>AVERAGE(J8:J74)</f>
        <v>1.5541039188105281</v>
      </c>
      <c r="K76" s="82"/>
      <c r="L76" s="83">
        <f>AVERAGE(L8:L74)</f>
        <v>-0.79340352292617544</v>
      </c>
      <c r="M76" s="82"/>
      <c r="N76" s="83">
        <f>AVERAGE(N8:N74)</f>
        <v>6.1649232670338741</v>
      </c>
      <c r="O76" s="82"/>
      <c r="P76" s="83">
        <f>AVERAGE(P8:P74)</f>
        <v>6.476828071178522</v>
      </c>
      <c r="Q76" s="82"/>
      <c r="R76" s="83">
        <f>AVERAGE(R8:R74)</f>
        <v>42.60757624457591</v>
      </c>
      <c r="S76" s="84"/>
    </row>
    <row r="77" spans="1:19" x14ac:dyDescent="0.25">
      <c r="A77" s="81" t="s">
        <v>28</v>
      </c>
      <c r="B77" s="82"/>
      <c r="C77" s="82"/>
      <c r="D77" s="83">
        <f>MIN(D8:D74)</f>
        <v>-41.449927306616701</v>
      </c>
      <c r="E77" s="82"/>
      <c r="F77" s="83">
        <f>MIN(F8:F74)</f>
        <v>-15.621082300862</v>
      </c>
      <c r="G77" s="82"/>
      <c r="H77" s="83">
        <f>MIN(H8:H74)</f>
        <v>-20.830014354618999</v>
      </c>
      <c r="I77" s="82"/>
      <c r="J77" s="83">
        <f>MIN(J8:J74)</f>
        <v>-15.356913432080299</v>
      </c>
      <c r="K77" s="82"/>
      <c r="L77" s="83">
        <f>MIN(L8:L74)</f>
        <v>-16.307616922801</v>
      </c>
      <c r="M77" s="82"/>
      <c r="N77" s="83">
        <f>MIN(N8:N74)</f>
        <v>-6.2805977432900102</v>
      </c>
      <c r="O77" s="82"/>
      <c r="P77" s="83">
        <f>MIN(P8:P74)</f>
        <v>-1.26683137448601</v>
      </c>
      <c r="Q77" s="82"/>
      <c r="R77" s="83">
        <f>MIN(R8:R74)</f>
        <v>-12.784022471910101</v>
      </c>
      <c r="S77" s="84"/>
    </row>
    <row r="78" spans="1:19" ht="15.75" thickBot="1" x14ac:dyDescent="0.3">
      <c r="A78" s="85" t="s">
        <v>29</v>
      </c>
      <c r="B78" s="86"/>
      <c r="C78" s="86"/>
      <c r="D78" s="87">
        <f>MAX(D8:D74)</f>
        <v>25.323042233978001</v>
      </c>
      <c r="E78" s="86"/>
      <c r="F78" s="87">
        <f>MAX(F8:F74)</f>
        <v>38.5694895258952</v>
      </c>
      <c r="G78" s="86"/>
      <c r="H78" s="87">
        <f>MAX(H8:H74)</f>
        <v>16.446147964715699</v>
      </c>
      <c r="I78" s="86"/>
      <c r="J78" s="87">
        <f>MAX(J8:J74)</f>
        <v>27.348184082457902</v>
      </c>
      <c r="K78" s="86"/>
      <c r="L78" s="87">
        <f>MAX(L8:L74)</f>
        <v>12.2254477025679</v>
      </c>
      <c r="M78" s="86"/>
      <c r="N78" s="87">
        <f>MAX(N8:N74)</f>
        <v>17.849805152561299</v>
      </c>
      <c r="O78" s="86"/>
      <c r="P78" s="87">
        <f>MAX(P8:P74)</f>
        <v>15.157969969668899</v>
      </c>
      <c r="Q78" s="86"/>
      <c r="R78" s="87">
        <f>MAX(R8:R74)</f>
        <v>614.62598871428804</v>
      </c>
      <c r="S78" s="88"/>
    </row>
    <row r="80" spans="1:19" x14ac:dyDescent="0.25">
      <c r="A80" s="15" t="s">
        <v>342</v>
      </c>
    </row>
  </sheetData>
  <sheetProtection password="F4C3" sheet="1" objects="1" scenarios="1"/>
  <sortState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855468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17" t="s">
        <v>349</v>
      </c>
    </row>
    <row r="3" spans="1:14" ht="15.75" thickBot="1" x14ac:dyDescent="0.3">
      <c r="A3" s="118"/>
      <c r="B3" s="122"/>
      <c r="C3" s="122"/>
      <c r="D3" s="123"/>
      <c r="E3" s="123"/>
      <c r="F3" s="123"/>
      <c r="G3" s="123"/>
      <c r="H3" s="123"/>
      <c r="I3" s="123"/>
      <c r="J3" s="123"/>
      <c r="K3" s="123"/>
      <c r="L3" s="27"/>
      <c r="M3" s="28"/>
    </row>
    <row r="4" spans="1:14" ht="15.75" thickBot="1" x14ac:dyDescent="0.3">
      <c r="A4" s="27"/>
      <c r="B4" s="122"/>
      <c r="C4" s="122"/>
      <c r="D4" s="27"/>
      <c r="E4" s="27"/>
      <c r="F4" s="27"/>
      <c r="G4" s="27"/>
      <c r="H4" s="27"/>
      <c r="I4" s="27"/>
      <c r="J4" s="27"/>
      <c r="K4" s="27"/>
      <c r="L4" s="27"/>
      <c r="M4" s="27"/>
    </row>
    <row r="5" spans="1:14" x14ac:dyDescent="0.25">
      <c r="A5" s="32" t="s">
        <v>348</v>
      </c>
      <c r="B5" s="115" t="s">
        <v>8</v>
      </c>
      <c r="C5" s="115" t="s">
        <v>9</v>
      </c>
      <c r="D5" s="121" t="s">
        <v>47</v>
      </c>
      <c r="E5" s="121"/>
      <c r="F5" s="121" t="s">
        <v>48</v>
      </c>
      <c r="G5" s="121"/>
      <c r="H5" s="121" t="s">
        <v>1</v>
      </c>
      <c r="I5" s="121"/>
      <c r="J5" s="121" t="s">
        <v>2</v>
      </c>
      <c r="K5" s="121"/>
      <c r="L5" s="119" t="s">
        <v>46</v>
      </c>
      <c r="M5" s="120"/>
      <c r="N5" s="13"/>
    </row>
    <row r="6" spans="1:14" x14ac:dyDescent="0.25">
      <c r="A6" s="35" t="s">
        <v>7</v>
      </c>
      <c r="B6" s="116"/>
      <c r="C6" s="116"/>
      <c r="D6" s="36" t="s">
        <v>0</v>
      </c>
      <c r="E6" s="36" t="s">
        <v>10</v>
      </c>
      <c r="F6" s="36" t="s">
        <v>0</v>
      </c>
      <c r="G6" s="36" t="s">
        <v>10</v>
      </c>
      <c r="H6" s="36" t="s">
        <v>0</v>
      </c>
      <c r="I6" s="36" t="s">
        <v>10</v>
      </c>
      <c r="J6" s="36" t="s">
        <v>0</v>
      </c>
      <c r="K6" s="36" t="s">
        <v>10</v>
      </c>
      <c r="L6" s="36" t="s">
        <v>0</v>
      </c>
      <c r="M6" s="37" t="s">
        <v>10</v>
      </c>
      <c r="N6" s="13"/>
    </row>
    <row r="7" spans="1:14" x14ac:dyDescent="0.25">
      <c r="A7" s="38"/>
      <c r="B7" s="39"/>
      <c r="C7" s="39"/>
      <c r="D7" s="39"/>
      <c r="E7" s="39"/>
      <c r="F7" s="39"/>
      <c r="G7" s="39"/>
      <c r="H7" s="39"/>
      <c r="I7" s="39"/>
      <c r="J7" s="39"/>
      <c r="K7" s="39"/>
      <c r="L7" s="39"/>
      <c r="M7" s="40"/>
    </row>
    <row r="8" spans="1:14" x14ac:dyDescent="0.25">
      <c r="A8" s="71" t="s">
        <v>379</v>
      </c>
      <c r="B8" s="72">
        <f>VLOOKUP($A8,'Return Data'!$A$7:$R$328,2,0)</f>
        <v>43896</v>
      </c>
      <c r="C8" s="73">
        <f>VLOOKUP($A8,'Return Data'!$A$7:$R$328,3,0)</f>
        <v>10.039999999999999</v>
      </c>
      <c r="D8" s="73">
        <f>VLOOKUP($A8,'Return Data'!$A$7:$R$328,9,0)</f>
        <v>-21.618953603159198</v>
      </c>
      <c r="E8" s="74">
        <f>RANK(D8,D$8:D$10,0)</f>
        <v>1</v>
      </c>
      <c r="F8" s="73"/>
      <c r="G8" s="74"/>
      <c r="H8" s="73"/>
      <c r="I8" s="74"/>
      <c r="J8" s="73"/>
      <c r="K8" s="74"/>
      <c r="L8" s="73">
        <f>VLOOKUP($A8,'Return Data'!$A$7:$R$328,17,0)</f>
        <v>6.3478260869565304</v>
      </c>
      <c r="M8" s="75">
        <f>RANK(L8,L$8:L$10,0)</f>
        <v>2</v>
      </c>
    </row>
    <row r="9" spans="1:14" x14ac:dyDescent="0.25">
      <c r="A9" s="71" t="s">
        <v>49</v>
      </c>
      <c r="B9" s="72">
        <f>VLOOKUP($A9,'Return Data'!$A$7:$R$328,2,0)</f>
        <v>43896</v>
      </c>
      <c r="C9" s="73">
        <f>VLOOKUP($A9,'Return Data'!$A$7:$R$328,3,0)</f>
        <v>9.99</v>
      </c>
      <c r="D9" s="73">
        <f>VLOOKUP($A9,'Return Data'!$A$7:$R$328,9,0)</f>
        <v>-176.230269266481</v>
      </c>
      <c r="E9" s="74">
        <f t="shared" ref="E9:E10" si="0">RANK(D9,D$8:D$10,0)</f>
        <v>2</v>
      </c>
      <c r="F9" s="73">
        <f>VLOOKUP($A9,'Return Data'!$A$7:$R$328,10,0)</f>
        <v>-113.48219332956501</v>
      </c>
      <c r="G9" s="74">
        <f t="shared" ref="G9" si="1">RANK(F9,F$8:F$10,0)</f>
        <v>2</v>
      </c>
      <c r="H9" s="73">
        <f>VLOOKUP($A9,'Return Data'!$A$7:$R$328,11,0)</f>
        <v>-15.0701899256813</v>
      </c>
      <c r="I9" s="74">
        <f t="shared" ref="I9:K10" si="2">RANK(H9,H$8:H$10,0)</f>
        <v>1</v>
      </c>
      <c r="J9" s="73">
        <f>VLOOKUP($A9,'Return Data'!$A$7:$R$328,12,0)</f>
        <v>4.0970265689367196</v>
      </c>
      <c r="K9" s="74">
        <f t="shared" si="2"/>
        <v>2</v>
      </c>
      <c r="L9" s="73">
        <f>VLOOKUP($A9,'Return Data'!$A$7:$R$328,17,0)</f>
        <v>-0.153361344537815</v>
      </c>
      <c r="M9" s="75">
        <f t="shared" ref="M9:M10" si="3">RANK(L9,L$8:L$10,0)</f>
        <v>3</v>
      </c>
    </row>
    <row r="10" spans="1:14" x14ac:dyDescent="0.25">
      <c r="A10" s="71" t="s">
        <v>50</v>
      </c>
      <c r="B10" s="72">
        <f>VLOOKUP($A10,'Return Data'!$A$7:$R$328,2,0)</f>
        <v>43896</v>
      </c>
      <c r="C10" s="73">
        <f>VLOOKUP($A10,'Return Data'!$A$7:$R$328,3,0)</f>
        <v>111.148</v>
      </c>
      <c r="D10" s="73">
        <f>VLOOKUP($A10,'Return Data'!$A$7:$R$328,9,0)</f>
        <v>-204.60918100512001</v>
      </c>
      <c r="E10" s="74">
        <f t="shared" si="0"/>
        <v>3</v>
      </c>
      <c r="F10" s="73">
        <f>VLOOKUP($A10,'Return Data'!$A$7:$R$328,10,0)</f>
        <v>-109.01536773523701</v>
      </c>
      <c r="G10" s="74">
        <f t="shared" ref="G10" si="4">RANK(F10,F$8:F$10,0)</f>
        <v>1</v>
      </c>
      <c r="H10" s="73">
        <f>VLOOKUP($A10,'Return Data'!$A$7:$R$328,11,0)</f>
        <v>-19.8594512768959</v>
      </c>
      <c r="I10" s="74">
        <f t="shared" si="2"/>
        <v>2</v>
      </c>
      <c r="J10" s="73">
        <f>VLOOKUP($A10,'Return Data'!$A$7:$R$328,12,0)</f>
        <v>8.4884258027871695</v>
      </c>
      <c r="K10" s="74">
        <f t="shared" si="2"/>
        <v>1</v>
      </c>
      <c r="L10" s="73">
        <f>VLOOKUP($A10,'Return Data'!$A$7:$R$328,17,0)</f>
        <v>18.1670114815321</v>
      </c>
      <c r="M10" s="75">
        <f t="shared" si="3"/>
        <v>1</v>
      </c>
    </row>
    <row r="11" spans="1:14" x14ac:dyDescent="0.25">
      <c r="A11" s="77"/>
      <c r="B11" s="78"/>
      <c r="C11" s="78"/>
      <c r="D11" s="79"/>
      <c r="E11" s="78"/>
      <c r="F11" s="79"/>
      <c r="G11" s="78"/>
      <c r="H11" s="79"/>
      <c r="I11" s="78"/>
      <c r="J11" s="79"/>
      <c r="K11" s="78"/>
      <c r="L11" s="79"/>
      <c r="M11" s="80"/>
    </row>
    <row r="12" spans="1:14" x14ac:dyDescent="0.25">
      <c r="A12" s="81" t="s">
        <v>27</v>
      </c>
      <c r="B12" s="82"/>
      <c r="C12" s="82"/>
      <c r="D12" s="83">
        <f>AVERAGE(D8:D10)</f>
        <v>-134.15280129158671</v>
      </c>
      <c r="E12" s="82"/>
      <c r="F12" s="83">
        <f>AVERAGE(F8:F10)</f>
        <v>-111.24878053240101</v>
      </c>
      <c r="G12" s="82"/>
      <c r="H12" s="83">
        <f>AVERAGE(H8:H10)</f>
        <v>-17.464820601288601</v>
      </c>
      <c r="I12" s="82"/>
      <c r="J12" s="83">
        <f>AVERAGE(J8:J10)</f>
        <v>6.2927261858619445</v>
      </c>
      <c r="K12" s="82"/>
      <c r="L12" s="83">
        <f>AVERAGE(L8:L10)</f>
        <v>8.1204920746502722</v>
      </c>
      <c r="M12" s="84"/>
    </row>
    <row r="13" spans="1:14" x14ac:dyDescent="0.25">
      <c r="A13" s="81" t="s">
        <v>28</v>
      </c>
      <c r="B13" s="82"/>
      <c r="C13" s="82"/>
      <c r="D13" s="83">
        <f>MIN(D8:D10)</f>
        <v>-204.60918100512001</v>
      </c>
      <c r="E13" s="82"/>
      <c r="F13" s="83">
        <f>MIN(F8:F10)</f>
        <v>-113.48219332956501</v>
      </c>
      <c r="G13" s="82"/>
      <c r="H13" s="83">
        <f>MIN(H8:H10)</f>
        <v>-19.8594512768959</v>
      </c>
      <c r="I13" s="82"/>
      <c r="J13" s="83">
        <f>MIN(J8:J10)</f>
        <v>4.0970265689367196</v>
      </c>
      <c r="K13" s="82"/>
      <c r="L13" s="83">
        <f>MIN(L8:L10)</f>
        <v>-0.153361344537815</v>
      </c>
      <c r="M13" s="84"/>
    </row>
    <row r="14" spans="1:14" ht="15.75" thickBot="1" x14ac:dyDescent="0.3">
      <c r="A14" s="85" t="s">
        <v>29</v>
      </c>
      <c r="B14" s="86"/>
      <c r="C14" s="86"/>
      <c r="D14" s="87">
        <f>MAX(D8:D10)</f>
        <v>-21.618953603159198</v>
      </c>
      <c r="E14" s="86"/>
      <c r="F14" s="87">
        <f>MAX(F8:F10)</f>
        <v>-109.01536773523701</v>
      </c>
      <c r="G14" s="86"/>
      <c r="H14" s="87">
        <f>MAX(H8:H10)</f>
        <v>-15.0701899256813</v>
      </c>
      <c r="I14" s="86"/>
      <c r="J14" s="87">
        <f>MAX(J8:J10)</f>
        <v>8.4884258027871695</v>
      </c>
      <c r="K14" s="86"/>
      <c r="L14" s="87">
        <f>MAX(L8:L10)</f>
        <v>18.1670114815321</v>
      </c>
      <c r="M14" s="88"/>
    </row>
    <row r="16" spans="1:14" x14ac:dyDescent="0.25">
      <c r="A16" s="15" t="s">
        <v>342</v>
      </c>
    </row>
    <row r="18" ht="15" customHeight="1" x14ac:dyDescent="0.25"/>
  </sheetData>
  <sheetProtection password="F4C3" sheet="1" objects="1" scenarios="1"/>
  <mergeCells count="14">
    <mergeCell ref="L5:M5"/>
    <mergeCell ref="B3:B4"/>
    <mergeCell ref="C3:C4"/>
    <mergeCell ref="D3:E3"/>
    <mergeCell ref="F3:G3"/>
    <mergeCell ref="H3:I3"/>
    <mergeCell ref="J3:K3"/>
    <mergeCell ref="A2:A3"/>
    <mergeCell ref="D5:E5"/>
    <mergeCell ref="F5:G5"/>
    <mergeCell ref="H5:I5"/>
    <mergeCell ref="J5:K5"/>
    <mergeCell ref="B5:B6"/>
    <mergeCell ref="C5:C6"/>
  </mergeCells>
  <hyperlinks>
    <hyperlink ref="A2"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7109375" style="3" bestFit="1" customWidth="1"/>
    <col min="2" max="2" width="11.710937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17" t="s">
        <v>349</v>
      </c>
    </row>
    <row r="3" spans="1:14" ht="15.75" thickBot="1" x14ac:dyDescent="0.3">
      <c r="A3" s="118"/>
      <c r="B3" s="122"/>
      <c r="C3" s="122"/>
      <c r="D3" s="123"/>
      <c r="E3" s="123"/>
      <c r="F3" s="123"/>
      <c r="G3" s="123"/>
      <c r="H3" s="123"/>
      <c r="I3" s="123"/>
      <c r="J3" s="123"/>
      <c r="K3" s="123"/>
      <c r="L3" s="27"/>
      <c r="M3" s="28"/>
    </row>
    <row r="4" spans="1:14" ht="15.75" thickBot="1" x14ac:dyDescent="0.3">
      <c r="A4" s="27"/>
      <c r="B4" s="122"/>
      <c r="C4" s="122"/>
      <c r="D4" s="27"/>
      <c r="E4" s="27"/>
      <c r="F4" s="27"/>
      <c r="G4" s="27"/>
      <c r="H4" s="27"/>
      <c r="I4" s="27"/>
      <c r="J4" s="27"/>
      <c r="K4" s="27"/>
      <c r="L4" s="27"/>
      <c r="M4" s="27"/>
    </row>
    <row r="5" spans="1:14" x14ac:dyDescent="0.25">
      <c r="A5" s="32" t="s">
        <v>347</v>
      </c>
      <c r="B5" s="115" t="s">
        <v>8</v>
      </c>
      <c r="C5" s="115" t="s">
        <v>9</v>
      </c>
      <c r="D5" s="121" t="s">
        <v>47</v>
      </c>
      <c r="E5" s="121"/>
      <c r="F5" s="121" t="s">
        <v>48</v>
      </c>
      <c r="G5" s="121"/>
      <c r="H5" s="121" t="s">
        <v>1</v>
      </c>
      <c r="I5" s="121"/>
      <c r="J5" s="121" t="s">
        <v>2</v>
      </c>
      <c r="K5" s="121"/>
      <c r="L5" s="119" t="s">
        <v>46</v>
      </c>
      <c r="M5" s="120"/>
      <c r="N5" s="13"/>
    </row>
    <row r="6" spans="1:14" x14ac:dyDescent="0.25">
      <c r="A6" s="35" t="s">
        <v>7</v>
      </c>
      <c r="B6" s="116"/>
      <c r="C6" s="116"/>
      <c r="D6" s="36" t="s">
        <v>0</v>
      </c>
      <c r="E6" s="36" t="s">
        <v>10</v>
      </c>
      <c r="F6" s="36" t="s">
        <v>0</v>
      </c>
      <c r="G6" s="36" t="s">
        <v>10</v>
      </c>
      <c r="H6" s="36" t="s">
        <v>0</v>
      </c>
      <c r="I6" s="36" t="s">
        <v>10</v>
      </c>
      <c r="J6" s="36" t="s">
        <v>0</v>
      </c>
      <c r="K6" s="36" t="s">
        <v>10</v>
      </c>
      <c r="L6" s="36" t="s">
        <v>0</v>
      </c>
      <c r="M6" s="37" t="s">
        <v>10</v>
      </c>
      <c r="N6" s="13"/>
    </row>
    <row r="7" spans="1:14" x14ac:dyDescent="0.25">
      <c r="A7" s="33"/>
      <c r="B7" s="31"/>
      <c r="C7" s="31"/>
      <c r="D7" s="31"/>
      <c r="E7" s="31"/>
      <c r="F7" s="31"/>
      <c r="G7" s="31"/>
      <c r="H7" s="31"/>
      <c r="I7" s="31"/>
      <c r="J7" s="31"/>
      <c r="K7" s="31"/>
      <c r="L7" s="31"/>
      <c r="M7" s="34"/>
    </row>
    <row r="8" spans="1:14" x14ac:dyDescent="0.25">
      <c r="A8" s="71" t="s">
        <v>381</v>
      </c>
      <c r="B8" s="72">
        <f>VLOOKUP($A8,'Return Data'!$A$7:$R$328,2,0)</f>
        <v>43896</v>
      </c>
      <c r="C8" s="73">
        <f>VLOOKUP($A8,'Return Data'!$A$7:$R$328,3,0)</f>
        <v>10.029999999999999</v>
      </c>
      <c r="D8" s="73">
        <f>VLOOKUP($A8,'Return Data'!$A$7:$R$328,9,0)</f>
        <v>-24.021059559065801</v>
      </c>
      <c r="E8" s="74">
        <f>RANK(D8,D$8:D$10,0)</f>
        <v>1</v>
      </c>
      <c r="F8" s="73"/>
      <c r="G8" s="74"/>
      <c r="H8" s="73"/>
      <c r="I8" s="74"/>
      <c r="J8" s="73"/>
      <c r="K8" s="74"/>
      <c r="L8" s="73">
        <f>VLOOKUP($A8,'Return Data'!$A$7:$R$328,17,0)</f>
        <v>4.7608695652172202</v>
      </c>
      <c r="M8" s="75">
        <f>RANK(L8,L$8:L$10,0)</f>
        <v>2</v>
      </c>
    </row>
    <row r="9" spans="1:14" x14ac:dyDescent="0.25">
      <c r="A9" s="71" t="s">
        <v>51</v>
      </c>
      <c r="B9" s="72">
        <f>VLOOKUP($A9,'Return Data'!$A$7:$R$328,2,0)</f>
        <v>43896</v>
      </c>
      <c r="C9" s="73">
        <f>VLOOKUP($A9,'Return Data'!$A$7:$R$328,3,0)</f>
        <v>9.9600000000000009</v>
      </c>
      <c r="D9" s="73">
        <f>VLOOKUP($A9,'Return Data'!$A$7:$R$328,9,0)</f>
        <v>-174.61944703323999</v>
      </c>
      <c r="E9" s="74">
        <f t="shared" ref="E9:E10" si="0">RANK(D9,D$8:D$10,0)</f>
        <v>2</v>
      </c>
      <c r="F9" s="73">
        <f>VLOOKUP($A9,'Return Data'!$A$7:$R$328,10,0)</f>
        <v>-113.793103448276</v>
      </c>
      <c r="G9" s="74">
        <f t="shared" ref="G9:G10" si="1">RANK(F9,F$8:F$10,0)</f>
        <v>2</v>
      </c>
      <c r="H9" s="73">
        <f>VLOOKUP($A9,'Return Data'!$A$7:$R$328,11,0)</f>
        <v>-15.4864440578726</v>
      </c>
      <c r="I9" s="74">
        <f t="shared" ref="I9:K10" si="2">RANK(H9,H$8:H$10,0)</f>
        <v>1</v>
      </c>
      <c r="J9" s="73">
        <f>VLOOKUP($A9,'Return Data'!$A$7:$R$328,12,0)</f>
        <v>3.6910941818917502</v>
      </c>
      <c r="K9" s="74">
        <f t="shared" si="2"/>
        <v>2</v>
      </c>
      <c r="L9" s="73">
        <f>VLOOKUP($A9,'Return Data'!$A$7:$R$328,17,0)</f>
        <v>-0.613445378151244</v>
      </c>
      <c r="M9" s="75">
        <f t="shared" ref="M9:M10" si="3">RANK(L9,L$8:L$10,0)</f>
        <v>3</v>
      </c>
    </row>
    <row r="10" spans="1:14" x14ac:dyDescent="0.25">
      <c r="A10" s="71" t="s">
        <v>52</v>
      </c>
      <c r="B10" s="72">
        <f>VLOOKUP($A10,'Return Data'!$A$7:$R$328,2,0)</f>
        <v>43896</v>
      </c>
      <c r="C10" s="73">
        <f>VLOOKUP($A10,'Return Data'!$A$7:$R$328,3,0)</f>
        <v>105.2439</v>
      </c>
      <c r="D10" s="73">
        <f>VLOOKUP($A10,'Return Data'!$A$7:$R$328,9,0)</f>
        <v>-205.33298185538399</v>
      </c>
      <c r="E10" s="74">
        <f t="shared" si="0"/>
        <v>3</v>
      </c>
      <c r="F10" s="73">
        <f>VLOOKUP($A10,'Return Data'!$A$7:$R$328,10,0)</f>
        <v>-109.721086203844</v>
      </c>
      <c r="G10" s="74">
        <f t="shared" si="1"/>
        <v>1</v>
      </c>
      <c r="H10" s="73">
        <f>VLOOKUP($A10,'Return Data'!$A$7:$R$328,11,0)</f>
        <v>-20.644764483246099</v>
      </c>
      <c r="I10" s="74">
        <f t="shared" si="2"/>
        <v>2</v>
      </c>
      <c r="J10" s="73">
        <f>VLOOKUP($A10,'Return Data'!$A$7:$R$328,12,0)</f>
        <v>7.6599792603719496</v>
      </c>
      <c r="K10" s="74">
        <f t="shared" si="2"/>
        <v>1</v>
      </c>
      <c r="L10" s="73">
        <f>VLOOKUP($A10,'Return Data'!$A$7:$R$328,17,0)</f>
        <v>155.63984068703101</v>
      </c>
      <c r="M10" s="75">
        <f t="shared" si="3"/>
        <v>1</v>
      </c>
    </row>
    <row r="11" spans="1:14" x14ac:dyDescent="0.25">
      <c r="A11" s="77"/>
      <c r="B11" s="78"/>
      <c r="C11" s="78"/>
      <c r="D11" s="79"/>
      <c r="E11" s="78"/>
      <c r="F11" s="79"/>
      <c r="G11" s="78"/>
      <c r="H11" s="79"/>
      <c r="I11" s="78"/>
      <c r="J11" s="79"/>
      <c r="K11" s="78"/>
      <c r="L11" s="79"/>
      <c r="M11" s="80"/>
    </row>
    <row r="12" spans="1:14" x14ac:dyDescent="0.25">
      <c r="A12" s="81" t="s">
        <v>27</v>
      </c>
      <c r="B12" s="82"/>
      <c r="C12" s="82"/>
      <c r="D12" s="83">
        <f>AVERAGE(D8:D10)</f>
        <v>-134.65782948256324</v>
      </c>
      <c r="E12" s="82"/>
      <c r="F12" s="83">
        <f>AVERAGE(F8:F10)</f>
        <v>-111.75709482606</v>
      </c>
      <c r="G12" s="82"/>
      <c r="H12" s="83">
        <f>AVERAGE(H8:H10)</f>
        <v>-18.065604270559348</v>
      </c>
      <c r="I12" s="82"/>
      <c r="J12" s="83">
        <f>AVERAGE(J8:J10)</f>
        <v>5.6755367211318504</v>
      </c>
      <c r="K12" s="82"/>
      <c r="L12" s="83">
        <f>AVERAGE(L8:L10)</f>
        <v>53.262421624698995</v>
      </c>
      <c r="M12" s="84"/>
    </row>
    <row r="13" spans="1:14" x14ac:dyDescent="0.25">
      <c r="A13" s="81" t="s">
        <v>28</v>
      </c>
      <c r="B13" s="82"/>
      <c r="C13" s="82"/>
      <c r="D13" s="83">
        <f>MIN(D8:D10)</f>
        <v>-205.33298185538399</v>
      </c>
      <c r="E13" s="82"/>
      <c r="F13" s="83">
        <f>MIN(F8:F10)</f>
        <v>-113.793103448276</v>
      </c>
      <c r="G13" s="82"/>
      <c r="H13" s="83">
        <f>MIN(H8:H10)</f>
        <v>-20.644764483246099</v>
      </c>
      <c r="I13" s="82"/>
      <c r="J13" s="83">
        <f>MIN(J8:J10)</f>
        <v>3.6910941818917502</v>
      </c>
      <c r="K13" s="82"/>
      <c r="L13" s="83">
        <f>MIN(L8:L10)</f>
        <v>-0.613445378151244</v>
      </c>
      <c r="M13" s="84"/>
    </row>
    <row r="14" spans="1:14" ht="15.75" thickBot="1" x14ac:dyDescent="0.3">
      <c r="A14" s="85" t="s">
        <v>29</v>
      </c>
      <c r="B14" s="86"/>
      <c r="C14" s="86"/>
      <c r="D14" s="87">
        <f>MAX(D8:D10)</f>
        <v>-24.021059559065801</v>
      </c>
      <c r="E14" s="86"/>
      <c r="F14" s="87">
        <f>MAX(F8:F10)</f>
        <v>-109.721086203844</v>
      </c>
      <c r="G14" s="86"/>
      <c r="H14" s="87">
        <f>MAX(H8:H10)</f>
        <v>-15.4864440578726</v>
      </c>
      <c r="I14" s="86"/>
      <c r="J14" s="87">
        <f>MAX(J8:J10)</f>
        <v>7.6599792603719496</v>
      </c>
      <c r="K14" s="86"/>
      <c r="L14" s="87">
        <f>MAX(L8:L10)</f>
        <v>155.63984068703101</v>
      </c>
      <c r="M14" s="88"/>
    </row>
    <row r="16" spans="1:14" x14ac:dyDescent="0.25">
      <c r="A16" s="15" t="s">
        <v>342</v>
      </c>
    </row>
  </sheetData>
  <sheetProtection password="F4C3" sheet="1" objects="1" scenarios="1"/>
  <mergeCells count="14">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7.42578125" style="4" bestFit="1" customWidth="1"/>
    <col min="2" max="2" width="11.710937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bestFit="1" customWidth="1"/>
    <col min="15" max="15" width="5.28515625" style="4" bestFit="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17" t="s">
        <v>349</v>
      </c>
    </row>
    <row r="3" spans="1:19" ht="15.75" thickBot="1" x14ac:dyDescent="0.3">
      <c r="A3" s="118"/>
    </row>
    <row r="4" spans="1:19" ht="15.75" thickBot="1" x14ac:dyDescent="0.3"/>
    <row r="5" spans="1:19" x14ac:dyDescent="0.25">
      <c r="A5" s="32" t="s">
        <v>350</v>
      </c>
      <c r="B5" s="115" t="s">
        <v>8</v>
      </c>
      <c r="C5" s="115" t="s">
        <v>9</v>
      </c>
      <c r="D5" s="121" t="s">
        <v>48</v>
      </c>
      <c r="E5" s="121"/>
      <c r="F5" s="121" t="s">
        <v>1</v>
      </c>
      <c r="G5" s="121"/>
      <c r="H5" s="121" t="s">
        <v>2</v>
      </c>
      <c r="I5" s="121"/>
      <c r="J5" s="121" t="s">
        <v>3</v>
      </c>
      <c r="K5" s="121"/>
      <c r="L5" s="121" t="s">
        <v>4</v>
      </c>
      <c r="M5" s="121"/>
      <c r="N5" s="121" t="s">
        <v>385</v>
      </c>
      <c r="O5" s="121"/>
      <c r="P5" s="121" t="s">
        <v>5</v>
      </c>
      <c r="Q5" s="121"/>
      <c r="R5" s="121" t="s">
        <v>46</v>
      </c>
      <c r="S5" s="124"/>
    </row>
    <row r="6" spans="1:19" x14ac:dyDescent="0.25">
      <c r="A6" s="18" t="s">
        <v>7</v>
      </c>
      <c r="B6" s="116"/>
      <c r="C6" s="116"/>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41"/>
      <c r="C7" s="42"/>
      <c r="D7" s="47"/>
      <c r="E7" s="43"/>
      <c r="F7" s="47"/>
      <c r="G7" s="43"/>
      <c r="H7" s="47"/>
      <c r="I7" s="43"/>
      <c r="J7" s="47"/>
      <c r="K7" s="43"/>
      <c r="L7" s="47"/>
      <c r="M7" s="43"/>
      <c r="N7" s="47"/>
      <c r="O7" s="43"/>
      <c r="P7" s="47"/>
      <c r="Q7" s="43"/>
      <c r="R7" s="47"/>
      <c r="S7" s="45"/>
    </row>
    <row r="8" spans="1:19" x14ac:dyDescent="0.25">
      <c r="A8" s="91" t="s">
        <v>53</v>
      </c>
      <c r="B8" s="72">
        <f>VLOOKUP($A8,'Return Data'!$A$7:$R$328,2,0)</f>
        <v>43896</v>
      </c>
      <c r="C8" s="73">
        <f>VLOOKUP($A8,'Return Data'!$A$7:$R$328,3,0)</f>
        <v>33.287500000000001</v>
      </c>
      <c r="D8" s="73">
        <f>VLOOKUP($A8,'Return Data'!$A$7:$R$328,10,0)</f>
        <v>10.753693611148501</v>
      </c>
      <c r="E8" s="74">
        <f>RANK(D8,D$8:D$37,0)</f>
        <v>24</v>
      </c>
      <c r="F8" s="73">
        <f>VLOOKUP($A8,'Return Data'!$A$7:$R$328,11,0)</f>
        <v>12.771387470320899</v>
      </c>
      <c r="G8" s="74">
        <f>RANK(F8,F$8:F$37,0)</f>
        <v>20</v>
      </c>
      <c r="H8" s="73">
        <f>VLOOKUP($A8,'Return Data'!$A$7:$R$328,12,0)</f>
        <v>-5.7212049587651403</v>
      </c>
      <c r="I8" s="74">
        <f>RANK(H8,H$8:H$37,0)</f>
        <v>28</v>
      </c>
      <c r="J8" s="73">
        <f>VLOOKUP($A8,'Return Data'!$A$7:$R$328,13,0)</f>
        <v>0.11294793766149799</v>
      </c>
      <c r="K8" s="74">
        <f>RANK(J8,J$8:J$37,0)</f>
        <v>28</v>
      </c>
      <c r="L8" s="73">
        <f>VLOOKUP($A8,'Return Data'!$A$7:$R$328,14,0)</f>
        <v>3.1425557154172901</v>
      </c>
      <c r="M8" s="74">
        <f>RANK(L8,L$8:L$37,0)</f>
        <v>25</v>
      </c>
      <c r="N8" s="73">
        <f>VLOOKUP($A8,'Return Data'!$A$7:$R$328,18,0)</f>
        <v>5.1494470979063403</v>
      </c>
      <c r="O8" s="74">
        <f>RANK(N8,N$8:N$37,0)</f>
        <v>24</v>
      </c>
      <c r="P8" s="73">
        <f>VLOOKUP($A8,'Return Data'!$A$7:$R$328,15,0)</f>
        <v>4.6478019353705697</v>
      </c>
      <c r="Q8" s="74">
        <f>RANK(P8,P$8:P$37,0)</f>
        <v>23</v>
      </c>
      <c r="R8" s="73">
        <f>VLOOKUP($A8,'Return Data'!$A$7:$R$328,17,0)</f>
        <v>9.9293268200111093</v>
      </c>
      <c r="S8" s="75">
        <f>RANK(R8,R$8:R$37,0)</f>
        <v>20</v>
      </c>
    </row>
    <row r="9" spans="1:19" x14ac:dyDescent="0.25">
      <c r="A9" s="91" t="s">
        <v>54</v>
      </c>
      <c r="B9" s="72">
        <f>VLOOKUP($A9,'Return Data'!$A$7:$R$328,2,0)</f>
        <v>43896</v>
      </c>
      <c r="C9" s="73">
        <f>VLOOKUP($A9,'Return Data'!$A$7:$R$328,3,0)</f>
        <v>1.9593</v>
      </c>
      <c r="D9" s="73">
        <f>VLOOKUP($A9,'Return Data'!$A$7:$R$328,10,0)</f>
        <v>9.1884292802959706</v>
      </c>
      <c r="E9" s="74">
        <f t="shared" ref="E9:G37" si="0">RANK(D9,D$8:D$37,0)</f>
        <v>26</v>
      </c>
      <c r="F9" s="73">
        <f>VLOOKUP($A9,'Return Data'!$A$7:$R$328,11,0)</f>
        <v>9.3215485162424496</v>
      </c>
      <c r="G9" s="74">
        <f t="shared" si="0"/>
        <v>25</v>
      </c>
      <c r="H9" s="73"/>
      <c r="I9" s="74"/>
      <c r="J9" s="73"/>
      <c r="K9" s="74"/>
      <c r="L9" s="73"/>
      <c r="M9" s="74"/>
      <c r="N9" s="73"/>
      <c r="O9" s="74"/>
      <c r="P9" s="73"/>
      <c r="Q9" s="74"/>
      <c r="R9" s="73">
        <f>VLOOKUP($A9,'Return Data'!$A$7:$R$328,17,0)</f>
        <v>9.3518238970459802</v>
      </c>
      <c r="S9" s="75">
        <f t="shared" ref="S9:S37" si="1">RANK(R9,R$8:R$37,0)</f>
        <v>25</v>
      </c>
    </row>
    <row r="10" spans="1:19" x14ac:dyDescent="0.25">
      <c r="A10" s="91" t="s">
        <v>55</v>
      </c>
      <c r="B10" s="72">
        <f>VLOOKUP($A10,'Return Data'!$A$7:$R$328,2,0)</f>
        <v>43896</v>
      </c>
      <c r="C10" s="73">
        <f>VLOOKUP($A10,'Return Data'!$A$7:$R$328,3,0)</f>
        <v>23.023599999999998</v>
      </c>
      <c r="D10" s="73">
        <f>VLOOKUP($A10,'Return Data'!$A$7:$R$328,10,0)</f>
        <v>30.7507895921892</v>
      </c>
      <c r="E10" s="74">
        <f t="shared" si="0"/>
        <v>2</v>
      </c>
      <c r="F10" s="73">
        <f>VLOOKUP($A10,'Return Data'!$A$7:$R$328,11,0)</f>
        <v>21.611403038633998</v>
      </c>
      <c r="G10" s="74">
        <f t="shared" si="0"/>
        <v>4</v>
      </c>
      <c r="H10" s="73">
        <f>VLOOKUP($A10,'Return Data'!$A$7:$R$328,12,0)</f>
        <v>13.6689414183673</v>
      </c>
      <c r="I10" s="74">
        <f t="shared" ref="I10" si="2">RANK(H10,H$8:H$37,0)</f>
        <v>2</v>
      </c>
      <c r="J10" s="73">
        <f>VLOOKUP($A10,'Return Data'!$A$7:$R$328,13,0)</f>
        <v>13.2228393138074</v>
      </c>
      <c r="K10" s="74">
        <f t="shared" ref="K10" si="3">RANK(J10,J$8:J$37,0)</f>
        <v>5</v>
      </c>
      <c r="L10" s="73">
        <f>VLOOKUP($A10,'Return Data'!$A$7:$R$328,14,0)</f>
        <v>15.6379433484888</v>
      </c>
      <c r="M10" s="74">
        <f t="shared" ref="M10" si="4">RANK(L10,L$8:L$37,0)</f>
        <v>3</v>
      </c>
      <c r="N10" s="73">
        <f>VLOOKUP($A10,'Return Data'!$A$7:$R$328,18,0)</f>
        <v>12.5225042790905</v>
      </c>
      <c r="O10" s="74">
        <f t="shared" ref="O10" si="5">RANK(N10,N$8:N$37,0)</f>
        <v>4</v>
      </c>
      <c r="P10" s="73">
        <f>VLOOKUP($A10,'Return Data'!$A$7:$R$328,15,0)</f>
        <v>10.397422950843399</v>
      </c>
      <c r="Q10" s="74">
        <f t="shared" ref="Q10" si="6">RANK(P10,P$8:P$37,0)</f>
        <v>4</v>
      </c>
      <c r="R10" s="73">
        <f>VLOOKUP($A10,'Return Data'!$A$7:$R$328,17,0)</f>
        <v>13.586137811672399</v>
      </c>
      <c r="S10" s="75">
        <f t="shared" si="1"/>
        <v>3</v>
      </c>
    </row>
    <row r="11" spans="1:19" x14ac:dyDescent="0.25">
      <c r="A11" s="91" t="s">
        <v>56</v>
      </c>
      <c r="B11" s="72">
        <f>VLOOKUP($A11,'Return Data'!$A$7:$R$328,2,0)</f>
        <v>43896</v>
      </c>
      <c r="C11" s="73">
        <f>VLOOKUP($A11,'Return Data'!$A$7:$R$328,3,0)</f>
        <v>18.013100000000001</v>
      </c>
      <c r="D11" s="73">
        <f>VLOOKUP($A11,'Return Data'!$A$7:$R$328,10,0)</f>
        <v>18.051777730830199</v>
      </c>
      <c r="E11" s="74">
        <f t="shared" si="0"/>
        <v>17</v>
      </c>
      <c r="F11" s="73">
        <f>VLOOKUP($A11,'Return Data'!$A$7:$R$328,11,0)</f>
        <v>15.0897288195676</v>
      </c>
      <c r="G11" s="74">
        <f t="shared" si="0"/>
        <v>18</v>
      </c>
      <c r="H11" s="73">
        <f>VLOOKUP($A11,'Return Data'!$A$7:$R$328,12,0)</f>
        <v>7.4418272560322301</v>
      </c>
      <c r="I11" s="74">
        <f t="shared" ref="I11" si="7">RANK(H11,H$8:H$37,0)</f>
        <v>22</v>
      </c>
      <c r="J11" s="73">
        <f>VLOOKUP($A11,'Return Data'!$A$7:$R$328,13,0)</f>
        <v>9.1943182818945797</v>
      </c>
      <c r="K11" s="74">
        <f t="shared" ref="K11" si="8">RANK(J11,J$8:J$37,0)</f>
        <v>19</v>
      </c>
      <c r="L11" s="73">
        <f>VLOOKUP($A11,'Return Data'!$A$7:$R$328,14,0)</f>
        <v>-0.342625961919371</v>
      </c>
      <c r="M11" s="74">
        <f t="shared" ref="M11" si="9">RANK(L11,L$8:L$37,0)</f>
        <v>27</v>
      </c>
      <c r="N11" s="73">
        <f>VLOOKUP($A11,'Return Data'!$A$7:$R$328,18,0)</f>
        <v>3.7198062492330499</v>
      </c>
      <c r="O11" s="74">
        <f t="shared" ref="O11" si="10">RANK(N11,N$8:N$37,0)</f>
        <v>25</v>
      </c>
      <c r="P11" s="73">
        <f>VLOOKUP($A11,'Return Data'!$A$7:$R$328,15,0)</f>
        <v>4.2996492109912499</v>
      </c>
      <c r="Q11" s="74">
        <f t="shared" ref="Q11" si="11">RANK(P11,P$8:P$37,0)</f>
        <v>24</v>
      </c>
      <c r="R11" s="73">
        <f>VLOOKUP($A11,'Return Data'!$A$7:$R$328,17,0)</f>
        <v>9.8955356752331696</v>
      </c>
      <c r="S11" s="75">
        <f t="shared" si="1"/>
        <v>22</v>
      </c>
    </row>
    <row r="12" spans="1:19" x14ac:dyDescent="0.25">
      <c r="A12" s="91" t="s">
        <v>57</v>
      </c>
      <c r="B12" s="72">
        <f>VLOOKUP($A12,'Return Data'!$A$7:$R$328,2,0)</f>
        <v>43896</v>
      </c>
      <c r="C12" s="73">
        <f>VLOOKUP($A12,'Return Data'!$A$7:$R$328,3,0)</f>
        <v>36.288899999999998</v>
      </c>
      <c r="D12" s="73">
        <f>VLOOKUP($A12,'Return Data'!$A$7:$R$328,10,0)</f>
        <v>26.706139597972701</v>
      </c>
      <c r="E12" s="74">
        <f t="shared" si="0"/>
        <v>5</v>
      </c>
      <c r="F12" s="73">
        <f>VLOOKUP($A12,'Return Data'!$A$7:$R$328,11,0)</f>
        <v>18.621387378758499</v>
      </c>
      <c r="G12" s="74">
        <f t="shared" si="0"/>
        <v>8</v>
      </c>
      <c r="H12" s="73">
        <f>VLOOKUP($A12,'Return Data'!$A$7:$R$328,12,0)</f>
        <v>10.8014105409145</v>
      </c>
      <c r="I12" s="74">
        <f t="shared" ref="I12" si="12">RANK(H12,H$8:H$37,0)</f>
        <v>10</v>
      </c>
      <c r="J12" s="73">
        <f>VLOOKUP($A12,'Return Data'!$A$7:$R$328,13,0)</f>
        <v>10.5620859113862</v>
      </c>
      <c r="K12" s="74">
        <f t="shared" ref="K12" si="13">RANK(J12,J$8:J$37,0)</f>
        <v>13</v>
      </c>
      <c r="L12" s="73">
        <f>VLOOKUP($A12,'Return Data'!$A$7:$R$328,14,0)</f>
        <v>12.2159809663359</v>
      </c>
      <c r="M12" s="74">
        <f t="shared" ref="M12" si="14">RANK(L12,L$8:L$37,0)</f>
        <v>16</v>
      </c>
      <c r="N12" s="73">
        <f>VLOOKUP($A12,'Return Data'!$A$7:$R$328,18,0)</f>
        <v>10.0622032470971</v>
      </c>
      <c r="O12" s="74">
        <f t="shared" ref="O12" si="15">RANK(N12,N$8:N$37,0)</f>
        <v>16</v>
      </c>
      <c r="P12" s="73">
        <f>VLOOKUP($A12,'Return Data'!$A$7:$R$328,15,0)</f>
        <v>8.6721883270749398</v>
      </c>
      <c r="Q12" s="74">
        <f t="shared" ref="Q12" si="16">RANK(P12,P$8:P$37,0)</f>
        <v>11</v>
      </c>
      <c r="R12" s="73">
        <f>VLOOKUP($A12,'Return Data'!$A$7:$R$328,17,0)</f>
        <v>12.4106209883631</v>
      </c>
      <c r="S12" s="75">
        <f t="shared" si="1"/>
        <v>9</v>
      </c>
    </row>
    <row r="13" spans="1:19" x14ac:dyDescent="0.25">
      <c r="A13" s="91" t="s">
        <v>58</v>
      </c>
      <c r="B13" s="72">
        <f>VLOOKUP($A13,'Return Data'!$A$7:$R$328,2,0)</f>
        <v>43896</v>
      </c>
      <c r="C13" s="73">
        <f>VLOOKUP($A13,'Return Data'!$A$7:$R$328,3,0)</f>
        <v>23.6233</v>
      </c>
      <c r="D13" s="73">
        <f>VLOOKUP($A13,'Return Data'!$A$7:$R$328,10,0)</f>
        <v>26.487371146466501</v>
      </c>
      <c r="E13" s="74">
        <f t="shared" si="0"/>
        <v>6</v>
      </c>
      <c r="F13" s="73">
        <f>VLOOKUP($A13,'Return Data'!$A$7:$R$328,11,0)</f>
        <v>15.750543499359001</v>
      </c>
      <c r="G13" s="74">
        <f t="shared" si="0"/>
        <v>15</v>
      </c>
      <c r="H13" s="73">
        <f>VLOOKUP($A13,'Return Data'!$A$7:$R$328,12,0)</f>
        <v>8.7407655670697295</v>
      </c>
      <c r="I13" s="74">
        <f t="shared" ref="I13" si="17">RANK(H13,H$8:H$37,0)</f>
        <v>18</v>
      </c>
      <c r="J13" s="73">
        <f>VLOOKUP($A13,'Return Data'!$A$7:$R$328,13,0)</f>
        <v>10.1008477548569</v>
      </c>
      <c r="K13" s="74">
        <f t="shared" ref="K13" si="18">RANK(J13,J$8:J$37,0)</f>
        <v>15</v>
      </c>
      <c r="L13" s="73">
        <f>VLOOKUP($A13,'Return Data'!$A$7:$R$328,14,0)</f>
        <v>12.737864383614101</v>
      </c>
      <c r="M13" s="74">
        <f t="shared" ref="M13" si="19">RANK(L13,L$8:L$37,0)</f>
        <v>14</v>
      </c>
      <c r="N13" s="73">
        <f>VLOOKUP($A13,'Return Data'!$A$7:$R$328,18,0)</f>
        <v>10.442306892206</v>
      </c>
      <c r="O13" s="74">
        <f t="shared" ref="O13" si="20">RANK(N13,N$8:N$37,0)</f>
        <v>13</v>
      </c>
      <c r="P13" s="73">
        <f>VLOOKUP($A13,'Return Data'!$A$7:$R$328,15,0)</f>
        <v>8.0353351307470398</v>
      </c>
      <c r="Q13" s="74">
        <f t="shared" ref="Q13" si="21">RANK(P13,P$8:P$37,0)</f>
        <v>16</v>
      </c>
      <c r="R13" s="73">
        <f>VLOOKUP($A13,'Return Data'!$A$7:$R$328,17,0)</f>
        <v>12.2567088362995</v>
      </c>
      <c r="S13" s="75">
        <f t="shared" si="1"/>
        <v>11</v>
      </c>
    </row>
    <row r="14" spans="1:19" x14ac:dyDescent="0.25">
      <c r="A14" s="91" t="s">
        <v>59</v>
      </c>
      <c r="B14" s="72">
        <f>VLOOKUP($A14,'Return Data'!$A$7:$R$328,2,0)</f>
        <v>43896</v>
      </c>
      <c r="C14" s="73">
        <f>VLOOKUP($A14,'Return Data'!$A$7:$R$328,3,0)</f>
        <v>2521.5527999999999</v>
      </c>
      <c r="D14" s="73">
        <f>VLOOKUP($A14,'Return Data'!$A$7:$R$328,10,0)</f>
        <v>33.932672624377801</v>
      </c>
      <c r="E14" s="74">
        <f t="shared" si="0"/>
        <v>1</v>
      </c>
      <c r="F14" s="73">
        <f>VLOOKUP($A14,'Return Data'!$A$7:$R$328,11,0)</f>
        <v>24.8517534075343</v>
      </c>
      <c r="G14" s="74">
        <f t="shared" si="0"/>
        <v>1</v>
      </c>
      <c r="H14" s="73">
        <f>VLOOKUP($A14,'Return Data'!$A$7:$R$328,12,0)</f>
        <v>18.305015658033</v>
      </c>
      <c r="I14" s="74">
        <f t="shared" ref="I14" si="22">RANK(H14,H$8:H$37,0)</f>
        <v>1</v>
      </c>
      <c r="J14" s="73">
        <f>VLOOKUP($A14,'Return Data'!$A$7:$R$328,13,0)</f>
        <v>21.465447673508699</v>
      </c>
      <c r="K14" s="74">
        <f t="shared" ref="K14" si="23">RANK(J14,J$8:J$37,0)</f>
        <v>1</v>
      </c>
      <c r="L14" s="73">
        <f>VLOOKUP($A14,'Return Data'!$A$7:$R$328,14,0)</f>
        <v>15.177295609220399</v>
      </c>
      <c r="M14" s="74">
        <f t="shared" ref="M14" si="24">RANK(L14,L$8:L$37,0)</f>
        <v>5</v>
      </c>
      <c r="N14" s="73">
        <f>VLOOKUP($A14,'Return Data'!$A$7:$R$328,18,0)</f>
        <v>12.3030687853828</v>
      </c>
      <c r="O14" s="74">
        <f t="shared" ref="O14" si="25">RANK(N14,N$8:N$37,0)</f>
        <v>6</v>
      </c>
      <c r="P14" s="73">
        <f>VLOOKUP($A14,'Return Data'!$A$7:$R$328,15,0)</f>
        <v>9.3837289045967704</v>
      </c>
      <c r="Q14" s="74">
        <f t="shared" ref="Q14" si="26">RANK(P14,P$8:P$37,0)</f>
        <v>8</v>
      </c>
      <c r="R14" s="73">
        <f>VLOOKUP($A14,'Return Data'!$A$7:$R$328,17,0)</f>
        <v>12.394267681613201</v>
      </c>
      <c r="S14" s="75">
        <f t="shared" si="1"/>
        <v>10</v>
      </c>
    </row>
    <row r="15" spans="1:19" x14ac:dyDescent="0.25">
      <c r="A15" s="91" t="s">
        <v>60</v>
      </c>
      <c r="B15" s="72">
        <f>VLOOKUP($A15,'Return Data'!$A$7:$R$328,2,0)</f>
        <v>43896</v>
      </c>
      <c r="C15" s="73">
        <f>VLOOKUP($A15,'Return Data'!$A$7:$R$328,3,0)</f>
        <v>23.041399999999999</v>
      </c>
      <c r="D15" s="73">
        <f>VLOOKUP($A15,'Return Data'!$A$7:$R$328,10,0)</f>
        <v>15.287070037191301</v>
      </c>
      <c r="E15" s="74">
        <f t="shared" si="0"/>
        <v>19</v>
      </c>
      <c r="F15" s="73">
        <f>VLOOKUP($A15,'Return Data'!$A$7:$R$328,11,0)</f>
        <v>13.381655904360199</v>
      </c>
      <c r="G15" s="74">
        <f t="shared" si="0"/>
        <v>19</v>
      </c>
      <c r="H15" s="73">
        <f>VLOOKUP($A15,'Return Data'!$A$7:$R$328,12,0)</f>
        <v>7.5344554936667096</v>
      </c>
      <c r="I15" s="74">
        <f t="shared" ref="I15" si="27">RANK(H15,H$8:H$37,0)</f>
        <v>21</v>
      </c>
      <c r="J15" s="73">
        <f>VLOOKUP($A15,'Return Data'!$A$7:$R$328,13,0)</f>
        <v>10.3254484759203</v>
      </c>
      <c r="K15" s="74">
        <f t="shared" ref="K15" si="28">RANK(J15,J$8:J$37,0)</f>
        <v>14</v>
      </c>
      <c r="L15" s="73">
        <f>VLOOKUP($A15,'Return Data'!$A$7:$R$328,14,0)</f>
        <v>13.3205189665318</v>
      </c>
      <c r="M15" s="74">
        <f t="shared" ref="M15" si="29">RANK(L15,L$8:L$37,0)</f>
        <v>12</v>
      </c>
      <c r="N15" s="73">
        <f>VLOOKUP($A15,'Return Data'!$A$7:$R$328,18,0)</f>
        <v>12.453861793486301</v>
      </c>
      <c r="O15" s="74">
        <f t="shared" ref="O15" si="30">RANK(N15,N$8:N$37,0)</f>
        <v>5</v>
      </c>
      <c r="P15" s="73">
        <f>VLOOKUP($A15,'Return Data'!$A$7:$R$328,15,0)</f>
        <v>9.4797616272025902</v>
      </c>
      <c r="Q15" s="74">
        <f t="shared" ref="Q15" si="31">RANK(P15,P$8:P$37,0)</f>
        <v>7</v>
      </c>
      <c r="R15" s="73">
        <f>VLOOKUP($A15,'Return Data'!$A$7:$R$328,17,0)</f>
        <v>11.347116001902601</v>
      </c>
      <c r="S15" s="75">
        <f t="shared" si="1"/>
        <v>15</v>
      </c>
    </row>
    <row r="16" spans="1:19" x14ac:dyDescent="0.25">
      <c r="A16" s="91" t="s">
        <v>61</v>
      </c>
      <c r="B16" s="72">
        <f>VLOOKUP($A16,'Return Data'!$A$7:$R$328,2,0)</f>
        <v>43895</v>
      </c>
      <c r="C16" s="73">
        <f>VLOOKUP($A16,'Return Data'!$A$7:$R$328,3,0)</f>
        <v>71.730400000000003</v>
      </c>
      <c r="D16" s="73">
        <f>VLOOKUP($A16,'Return Data'!$A$7:$R$328,10,0)</f>
        <v>6.6872377020220899</v>
      </c>
      <c r="E16" s="74">
        <f t="shared" si="0"/>
        <v>28</v>
      </c>
      <c r="F16" s="73">
        <f>VLOOKUP($A16,'Return Data'!$A$7:$R$328,11,0)</f>
        <v>-7.4929038352431396</v>
      </c>
      <c r="G16" s="74">
        <f t="shared" si="0"/>
        <v>29</v>
      </c>
      <c r="H16" s="73">
        <f>VLOOKUP($A16,'Return Data'!$A$7:$R$328,12,0)</f>
        <v>-0.84996393805777204</v>
      </c>
      <c r="I16" s="74">
        <f t="shared" ref="I16" si="32">RANK(H16,H$8:H$37,0)</f>
        <v>26</v>
      </c>
      <c r="J16" s="73">
        <f>VLOOKUP($A16,'Return Data'!$A$7:$R$328,13,0)</f>
        <v>1.2599171279871999</v>
      </c>
      <c r="K16" s="74">
        <f t="shared" ref="K16" si="33">RANK(J16,J$8:J$37,0)</f>
        <v>27</v>
      </c>
      <c r="L16" s="73">
        <f>VLOOKUP($A16,'Return Data'!$A$7:$R$328,14,0)</f>
        <v>3.4432982046853402</v>
      </c>
      <c r="M16" s="74">
        <f t="shared" ref="M16" si="34">RANK(L16,L$8:L$37,0)</f>
        <v>24</v>
      </c>
      <c r="N16" s="73">
        <f>VLOOKUP($A16,'Return Data'!$A$7:$R$328,18,0)</f>
        <v>6.74918794024466</v>
      </c>
      <c r="O16" s="74">
        <f t="shared" ref="O16" si="35">RANK(N16,N$8:N$37,0)</f>
        <v>22</v>
      </c>
      <c r="P16" s="73">
        <f>VLOOKUP($A16,'Return Data'!$A$7:$R$328,15,0)</f>
        <v>7.7296752152478403</v>
      </c>
      <c r="Q16" s="74">
        <f t="shared" ref="Q16" si="36">RANK(P16,P$8:P$37,0)</f>
        <v>19</v>
      </c>
      <c r="R16" s="73">
        <f>VLOOKUP($A16,'Return Data'!$A$7:$R$328,17,0)</f>
        <v>11.7069680597626</v>
      </c>
      <c r="S16" s="75">
        <f t="shared" si="1"/>
        <v>12</v>
      </c>
    </row>
    <row r="17" spans="1:19" x14ac:dyDescent="0.25">
      <c r="A17" s="91" t="s">
        <v>62</v>
      </c>
      <c r="B17" s="72">
        <f>VLOOKUP($A17,'Return Data'!$A$7:$R$328,2,0)</f>
        <v>43896</v>
      </c>
      <c r="C17" s="73">
        <f>VLOOKUP($A17,'Return Data'!$A$7:$R$328,3,0)</f>
        <v>67.549700000000001</v>
      </c>
      <c r="D17" s="73">
        <f>VLOOKUP($A17,'Return Data'!$A$7:$R$328,10,0)</f>
        <v>14.922485565249801</v>
      </c>
      <c r="E17" s="74">
        <f t="shared" si="0"/>
        <v>20</v>
      </c>
      <c r="F17" s="73">
        <f>VLOOKUP($A17,'Return Data'!$A$7:$R$328,11,0)</f>
        <v>12.528906221008601</v>
      </c>
      <c r="G17" s="74">
        <f t="shared" si="0"/>
        <v>22</v>
      </c>
      <c r="H17" s="73">
        <f>VLOOKUP($A17,'Return Data'!$A$7:$R$328,12,0)</f>
        <v>10.3262430365147</v>
      </c>
      <c r="I17" s="74">
        <f t="shared" ref="I17" si="37">RANK(H17,H$8:H$37,0)</f>
        <v>11</v>
      </c>
      <c r="J17" s="73">
        <f>VLOOKUP($A17,'Return Data'!$A$7:$R$328,13,0)</f>
        <v>9.7234400490726198</v>
      </c>
      <c r="K17" s="74">
        <f t="shared" ref="K17" si="38">RANK(J17,J$8:J$37,0)</f>
        <v>16</v>
      </c>
      <c r="L17" s="73">
        <f>VLOOKUP($A17,'Return Data'!$A$7:$R$328,14,0)</f>
        <v>8.2204883567615994</v>
      </c>
      <c r="M17" s="74">
        <f t="shared" ref="M17" si="39">RANK(L17,L$8:L$37,0)</f>
        <v>21</v>
      </c>
      <c r="N17" s="73">
        <f>VLOOKUP($A17,'Return Data'!$A$7:$R$328,18,0)</f>
        <v>6.2531258137586798</v>
      </c>
      <c r="O17" s="74">
        <f t="shared" ref="O17" si="40">RANK(N17,N$8:N$37,0)</f>
        <v>23</v>
      </c>
      <c r="P17" s="73">
        <f>VLOOKUP($A17,'Return Data'!$A$7:$R$328,15,0)</f>
        <v>5.6138983643560803</v>
      </c>
      <c r="Q17" s="74">
        <f t="shared" ref="Q17" si="41">RANK(P17,P$8:P$37,0)</f>
        <v>21</v>
      </c>
      <c r="R17" s="73">
        <f>VLOOKUP($A17,'Return Data'!$A$7:$R$328,17,0)</f>
        <v>10.525778897664599</v>
      </c>
      <c r="S17" s="75">
        <f t="shared" si="1"/>
        <v>18</v>
      </c>
    </row>
    <row r="18" spans="1:19" x14ac:dyDescent="0.25">
      <c r="A18" s="91" t="s">
        <v>63</v>
      </c>
      <c r="B18" s="72">
        <f>VLOOKUP($A18,'Return Data'!$A$7:$R$328,2,0)</f>
        <v>43896</v>
      </c>
      <c r="C18" s="73">
        <f>VLOOKUP($A18,'Return Data'!$A$7:$R$328,3,0)</f>
        <v>28.428899999999999</v>
      </c>
      <c r="D18" s="73">
        <f>VLOOKUP($A18,'Return Data'!$A$7:$R$328,10,0)</f>
        <v>23.138382269870899</v>
      </c>
      <c r="E18" s="74">
        <f t="shared" si="0"/>
        <v>10</v>
      </c>
      <c r="F18" s="73">
        <f>VLOOKUP($A18,'Return Data'!$A$7:$R$328,11,0)</f>
        <v>15.987207838103201</v>
      </c>
      <c r="G18" s="74">
        <f t="shared" si="0"/>
        <v>14</v>
      </c>
      <c r="H18" s="73">
        <f>VLOOKUP($A18,'Return Data'!$A$7:$R$328,12,0)</f>
        <v>9.1240640661789794</v>
      </c>
      <c r="I18" s="74">
        <f t="shared" ref="I18" si="42">RANK(H18,H$8:H$37,0)</f>
        <v>16</v>
      </c>
      <c r="J18" s="73">
        <f>VLOOKUP($A18,'Return Data'!$A$7:$R$328,13,0)</f>
        <v>11.4452867575165</v>
      </c>
      <c r="K18" s="74">
        <f t="shared" ref="K18" si="43">RANK(J18,J$8:J$37,0)</f>
        <v>11</v>
      </c>
      <c r="L18" s="73">
        <f>VLOOKUP($A18,'Return Data'!$A$7:$R$328,14,0)</f>
        <v>13.6617977284495</v>
      </c>
      <c r="M18" s="74">
        <f t="shared" ref="M18" si="44">RANK(L18,L$8:L$37,0)</f>
        <v>10</v>
      </c>
      <c r="N18" s="73">
        <f>VLOOKUP($A18,'Return Data'!$A$7:$R$328,18,0)</f>
        <v>11.3002166415411</v>
      </c>
      <c r="O18" s="74">
        <f t="shared" ref="O18" si="45">RANK(N18,N$8:N$37,0)</f>
        <v>10</v>
      </c>
      <c r="P18" s="73">
        <f>VLOOKUP($A18,'Return Data'!$A$7:$R$328,15,0)</f>
        <v>8.3902960489360598</v>
      </c>
      <c r="Q18" s="74">
        <f t="shared" ref="Q18" si="46">RANK(P18,P$8:P$37,0)</f>
        <v>13</v>
      </c>
      <c r="R18" s="73">
        <f>VLOOKUP($A18,'Return Data'!$A$7:$R$328,17,0)</f>
        <v>10.6968611723753</v>
      </c>
      <c r="S18" s="75">
        <f t="shared" si="1"/>
        <v>17</v>
      </c>
    </row>
    <row r="19" spans="1:19" x14ac:dyDescent="0.25">
      <c r="A19" s="91" t="s">
        <v>64</v>
      </c>
      <c r="B19" s="72">
        <f>VLOOKUP($A19,'Return Data'!$A$7:$R$328,2,0)</f>
        <v>43896</v>
      </c>
      <c r="C19" s="73">
        <f>VLOOKUP($A19,'Return Data'!$A$7:$R$328,3,0)</f>
        <v>26.7453</v>
      </c>
      <c r="D19" s="73">
        <f>VLOOKUP($A19,'Return Data'!$A$7:$R$328,10,0)</f>
        <v>21.052529469280898</v>
      </c>
      <c r="E19" s="74">
        <f t="shared" si="0"/>
        <v>14</v>
      </c>
      <c r="F19" s="73">
        <f>VLOOKUP($A19,'Return Data'!$A$7:$R$328,11,0)</f>
        <v>19.1955080235822</v>
      </c>
      <c r="G19" s="74">
        <f t="shared" si="0"/>
        <v>7</v>
      </c>
      <c r="H19" s="73">
        <f>VLOOKUP($A19,'Return Data'!$A$7:$R$328,12,0)</f>
        <v>12.9231485614464</v>
      </c>
      <c r="I19" s="74">
        <f t="shared" ref="I19" si="47">RANK(H19,H$8:H$37,0)</f>
        <v>3</v>
      </c>
      <c r="J19" s="73">
        <f>VLOOKUP($A19,'Return Data'!$A$7:$R$328,13,0)</f>
        <v>12.590827904691</v>
      </c>
      <c r="K19" s="74">
        <f t="shared" ref="K19" si="48">RANK(J19,J$8:J$37,0)</f>
        <v>6</v>
      </c>
      <c r="L19" s="73">
        <f>VLOOKUP($A19,'Return Data'!$A$7:$R$328,14,0)</f>
        <v>13.842613578644199</v>
      </c>
      <c r="M19" s="74">
        <f t="shared" ref="M19" si="49">RANK(L19,L$8:L$37,0)</f>
        <v>7</v>
      </c>
      <c r="N19" s="73">
        <f>VLOOKUP($A19,'Return Data'!$A$7:$R$328,18,0)</f>
        <v>11.3595284992195</v>
      </c>
      <c r="O19" s="74">
        <f t="shared" ref="O19" si="50">RANK(N19,N$8:N$37,0)</f>
        <v>9</v>
      </c>
      <c r="P19" s="73">
        <f>VLOOKUP($A19,'Return Data'!$A$7:$R$328,15,0)</f>
        <v>10.488118432511399</v>
      </c>
      <c r="Q19" s="74">
        <f t="shared" ref="Q19" si="51">RANK(P19,P$8:P$37,0)</f>
        <v>3</v>
      </c>
      <c r="R19" s="73">
        <f>VLOOKUP($A19,'Return Data'!$A$7:$R$328,17,0)</f>
        <v>15.8114829883291</v>
      </c>
      <c r="S19" s="75">
        <f t="shared" si="1"/>
        <v>1</v>
      </c>
    </row>
    <row r="20" spans="1:19" x14ac:dyDescent="0.25">
      <c r="A20" s="91" t="s">
        <v>65</v>
      </c>
      <c r="B20" s="72">
        <f>VLOOKUP($A20,'Return Data'!$A$7:$R$328,2,0)</f>
        <v>43896</v>
      </c>
      <c r="C20" s="73">
        <f>VLOOKUP($A20,'Return Data'!$A$7:$R$328,3,0)</f>
        <v>17.115600000000001</v>
      </c>
      <c r="D20" s="73">
        <f>VLOOKUP($A20,'Return Data'!$A$7:$R$328,10,0)</f>
        <v>21.1683063859426</v>
      </c>
      <c r="E20" s="74">
        <f t="shared" si="0"/>
        <v>12</v>
      </c>
      <c r="F20" s="73">
        <f>VLOOKUP($A20,'Return Data'!$A$7:$R$328,11,0)</f>
        <v>16.345998486901198</v>
      </c>
      <c r="G20" s="74">
        <f t="shared" si="0"/>
        <v>11</v>
      </c>
      <c r="H20" s="73">
        <f>VLOOKUP($A20,'Return Data'!$A$7:$R$328,12,0)</f>
        <v>9.7458599333324099</v>
      </c>
      <c r="I20" s="74">
        <f t="shared" ref="I20" si="52">RANK(H20,H$8:H$37,0)</f>
        <v>14</v>
      </c>
      <c r="J20" s="73">
        <f>VLOOKUP($A20,'Return Data'!$A$7:$R$328,13,0)</f>
        <v>9.6310067519711602</v>
      </c>
      <c r="K20" s="74">
        <f t="shared" ref="K20" si="53">RANK(J20,J$8:J$37,0)</f>
        <v>17</v>
      </c>
      <c r="L20" s="73">
        <f>VLOOKUP($A20,'Return Data'!$A$7:$R$328,14,0)</f>
        <v>8.6639912485024393</v>
      </c>
      <c r="M20" s="74">
        <f t="shared" ref="M20" si="54">RANK(L20,L$8:L$37,0)</f>
        <v>20</v>
      </c>
      <c r="N20" s="73">
        <f>VLOOKUP($A20,'Return Data'!$A$7:$R$328,18,0)</f>
        <v>9.0847107542829804</v>
      </c>
      <c r="O20" s="74">
        <f t="shared" ref="O20" si="55">RANK(N20,N$8:N$37,0)</f>
        <v>17</v>
      </c>
      <c r="P20" s="73">
        <f>VLOOKUP($A20,'Return Data'!$A$7:$R$328,15,0)</f>
        <v>6.1895976690238701</v>
      </c>
      <c r="Q20" s="74">
        <f t="shared" ref="Q20" si="56">RANK(P20,P$8:P$37,0)</f>
        <v>20</v>
      </c>
      <c r="R20" s="73">
        <f>VLOOKUP($A20,'Return Data'!$A$7:$R$328,17,0)</f>
        <v>8.0607476705409802</v>
      </c>
      <c r="S20" s="75">
        <f t="shared" si="1"/>
        <v>30</v>
      </c>
    </row>
    <row r="21" spans="1:19" x14ac:dyDescent="0.25">
      <c r="A21" s="91" t="s">
        <v>66</v>
      </c>
      <c r="B21" s="72">
        <f>VLOOKUP($A21,'Return Data'!$A$7:$R$328,2,0)</f>
        <v>43896</v>
      </c>
      <c r="C21" s="73">
        <f>VLOOKUP($A21,'Return Data'!$A$7:$R$328,3,0)</f>
        <v>26.761199999999999</v>
      </c>
      <c r="D21" s="73">
        <f>VLOOKUP($A21,'Return Data'!$A$7:$R$328,10,0)</f>
        <v>22.124892859685499</v>
      </c>
      <c r="E21" s="74">
        <f t="shared" si="0"/>
        <v>11</v>
      </c>
      <c r="F21" s="73">
        <f>VLOOKUP($A21,'Return Data'!$A$7:$R$328,11,0)</f>
        <v>23.296284455851399</v>
      </c>
      <c r="G21" s="74">
        <f t="shared" si="0"/>
        <v>2</v>
      </c>
      <c r="H21" s="73">
        <f>VLOOKUP($A21,'Return Data'!$A$7:$R$328,12,0)</f>
        <v>11.706887389104701</v>
      </c>
      <c r="I21" s="74">
        <f t="shared" ref="I21" si="57">RANK(H21,H$8:H$37,0)</f>
        <v>6</v>
      </c>
      <c r="J21" s="73">
        <f>VLOOKUP($A21,'Return Data'!$A$7:$R$328,13,0)</f>
        <v>13.950041563932</v>
      </c>
      <c r="K21" s="74">
        <f t="shared" ref="K21" si="58">RANK(J21,J$8:J$37,0)</f>
        <v>4</v>
      </c>
      <c r="L21" s="73">
        <f>VLOOKUP($A21,'Return Data'!$A$7:$R$328,14,0)</f>
        <v>16.258943029596299</v>
      </c>
      <c r="M21" s="74">
        <f t="shared" ref="M21" si="59">RANK(L21,L$8:L$37,0)</f>
        <v>2</v>
      </c>
      <c r="N21" s="73">
        <f>VLOOKUP($A21,'Return Data'!$A$7:$R$328,18,0)</f>
        <v>13.0478897913369</v>
      </c>
      <c r="O21" s="74">
        <f t="shared" ref="O21" si="60">RANK(N21,N$8:N$37,0)</f>
        <v>2</v>
      </c>
      <c r="P21" s="73">
        <f>VLOOKUP($A21,'Return Data'!$A$7:$R$328,15,0)</f>
        <v>10.0357997602949</v>
      </c>
      <c r="Q21" s="74">
        <f t="shared" ref="Q21" si="61">RANK(P21,P$8:P$37,0)</f>
        <v>6</v>
      </c>
      <c r="R21" s="73">
        <f>VLOOKUP($A21,'Return Data'!$A$7:$R$328,17,0)</f>
        <v>13.3672909421922</v>
      </c>
      <c r="S21" s="75">
        <f t="shared" si="1"/>
        <v>4</v>
      </c>
    </row>
    <row r="22" spans="1:19" x14ac:dyDescent="0.25">
      <c r="A22" s="91" t="s">
        <v>67</v>
      </c>
      <c r="B22" s="72">
        <f>VLOOKUP($A22,'Return Data'!$A$7:$R$328,2,0)</f>
        <v>43896</v>
      </c>
      <c r="C22" s="73">
        <f>VLOOKUP($A22,'Return Data'!$A$7:$R$328,3,0)</f>
        <v>16.433</v>
      </c>
      <c r="D22" s="73">
        <f>VLOOKUP($A22,'Return Data'!$A$7:$R$328,10,0)</f>
        <v>12.304767248424501</v>
      </c>
      <c r="E22" s="74">
        <f t="shared" si="0"/>
        <v>22</v>
      </c>
      <c r="F22" s="73">
        <f>VLOOKUP($A22,'Return Data'!$A$7:$R$328,11,0)</f>
        <v>9.9683751964770408</v>
      </c>
      <c r="G22" s="74">
        <f t="shared" si="0"/>
        <v>23</v>
      </c>
      <c r="H22" s="73">
        <f>VLOOKUP($A22,'Return Data'!$A$7:$R$328,12,0)</f>
        <v>9.0041881764980491</v>
      </c>
      <c r="I22" s="74">
        <f t="shared" ref="I22" si="62">RANK(H22,H$8:H$37,0)</f>
        <v>17</v>
      </c>
      <c r="J22" s="73">
        <f>VLOOKUP($A22,'Return Data'!$A$7:$R$328,13,0)</f>
        <v>8.5911842308455597</v>
      </c>
      <c r="K22" s="74">
        <f t="shared" ref="K22" si="63">RANK(J22,J$8:J$37,0)</f>
        <v>23</v>
      </c>
      <c r="L22" s="73">
        <f>VLOOKUP($A22,'Return Data'!$A$7:$R$328,14,0)</f>
        <v>9.2228985721741701</v>
      </c>
      <c r="M22" s="74">
        <f t="shared" ref="M22" si="64">RANK(L22,L$8:L$37,0)</f>
        <v>19</v>
      </c>
      <c r="N22" s="73">
        <f>VLOOKUP($A22,'Return Data'!$A$7:$R$328,18,0)</f>
        <v>8.3154351447235708</v>
      </c>
      <c r="O22" s="74">
        <f t="shared" ref="O22" si="65">RANK(N22,N$8:N$37,0)</f>
        <v>19</v>
      </c>
      <c r="P22" s="73">
        <f>VLOOKUP($A22,'Return Data'!$A$7:$R$328,15,0)</f>
        <v>8.4177627108986304</v>
      </c>
      <c r="Q22" s="74">
        <f t="shared" ref="Q22" si="66">RANK(P22,P$8:P$37,0)</f>
        <v>12</v>
      </c>
      <c r="R22" s="73">
        <f>VLOOKUP($A22,'Return Data'!$A$7:$R$328,17,0)</f>
        <v>9.5956068655496498</v>
      </c>
      <c r="S22" s="75">
        <f t="shared" si="1"/>
        <v>24</v>
      </c>
    </row>
    <row r="23" spans="1:19" x14ac:dyDescent="0.25">
      <c r="A23" s="91" t="s">
        <v>68</v>
      </c>
      <c r="B23" s="72">
        <f>VLOOKUP($A23,'Return Data'!$A$7:$R$328,2,0)</f>
        <v>43896</v>
      </c>
      <c r="C23" s="73">
        <f>VLOOKUP($A23,'Return Data'!$A$7:$R$328,3,0)</f>
        <v>1130.1682000000001</v>
      </c>
      <c r="D23" s="73">
        <f>VLOOKUP($A23,'Return Data'!$A$7:$R$328,10,0)</f>
        <v>11.416496930243399</v>
      </c>
      <c r="E23" s="74">
        <f t="shared" si="0"/>
        <v>23</v>
      </c>
      <c r="F23" s="73">
        <f>VLOOKUP($A23,'Return Data'!$A$7:$R$328,11,0)</f>
        <v>9.4958614171440594</v>
      </c>
      <c r="G23" s="74">
        <f t="shared" si="0"/>
        <v>24</v>
      </c>
      <c r="H23" s="73">
        <f>VLOOKUP($A23,'Return Data'!$A$7:$R$328,12,0)</f>
        <v>8.4390881293884199</v>
      </c>
      <c r="I23" s="74">
        <f t="shared" ref="I23" si="67">RANK(H23,H$8:H$37,0)</f>
        <v>19</v>
      </c>
      <c r="J23" s="73">
        <f>VLOOKUP($A23,'Return Data'!$A$7:$R$328,13,0)</f>
        <v>9.0304117790240603</v>
      </c>
      <c r="K23" s="74">
        <f t="shared" ref="K23" si="68">RANK(J23,J$8:J$37,0)</f>
        <v>21</v>
      </c>
      <c r="L23" s="73">
        <f>VLOOKUP($A23,'Return Data'!$A$7:$R$328,14,0)</f>
        <v>10.8712003669523</v>
      </c>
      <c r="M23" s="74">
        <f t="shared" ref="M23" si="69">RANK(L23,L$8:L$37,0)</f>
        <v>17</v>
      </c>
      <c r="N23" s="73"/>
      <c r="O23" s="74"/>
      <c r="P23" s="73"/>
      <c r="Q23" s="74"/>
      <c r="R23" s="73">
        <f>VLOOKUP($A23,'Return Data'!$A$7:$R$328,17,0)</f>
        <v>10.373666593886499</v>
      </c>
      <c r="S23" s="75">
        <f t="shared" si="1"/>
        <v>19</v>
      </c>
    </row>
    <row r="24" spans="1:19" x14ac:dyDescent="0.25">
      <c r="A24" s="91" t="s">
        <v>69</v>
      </c>
      <c r="B24" s="72">
        <f>VLOOKUP($A24,'Return Data'!$A$7:$R$328,2,0)</f>
        <v>43896</v>
      </c>
      <c r="C24" s="73">
        <f>VLOOKUP($A24,'Return Data'!$A$7:$R$328,3,0)</f>
        <v>31.7239</v>
      </c>
      <c r="D24" s="73">
        <f>VLOOKUP($A24,'Return Data'!$A$7:$R$328,10,0)</f>
        <v>9.4171814446242692</v>
      </c>
      <c r="E24" s="74">
        <f t="shared" si="0"/>
        <v>25</v>
      </c>
      <c r="F24" s="73">
        <f>VLOOKUP($A24,'Return Data'!$A$7:$R$328,11,0)</f>
        <v>8.42835674833354</v>
      </c>
      <c r="G24" s="74">
        <f t="shared" si="0"/>
        <v>26</v>
      </c>
      <c r="H24" s="73">
        <f>VLOOKUP($A24,'Return Data'!$A$7:$R$328,12,0)</f>
        <v>6.9231883709485702</v>
      </c>
      <c r="I24" s="74">
        <f t="shared" ref="I24" si="70">RANK(H24,H$8:H$37,0)</f>
        <v>24</v>
      </c>
      <c r="J24" s="73">
        <f>VLOOKUP($A24,'Return Data'!$A$7:$R$328,13,0)</f>
        <v>6.8949421965772499</v>
      </c>
      <c r="K24" s="74">
        <f t="shared" ref="K24" si="71">RANK(J24,J$8:J$37,0)</f>
        <v>24</v>
      </c>
      <c r="L24" s="73">
        <f>VLOOKUP($A24,'Return Data'!$A$7:$R$328,14,0)</f>
        <v>7.1542887509347697</v>
      </c>
      <c r="M24" s="74">
        <f t="shared" ref="M24" si="72">RANK(L24,L$8:L$37,0)</f>
        <v>22</v>
      </c>
      <c r="N24" s="73">
        <f>VLOOKUP($A24,'Return Data'!$A$7:$R$328,18,0)</f>
        <v>7.8333647761109004</v>
      </c>
      <c r="O24" s="74">
        <f t="shared" ref="O24" si="73">RANK(N24,N$8:N$37,0)</f>
        <v>20</v>
      </c>
      <c r="P24" s="73">
        <f>VLOOKUP($A24,'Return Data'!$A$7:$R$328,15,0)</f>
        <v>8.2690865140300591</v>
      </c>
      <c r="Q24" s="74">
        <f t="shared" ref="Q24" si="74">RANK(P24,P$8:P$37,0)</f>
        <v>15</v>
      </c>
      <c r="R24" s="73">
        <f>VLOOKUP($A24,'Return Data'!$A$7:$R$328,17,0)</f>
        <v>11.119596152198699</v>
      </c>
      <c r="S24" s="75">
        <f t="shared" si="1"/>
        <v>16</v>
      </c>
    </row>
    <row r="25" spans="1:19" x14ac:dyDescent="0.25">
      <c r="A25" s="91" t="s">
        <v>70</v>
      </c>
      <c r="B25" s="72">
        <f>VLOOKUP($A25,'Return Data'!$A$7:$R$328,2,0)</f>
        <v>43896</v>
      </c>
      <c r="C25" s="73">
        <f>VLOOKUP($A25,'Return Data'!$A$7:$R$328,3,0)</f>
        <v>28.205200000000001</v>
      </c>
      <c r="D25" s="73">
        <f>VLOOKUP($A25,'Return Data'!$A$7:$R$328,10,0)</f>
        <v>17.4729253511926</v>
      </c>
      <c r="E25" s="74">
        <f t="shared" si="0"/>
        <v>18</v>
      </c>
      <c r="F25" s="73">
        <f>VLOOKUP($A25,'Return Data'!$A$7:$R$328,11,0)</f>
        <v>15.5014710246209</v>
      </c>
      <c r="G25" s="74">
        <f t="shared" si="0"/>
        <v>16</v>
      </c>
      <c r="H25" s="73">
        <f>VLOOKUP($A25,'Return Data'!$A$7:$R$328,12,0)</f>
        <v>11.2115010353249</v>
      </c>
      <c r="I25" s="74">
        <f t="shared" ref="I25" si="75">RANK(H25,H$8:H$37,0)</f>
        <v>8</v>
      </c>
      <c r="J25" s="73">
        <f>VLOOKUP($A25,'Return Data'!$A$7:$R$328,13,0)</f>
        <v>11.6985750148768</v>
      </c>
      <c r="K25" s="74">
        <f t="shared" ref="K25" si="76">RANK(J25,J$8:J$37,0)</f>
        <v>10</v>
      </c>
      <c r="L25" s="73">
        <f>VLOOKUP($A25,'Return Data'!$A$7:$R$328,14,0)</f>
        <v>13.6917577389609</v>
      </c>
      <c r="M25" s="74">
        <f t="shared" ref="M25" si="77">RANK(L25,L$8:L$37,0)</f>
        <v>9</v>
      </c>
      <c r="N25" s="73">
        <f>VLOOKUP($A25,'Return Data'!$A$7:$R$328,18,0)</f>
        <v>12.053970935300701</v>
      </c>
      <c r="O25" s="74">
        <f t="shared" ref="O25" si="78">RANK(N25,N$8:N$37,0)</f>
        <v>8</v>
      </c>
      <c r="P25" s="73">
        <f>VLOOKUP($A25,'Return Data'!$A$7:$R$328,15,0)</f>
        <v>10.748832435145101</v>
      </c>
      <c r="Q25" s="74">
        <f t="shared" ref="Q25" si="79">RANK(P25,P$8:P$37,0)</f>
        <v>2</v>
      </c>
      <c r="R25" s="73">
        <f>VLOOKUP($A25,'Return Data'!$A$7:$R$328,17,0)</f>
        <v>13.7458543441575</v>
      </c>
      <c r="S25" s="75">
        <f t="shared" si="1"/>
        <v>2</v>
      </c>
    </row>
    <row r="26" spans="1:19" x14ac:dyDescent="0.25">
      <c r="A26" s="91" t="s">
        <v>71</v>
      </c>
      <c r="B26" s="72">
        <f>VLOOKUP($A26,'Return Data'!$A$7:$R$328,2,0)</f>
        <v>43896</v>
      </c>
      <c r="C26" s="73">
        <f>VLOOKUP($A26,'Return Data'!$A$7:$R$328,3,0)</f>
        <v>23.105599999999999</v>
      </c>
      <c r="D26" s="73">
        <f>VLOOKUP($A26,'Return Data'!$A$7:$R$328,10,0)</f>
        <v>19.723781418256898</v>
      </c>
      <c r="E26" s="74">
        <f t="shared" si="0"/>
        <v>16</v>
      </c>
      <c r="F26" s="73">
        <f>VLOOKUP($A26,'Return Data'!$A$7:$R$328,11,0)</f>
        <v>16.158954054032101</v>
      </c>
      <c r="G26" s="74">
        <f t="shared" si="0"/>
        <v>12</v>
      </c>
      <c r="H26" s="73">
        <f>VLOOKUP($A26,'Return Data'!$A$7:$R$328,12,0)</f>
        <v>10.317184169635301</v>
      </c>
      <c r="I26" s="74">
        <f t="shared" ref="I26" si="80">RANK(H26,H$8:H$37,0)</f>
        <v>12</v>
      </c>
      <c r="J26" s="73">
        <f>VLOOKUP($A26,'Return Data'!$A$7:$R$328,13,0)</f>
        <v>11.295061502131601</v>
      </c>
      <c r="K26" s="74">
        <f t="shared" ref="K26" si="81">RANK(J26,J$8:J$37,0)</f>
        <v>12</v>
      </c>
      <c r="L26" s="73">
        <f>VLOOKUP($A26,'Return Data'!$A$7:$R$328,14,0)</f>
        <v>13.047948109803301</v>
      </c>
      <c r="M26" s="74">
        <f t="shared" ref="M26" si="82">RANK(L26,L$8:L$37,0)</f>
        <v>13</v>
      </c>
      <c r="N26" s="73">
        <f>VLOOKUP($A26,'Return Data'!$A$7:$R$328,18,0)</f>
        <v>11.227522942818799</v>
      </c>
      <c r="O26" s="74">
        <f t="shared" ref="O26" si="83">RANK(N26,N$8:N$37,0)</f>
        <v>11</v>
      </c>
      <c r="P26" s="73">
        <f>VLOOKUP($A26,'Return Data'!$A$7:$R$328,15,0)</f>
        <v>9.3192687533214098</v>
      </c>
      <c r="Q26" s="74">
        <f t="shared" ref="Q26" si="84">RANK(P26,P$8:P$37,0)</f>
        <v>9</v>
      </c>
      <c r="R26" s="73">
        <f>VLOOKUP($A26,'Return Data'!$A$7:$R$328,17,0)</f>
        <v>12.7382683488973</v>
      </c>
      <c r="S26" s="75">
        <f t="shared" si="1"/>
        <v>7</v>
      </c>
    </row>
    <row r="27" spans="1:19" x14ac:dyDescent="0.25">
      <c r="A27" s="91" t="s">
        <v>72</v>
      </c>
      <c r="B27" s="72">
        <f>VLOOKUP($A27,'Return Data'!$A$7:$R$328,2,0)</f>
        <v>43896</v>
      </c>
      <c r="C27" s="73">
        <f>VLOOKUP($A27,'Return Data'!$A$7:$R$328,3,0)</f>
        <v>12.930999999999999</v>
      </c>
      <c r="D27" s="73">
        <f>VLOOKUP($A27,'Return Data'!$A$7:$R$328,10,0)</f>
        <v>29.720214342471198</v>
      </c>
      <c r="E27" s="74">
        <f t="shared" si="0"/>
        <v>3</v>
      </c>
      <c r="F27" s="73">
        <f>VLOOKUP($A27,'Return Data'!$A$7:$R$328,11,0)</f>
        <v>17.419100491529601</v>
      </c>
      <c r="G27" s="74">
        <f t="shared" si="0"/>
        <v>10</v>
      </c>
      <c r="H27" s="73">
        <f>VLOOKUP($A27,'Return Data'!$A$7:$R$328,12,0)</f>
        <v>11.978203894415699</v>
      </c>
      <c r="I27" s="74">
        <f t="shared" ref="I27" si="85">RANK(H27,H$8:H$37,0)</f>
        <v>5</v>
      </c>
      <c r="J27" s="73">
        <f>VLOOKUP($A27,'Return Data'!$A$7:$R$328,13,0)</f>
        <v>14.1655868464881</v>
      </c>
      <c r="K27" s="74">
        <f t="shared" ref="K27" si="86">RANK(J27,J$8:J$37,0)</f>
        <v>3</v>
      </c>
      <c r="L27" s="73">
        <f>VLOOKUP($A27,'Return Data'!$A$7:$R$328,14,0)</f>
        <v>15.244778186819699</v>
      </c>
      <c r="M27" s="74">
        <f t="shared" ref="M27" si="87">RANK(L27,L$8:L$37,0)</f>
        <v>4</v>
      </c>
      <c r="N27" s="73">
        <f>VLOOKUP($A27,'Return Data'!$A$7:$R$328,18,0)</f>
        <v>12.1755105220413</v>
      </c>
      <c r="O27" s="74">
        <f t="shared" ref="O27" si="88">RANK(N27,N$8:N$37,0)</f>
        <v>7</v>
      </c>
      <c r="P27" s="73"/>
      <c r="Q27" s="74"/>
      <c r="R27" s="73">
        <f>VLOOKUP($A27,'Return Data'!$A$7:$R$328,17,0)</f>
        <v>9.9240723562152091</v>
      </c>
      <c r="S27" s="75">
        <f t="shared" si="1"/>
        <v>21</v>
      </c>
    </row>
    <row r="28" spans="1:19" x14ac:dyDescent="0.25">
      <c r="A28" s="91" t="s">
        <v>73</v>
      </c>
      <c r="B28" s="72">
        <f>VLOOKUP($A28,'Return Data'!$A$7:$R$328,2,0)</f>
        <v>43896</v>
      </c>
      <c r="C28" s="73">
        <f>VLOOKUP($A28,'Return Data'!$A$7:$R$328,3,0)</f>
        <v>28.291499999999999</v>
      </c>
      <c r="D28" s="73">
        <f>VLOOKUP($A28,'Return Data'!$A$7:$R$328,10,0)</f>
        <v>23.289750138880599</v>
      </c>
      <c r="E28" s="74">
        <f t="shared" si="0"/>
        <v>9</v>
      </c>
      <c r="F28" s="73">
        <f>VLOOKUP($A28,'Return Data'!$A$7:$R$328,11,0)</f>
        <v>16.129314434692098</v>
      </c>
      <c r="G28" s="74">
        <f t="shared" si="0"/>
        <v>13</v>
      </c>
      <c r="H28" s="73">
        <f>VLOOKUP($A28,'Return Data'!$A$7:$R$328,12,0)</f>
        <v>8.0554533153893093</v>
      </c>
      <c r="I28" s="74">
        <f t="shared" ref="I28" si="89">RANK(H28,H$8:H$37,0)</f>
        <v>20</v>
      </c>
      <c r="J28" s="73">
        <f>VLOOKUP($A28,'Return Data'!$A$7:$R$328,13,0)</f>
        <v>9.5399882264129499</v>
      </c>
      <c r="K28" s="74">
        <f t="shared" ref="K28" si="90">RANK(J28,J$8:J$37,0)</f>
        <v>18</v>
      </c>
      <c r="L28" s="73">
        <f>VLOOKUP($A28,'Return Data'!$A$7:$R$328,14,0)</f>
        <v>12.583748929360601</v>
      </c>
      <c r="M28" s="74">
        <f t="shared" ref="M28" si="91">RANK(L28,L$8:L$37,0)</f>
        <v>15</v>
      </c>
      <c r="N28" s="73">
        <f>VLOOKUP($A28,'Return Data'!$A$7:$R$328,18,0)</f>
        <v>10.2521868804732</v>
      </c>
      <c r="O28" s="74">
        <f t="shared" ref="O28" si="92">RANK(N28,N$8:N$37,0)</f>
        <v>14</v>
      </c>
      <c r="P28" s="73">
        <f>VLOOKUP($A28,'Return Data'!$A$7:$R$328,15,0)</f>
        <v>8.2917311534826492</v>
      </c>
      <c r="Q28" s="74">
        <f t="shared" ref="Q28" si="93">RANK(P28,P$8:P$37,0)</f>
        <v>14</v>
      </c>
      <c r="R28" s="73">
        <f>VLOOKUP($A28,'Return Data'!$A$7:$R$328,17,0)</f>
        <v>11.6720458177252</v>
      </c>
      <c r="S28" s="75">
        <f t="shared" si="1"/>
        <v>13</v>
      </c>
    </row>
    <row r="29" spans="1:19" x14ac:dyDescent="0.25">
      <c r="A29" s="91" t="s">
        <v>74</v>
      </c>
      <c r="B29" s="72">
        <f>VLOOKUP($A29,'Return Data'!$A$7:$R$328,2,0)</f>
        <v>43896</v>
      </c>
      <c r="C29" s="73">
        <f>VLOOKUP($A29,'Return Data'!$A$7:$R$328,3,0)</f>
        <v>2121.1619000000001</v>
      </c>
      <c r="D29" s="73">
        <f>VLOOKUP($A29,'Return Data'!$A$7:$R$328,10,0)</f>
        <v>26.483608442911098</v>
      </c>
      <c r="E29" s="74">
        <f t="shared" si="0"/>
        <v>7</v>
      </c>
      <c r="F29" s="73">
        <f>VLOOKUP($A29,'Return Data'!$A$7:$R$328,11,0)</f>
        <v>19.594714394716299</v>
      </c>
      <c r="G29" s="74">
        <f t="shared" si="0"/>
        <v>6</v>
      </c>
      <c r="H29" s="73">
        <f>VLOOKUP($A29,'Return Data'!$A$7:$R$328,12,0)</f>
        <v>11.6580884589359</v>
      </c>
      <c r="I29" s="74">
        <f t="shared" ref="I29" si="94">RANK(H29,H$8:H$37,0)</f>
        <v>7</v>
      </c>
      <c r="J29" s="73">
        <f>VLOOKUP($A29,'Return Data'!$A$7:$R$328,13,0)</f>
        <v>12.4426625127868</v>
      </c>
      <c r="K29" s="74">
        <f t="shared" ref="K29" si="95">RANK(J29,J$8:J$37,0)</f>
        <v>7</v>
      </c>
      <c r="L29" s="73">
        <f>VLOOKUP($A29,'Return Data'!$A$7:$R$328,14,0)</f>
        <v>14.816881318439901</v>
      </c>
      <c r="M29" s="74">
        <f t="shared" ref="M29" si="96">RANK(L29,L$8:L$37,0)</f>
        <v>6</v>
      </c>
      <c r="N29" s="73">
        <f>VLOOKUP($A29,'Return Data'!$A$7:$R$328,18,0)</f>
        <v>12.644517694693199</v>
      </c>
      <c r="O29" s="74">
        <f t="shared" ref="O29" si="97">RANK(N29,N$8:N$37,0)</f>
        <v>3</v>
      </c>
      <c r="P29" s="73">
        <f>VLOOKUP($A29,'Return Data'!$A$7:$R$328,15,0)</f>
        <v>11.0161174286698</v>
      </c>
      <c r="Q29" s="74">
        <f t="shared" ref="Q29" si="98">RANK(P29,P$8:P$37,0)</f>
        <v>1</v>
      </c>
      <c r="R29" s="73">
        <f>VLOOKUP($A29,'Return Data'!$A$7:$R$328,17,0)</f>
        <v>13.065616769436</v>
      </c>
      <c r="S29" s="75">
        <f t="shared" si="1"/>
        <v>5</v>
      </c>
    </row>
    <row r="30" spans="1:19" x14ac:dyDescent="0.25">
      <c r="A30" s="91" t="s">
        <v>75</v>
      </c>
      <c r="B30" s="72">
        <f>VLOOKUP($A30,'Return Data'!$A$7:$R$328,2,0)</f>
        <v>43896</v>
      </c>
      <c r="C30" s="73">
        <f>VLOOKUP($A30,'Return Data'!$A$7:$R$328,3,0)</f>
        <v>32.289299999999997</v>
      </c>
      <c r="D30" s="73">
        <f>VLOOKUP($A30,'Return Data'!$A$7:$R$328,10,0)</f>
        <v>14.378221356484801</v>
      </c>
      <c r="E30" s="74">
        <f t="shared" si="0"/>
        <v>21</v>
      </c>
      <c r="F30" s="73">
        <f>VLOOKUP($A30,'Return Data'!$A$7:$R$328,11,0)</f>
        <v>12.5744565708408</v>
      </c>
      <c r="G30" s="74">
        <f t="shared" si="0"/>
        <v>21</v>
      </c>
      <c r="H30" s="73">
        <f>VLOOKUP($A30,'Return Data'!$A$7:$R$328,12,0)</f>
        <v>7.1923054713368897</v>
      </c>
      <c r="I30" s="74">
        <f t="shared" ref="I30" si="99">RANK(H30,H$8:H$37,0)</f>
        <v>23</v>
      </c>
      <c r="J30" s="73">
        <f>VLOOKUP($A30,'Return Data'!$A$7:$R$328,13,0)</f>
        <v>8.9151409536301909</v>
      </c>
      <c r="K30" s="74">
        <f t="shared" ref="K30" si="100">RANK(J30,J$8:J$37,0)</f>
        <v>22</v>
      </c>
      <c r="L30" s="73">
        <f>VLOOKUP($A30,'Return Data'!$A$7:$R$328,14,0)</f>
        <v>-0.27627449282802402</v>
      </c>
      <c r="M30" s="74">
        <f t="shared" ref="M30" si="101">RANK(L30,L$8:L$37,0)</f>
        <v>26</v>
      </c>
      <c r="N30" s="73">
        <f>VLOOKUP($A30,'Return Data'!$A$7:$R$328,18,0)</f>
        <v>3.65719511149151</v>
      </c>
      <c r="O30" s="74">
        <f t="shared" ref="O30" si="102">RANK(N30,N$8:N$37,0)</f>
        <v>26</v>
      </c>
      <c r="P30" s="73">
        <f>VLOOKUP($A30,'Return Data'!$A$7:$R$328,15,0)</f>
        <v>3.9245962024327699</v>
      </c>
      <c r="Q30" s="74">
        <f t="shared" ref="Q30" si="103">RANK(P30,P$8:P$37,0)</f>
        <v>25</v>
      </c>
      <c r="R30" s="73">
        <f>VLOOKUP($A30,'Return Data'!$A$7:$R$328,17,0)</f>
        <v>8.7624727677913992</v>
      </c>
      <c r="S30" s="75">
        <f t="shared" si="1"/>
        <v>28</v>
      </c>
    </row>
    <row r="31" spans="1:19" x14ac:dyDescent="0.25">
      <c r="A31" s="91" t="s">
        <v>76</v>
      </c>
      <c r="B31" s="72">
        <f>VLOOKUP($A31,'Return Data'!$A$7:$R$328,2,0)</f>
        <v>43896</v>
      </c>
      <c r="C31" s="73">
        <f>VLOOKUP($A31,'Return Data'!$A$7:$R$328,3,0)</f>
        <v>62.989699999999999</v>
      </c>
      <c r="D31" s="73">
        <f>VLOOKUP($A31,'Return Data'!$A$7:$R$328,10,0)</f>
        <v>7.7684568462486396</v>
      </c>
      <c r="E31" s="74">
        <f t="shared" si="0"/>
        <v>27</v>
      </c>
      <c r="F31" s="73">
        <f>VLOOKUP($A31,'Return Data'!$A$7:$R$328,11,0)</f>
        <v>7.0115774465005103</v>
      </c>
      <c r="G31" s="74">
        <f t="shared" si="0"/>
        <v>27</v>
      </c>
      <c r="H31" s="73">
        <f>VLOOKUP($A31,'Return Data'!$A$7:$R$328,12,0)</f>
        <v>6.2655491931015996</v>
      </c>
      <c r="I31" s="74">
        <f t="shared" ref="I31" si="104">RANK(H31,H$8:H$37,0)</f>
        <v>25</v>
      </c>
      <c r="J31" s="73">
        <f>VLOOKUP($A31,'Return Data'!$A$7:$R$328,13,0)</f>
        <v>6.2662397469241498</v>
      </c>
      <c r="K31" s="74">
        <f t="shared" ref="K31" si="105">RANK(J31,J$8:J$37,0)</f>
        <v>25</v>
      </c>
      <c r="L31" s="73">
        <f>VLOOKUP($A31,'Return Data'!$A$7:$R$328,14,0)</f>
        <v>6.3793697105201996</v>
      </c>
      <c r="M31" s="74">
        <f t="shared" ref="M31" si="106">RANK(L31,L$8:L$37,0)</f>
        <v>23</v>
      </c>
      <c r="N31" s="73">
        <f>VLOOKUP($A31,'Return Data'!$A$7:$R$328,18,0)</f>
        <v>7.0220918909318399</v>
      </c>
      <c r="O31" s="74">
        <f t="shared" ref="O31" si="107">RANK(N31,N$8:N$37,0)</f>
        <v>21</v>
      </c>
      <c r="P31" s="73">
        <f>VLOOKUP($A31,'Return Data'!$A$7:$R$328,15,0)</f>
        <v>5.0786512313165302</v>
      </c>
      <c r="Q31" s="74">
        <f t="shared" ref="Q31" si="108">RANK(P31,P$8:P$37,0)</f>
        <v>22</v>
      </c>
      <c r="R31" s="73">
        <f>VLOOKUP($A31,'Return Data'!$A$7:$R$328,17,0)</f>
        <v>9.1828442332047207</v>
      </c>
      <c r="S31" s="75">
        <f t="shared" si="1"/>
        <v>26</v>
      </c>
    </row>
    <row r="32" spans="1:19" x14ac:dyDescent="0.25">
      <c r="A32" s="91" t="s">
        <v>77</v>
      </c>
      <c r="B32" s="72">
        <f>VLOOKUP($A32,'Return Data'!$A$7:$R$328,2,0)</f>
        <v>43896</v>
      </c>
      <c r="C32" s="73">
        <f>VLOOKUP($A32,'Return Data'!$A$7:$R$328,3,0)</f>
        <v>15.450699999999999</v>
      </c>
      <c r="D32" s="73">
        <f>VLOOKUP($A32,'Return Data'!$A$7:$R$328,10,0)</f>
        <v>21.095728458487201</v>
      </c>
      <c r="E32" s="74">
        <f t="shared" si="0"/>
        <v>13</v>
      </c>
      <c r="F32" s="73">
        <f>VLOOKUP($A32,'Return Data'!$A$7:$R$328,11,0)</f>
        <v>22.3817906558901</v>
      </c>
      <c r="G32" s="74">
        <f t="shared" si="0"/>
        <v>3</v>
      </c>
      <c r="H32" s="73">
        <f>VLOOKUP($A32,'Return Data'!$A$7:$R$328,12,0)</f>
        <v>11.164854385975</v>
      </c>
      <c r="I32" s="74">
        <f t="shared" ref="I32" si="109">RANK(H32,H$8:H$37,0)</f>
        <v>9</v>
      </c>
      <c r="J32" s="73">
        <f>VLOOKUP($A32,'Return Data'!$A$7:$R$328,13,0)</f>
        <v>12.1803859115936</v>
      </c>
      <c r="K32" s="74">
        <f t="shared" ref="K32" si="110">RANK(J32,J$8:J$37,0)</f>
        <v>8</v>
      </c>
      <c r="L32" s="73">
        <f>VLOOKUP($A32,'Return Data'!$A$7:$R$328,14,0)</f>
        <v>13.8046488350332</v>
      </c>
      <c r="M32" s="74">
        <f t="shared" ref="M32" si="111">RANK(L32,L$8:L$37,0)</f>
        <v>8</v>
      </c>
      <c r="N32" s="73">
        <f>VLOOKUP($A32,'Return Data'!$A$7:$R$328,18,0)</f>
        <v>10.762620992943599</v>
      </c>
      <c r="O32" s="74">
        <f t="shared" ref="O32" si="112">RANK(N32,N$8:N$37,0)</f>
        <v>12</v>
      </c>
      <c r="P32" s="73">
        <f>VLOOKUP($A32,'Return Data'!$A$7:$R$328,15,0)</f>
        <v>9.2629634140420993</v>
      </c>
      <c r="Q32" s="74">
        <f t="shared" ref="Q32" si="113">RANK(P32,P$8:P$37,0)</f>
        <v>10</v>
      </c>
      <c r="R32" s="73">
        <f>VLOOKUP($A32,'Return Data'!$A$7:$R$328,17,0)</f>
        <v>11.3491471762693</v>
      </c>
      <c r="S32" s="75">
        <f t="shared" si="1"/>
        <v>14</v>
      </c>
    </row>
    <row r="33" spans="1:19" x14ac:dyDescent="0.25">
      <c r="A33" s="91" t="s">
        <v>78</v>
      </c>
      <c r="B33" s="72">
        <f>VLOOKUP($A33,'Return Data'!$A$7:$R$328,2,0)</f>
        <v>43896</v>
      </c>
      <c r="C33" s="73">
        <f>VLOOKUP($A33,'Return Data'!$A$7:$R$328,3,0)</f>
        <v>27.380099999999999</v>
      </c>
      <c r="D33" s="73">
        <f>VLOOKUP($A33,'Return Data'!$A$7:$R$328,10,0)</f>
        <v>27.9876227952217</v>
      </c>
      <c r="E33" s="74">
        <f t="shared" si="0"/>
        <v>4</v>
      </c>
      <c r="F33" s="73">
        <f>VLOOKUP($A33,'Return Data'!$A$7:$R$328,11,0)</f>
        <v>19.919091133251101</v>
      </c>
      <c r="G33" s="74">
        <f t="shared" si="0"/>
        <v>5</v>
      </c>
      <c r="H33" s="73">
        <f>VLOOKUP($A33,'Return Data'!$A$7:$R$328,12,0)</f>
        <v>12.139870602994201</v>
      </c>
      <c r="I33" s="74">
        <f t="shared" ref="I33" si="114">RANK(H33,H$8:H$37,0)</f>
        <v>4</v>
      </c>
      <c r="J33" s="73">
        <f>VLOOKUP($A33,'Return Data'!$A$7:$R$328,13,0)</f>
        <v>14.4303664881245</v>
      </c>
      <c r="K33" s="74">
        <f t="shared" ref="K33" si="115">RANK(J33,J$8:J$37,0)</f>
        <v>2</v>
      </c>
      <c r="L33" s="73">
        <f>VLOOKUP($A33,'Return Data'!$A$7:$R$328,14,0)</f>
        <v>17.0103939236946</v>
      </c>
      <c r="M33" s="74">
        <f t="shared" ref="M33" si="116">RANK(L33,L$8:L$37,0)</f>
        <v>1</v>
      </c>
      <c r="N33" s="73">
        <f>VLOOKUP($A33,'Return Data'!$A$7:$R$328,18,0)</f>
        <v>13.144587202455799</v>
      </c>
      <c r="O33" s="74">
        <f t="shared" ref="O33" si="117">RANK(N33,N$8:N$37,0)</f>
        <v>1</v>
      </c>
      <c r="P33" s="73">
        <f>VLOOKUP($A33,'Return Data'!$A$7:$R$328,15,0)</f>
        <v>10.288948952706701</v>
      </c>
      <c r="Q33" s="74">
        <f t="shared" ref="Q33" si="118">RANK(P33,P$8:P$37,0)</f>
        <v>5</v>
      </c>
      <c r="R33" s="73">
        <f>VLOOKUP($A33,'Return Data'!$A$7:$R$328,17,0)</f>
        <v>12.616413712475699</v>
      </c>
      <c r="S33" s="75">
        <f t="shared" si="1"/>
        <v>8</v>
      </c>
    </row>
    <row r="34" spans="1:19" x14ac:dyDescent="0.25">
      <c r="A34" s="91" t="s">
        <v>79</v>
      </c>
      <c r="B34" s="72">
        <f>VLOOKUP($A34,'Return Data'!$A$7:$R$328,2,0)</f>
        <v>43896</v>
      </c>
      <c r="C34" s="73">
        <f>VLOOKUP($A34,'Return Data'!$A$7:$R$328,3,0)</f>
        <v>32.517200000000003</v>
      </c>
      <c r="D34" s="73">
        <f>VLOOKUP($A34,'Return Data'!$A$7:$R$328,10,0)</f>
        <v>19.815102132439399</v>
      </c>
      <c r="E34" s="74">
        <f t="shared" si="0"/>
        <v>15</v>
      </c>
      <c r="F34" s="73">
        <f>VLOOKUP($A34,'Return Data'!$A$7:$R$328,11,0)</f>
        <v>15.1657821154351</v>
      </c>
      <c r="G34" s="74">
        <f t="shared" si="0"/>
        <v>17</v>
      </c>
      <c r="H34" s="73">
        <f>VLOOKUP($A34,'Return Data'!$A$7:$R$328,12,0)</f>
        <v>9.4237797954738802</v>
      </c>
      <c r="I34" s="74">
        <f t="shared" ref="I34" si="119">RANK(H34,H$8:H$37,0)</f>
        <v>15</v>
      </c>
      <c r="J34" s="73">
        <f>VLOOKUP($A34,'Return Data'!$A$7:$R$328,13,0)</f>
        <v>9.1931736539016509</v>
      </c>
      <c r="K34" s="74">
        <f t="shared" ref="K34" si="120">RANK(J34,J$8:J$37,0)</f>
        <v>20</v>
      </c>
      <c r="L34" s="73">
        <f>VLOOKUP($A34,'Return Data'!$A$7:$R$328,14,0)</f>
        <v>10.5321235451178</v>
      </c>
      <c r="M34" s="74">
        <f t="shared" ref="M34" si="121">RANK(L34,L$8:L$37,0)</f>
        <v>18</v>
      </c>
      <c r="N34" s="73">
        <f>VLOOKUP($A34,'Return Data'!$A$7:$R$328,18,0)</f>
        <v>9.0758003393230204</v>
      </c>
      <c r="O34" s="74">
        <f t="shared" ref="O34" si="122">RANK(N34,N$8:N$37,0)</f>
        <v>18</v>
      </c>
      <c r="P34" s="73">
        <f>VLOOKUP($A34,'Return Data'!$A$7:$R$328,15,0)</f>
        <v>7.9889978517085902</v>
      </c>
      <c r="Q34" s="74">
        <f t="shared" ref="Q34" si="123">RANK(P34,P$8:P$37,0)</f>
        <v>17</v>
      </c>
      <c r="R34" s="73">
        <f>VLOOKUP($A34,'Return Data'!$A$7:$R$328,17,0)</f>
        <v>12.900832668246499</v>
      </c>
      <c r="S34" s="75">
        <f t="shared" si="1"/>
        <v>6</v>
      </c>
    </row>
    <row r="35" spans="1:19" x14ac:dyDescent="0.25">
      <c r="A35" s="91" t="s">
        <v>80</v>
      </c>
      <c r="B35" s="72">
        <f>VLOOKUP($A35,'Return Data'!$A$7:$R$328,2,0)</f>
        <v>43896</v>
      </c>
      <c r="C35" s="73">
        <f>VLOOKUP($A35,'Return Data'!$A$7:$R$328,3,0)</f>
        <v>18.482500000000002</v>
      </c>
      <c r="D35" s="73">
        <f>VLOOKUP($A35,'Return Data'!$A$7:$R$328,10,0)</f>
        <v>23.580146859534601</v>
      </c>
      <c r="E35" s="74">
        <f t="shared" si="0"/>
        <v>8</v>
      </c>
      <c r="F35" s="73">
        <f>VLOOKUP($A35,'Return Data'!$A$7:$R$328,11,0)</f>
        <v>17.909743217076901</v>
      </c>
      <c r="G35" s="74">
        <f t="shared" si="0"/>
        <v>9</v>
      </c>
      <c r="H35" s="73">
        <f>VLOOKUP($A35,'Return Data'!$A$7:$R$328,12,0)</f>
        <v>10.308749894275699</v>
      </c>
      <c r="I35" s="74">
        <f t="shared" ref="I35" si="124">RANK(H35,H$8:H$37,0)</f>
        <v>13</v>
      </c>
      <c r="J35" s="73">
        <f>VLOOKUP($A35,'Return Data'!$A$7:$R$328,13,0)</f>
        <v>11.8925400080677</v>
      </c>
      <c r="K35" s="74">
        <f t="shared" ref="K35" si="125">RANK(J35,J$8:J$37,0)</f>
        <v>9</v>
      </c>
      <c r="L35" s="73">
        <f>VLOOKUP($A35,'Return Data'!$A$7:$R$328,14,0)</f>
        <v>13.6583617220041</v>
      </c>
      <c r="M35" s="74">
        <f t="shared" ref="M35" si="126">RANK(L35,L$8:L$37,0)</f>
        <v>11</v>
      </c>
      <c r="N35" s="73">
        <f>VLOOKUP($A35,'Return Data'!$A$7:$R$328,18,0)</f>
        <v>10.228032776590499</v>
      </c>
      <c r="O35" s="74">
        <f t="shared" ref="O35" si="127">RANK(N35,N$8:N$37,0)</f>
        <v>15</v>
      </c>
      <c r="P35" s="73">
        <f>VLOOKUP($A35,'Return Data'!$A$7:$R$328,15,0)</f>
        <v>7.8520002250854697</v>
      </c>
      <c r="Q35" s="74">
        <f t="shared" ref="Q35" si="128">RANK(P35,P$8:P$37,0)</f>
        <v>18</v>
      </c>
      <c r="R35" s="73">
        <f>VLOOKUP($A35,'Return Data'!$A$7:$R$328,17,0)</f>
        <v>9.8425416501293608</v>
      </c>
      <c r="S35" s="75">
        <f t="shared" si="1"/>
        <v>23</v>
      </c>
    </row>
    <row r="36" spans="1:19" x14ac:dyDescent="0.25">
      <c r="A36" s="91" t="s">
        <v>365</v>
      </c>
      <c r="B36" s="72">
        <f>VLOOKUP($A36,'Return Data'!$A$7:$R$328,2,0)</f>
        <v>43896</v>
      </c>
      <c r="C36" s="73">
        <f>VLOOKUP($A36,'Return Data'!$A$7:$R$328,3,0)</f>
        <v>0.37509999999999999</v>
      </c>
      <c r="D36" s="73"/>
      <c r="E36" s="74"/>
      <c r="F36" s="73"/>
      <c r="G36" s="74"/>
      <c r="H36" s="73"/>
      <c r="I36" s="74"/>
      <c r="J36" s="73"/>
      <c r="K36" s="74"/>
      <c r="L36" s="73"/>
      <c r="M36" s="74"/>
      <c r="N36" s="73"/>
      <c r="O36" s="74"/>
      <c r="P36" s="73"/>
      <c r="Q36" s="74"/>
      <c r="R36" s="73">
        <f>VLOOKUP($A36,'Return Data'!$A$7:$R$328,17,0)</f>
        <v>8.1415060670948804</v>
      </c>
      <c r="S36" s="75">
        <f t="shared" si="1"/>
        <v>29</v>
      </c>
    </row>
    <row r="37" spans="1:19" x14ac:dyDescent="0.25">
      <c r="A37" s="91" t="s">
        <v>81</v>
      </c>
      <c r="B37" s="72">
        <f>VLOOKUP($A37,'Return Data'!$A$7:$R$328,2,0)</f>
        <v>43896</v>
      </c>
      <c r="C37" s="73">
        <f>VLOOKUP($A37,'Return Data'!$A$7:$R$328,3,0)</f>
        <v>20.677099999999999</v>
      </c>
      <c r="D37" s="73">
        <f>VLOOKUP($A37,'Return Data'!$A$7:$R$328,10,0)</f>
        <v>0.10348796987791301</v>
      </c>
      <c r="E37" s="74">
        <f t="shared" si="0"/>
        <v>29</v>
      </c>
      <c r="F37" s="73">
        <f>VLOOKUP($A37,'Return Data'!$A$7:$R$328,11,0)</f>
        <v>-0.97529294972304204</v>
      </c>
      <c r="G37" s="74">
        <f t="shared" si="0"/>
        <v>28</v>
      </c>
      <c r="H37" s="73">
        <f>VLOOKUP($A37,'Return Data'!$A$7:$R$328,12,0)</f>
        <v>-1.1945616519915701</v>
      </c>
      <c r="I37" s="74">
        <f t="shared" ref="I37" si="129">RANK(H37,H$8:H$37,0)</f>
        <v>27</v>
      </c>
      <c r="J37" s="73">
        <f>VLOOKUP($A37,'Return Data'!$A$7:$R$328,13,0)</f>
        <v>4.5332980329283501</v>
      </c>
      <c r="K37" s="74">
        <f t="shared" ref="K37" si="130">RANK(J37,J$8:J$37,0)</f>
        <v>26</v>
      </c>
      <c r="L37" s="73">
        <f>VLOOKUP($A37,'Return Data'!$A$7:$R$328,14,0)</f>
        <v>-2.3789532768104902</v>
      </c>
      <c r="M37" s="74">
        <f t="shared" ref="M37" si="131">RANK(L37,L$8:L$37,0)</f>
        <v>28</v>
      </c>
      <c r="N37" s="73">
        <f>VLOOKUP($A37,'Return Data'!$A$7:$R$328,18,0)</f>
        <v>1.00784575606166</v>
      </c>
      <c r="O37" s="74">
        <f t="shared" ref="O37" si="132">RANK(N37,N$8:N$37,0)</f>
        <v>27</v>
      </c>
      <c r="P37" s="73">
        <f>VLOOKUP($A37,'Return Data'!$A$7:$R$328,15,0)</f>
        <v>2.26511390172326</v>
      </c>
      <c r="Q37" s="74">
        <f t="shared" ref="Q37" si="133">RANK(P37,P$8:P$37,0)</f>
        <v>26</v>
      </c>
      <c r="R37" s="73">
        <f>VLOOKUP($A37,'Return Data'!$A$7:$R$328,17,0)</f>
        <v>9.0575296793360707</v>
      </c>
      <c r="S37" s="75">
        <f t="shared" si="1"/>
        <v>27</v>
      </c>
    </row>
    <row r="38" spans="1:19" x14ac:dyDescent="0.25">
      <c r="A38" s="92"/>
      <c r="B38" s="93"/>
      <c r="C38" s="93"/>
      <c r="D38" s="94"/>
      <c r="E38" s="93"/>
      <c r="F38" s="94"/>
      <c r="G38" s="93"/>
      <c r="H38" s="94"/>
      <c r="I38" s="93"/>
      <c r="J38" s="94"/>
      <c r="K38" s="93"/>
      <c r="L38" s="94"/>
      <c r="M38" s="93"/>
      <c r="N38" s="94"/>
      <c r="O38" s="93"/>
      <c r="P38" s="94"/>
      <c r="Q38" s="93"/>
      <c r="R38" s="94"/>
      <c r="S38" s="95"/>
    </row>
    <row r="39" spans="1:19" x14ac:dyDescent="0.25">
      <c r="A39" s="96" t="s">
        <v>27</v>
      </c>
      <c r="B39" s="97"/>
      <c r="C39" s="97"/>
      <c r="D39" s="98">
        <f>AVERAGE(D8:D37)</f>
        <v>18.786526538200786</v>
      </c>
      <c r="E39" s="97"/>
      <c r="F39" s="98">
        <f>AVERAGE(F8:F37)</f>
        <v>14.411851902613707</v>
      </c>
      <c r="G39" s="97"/>
      <c r="H39" s="98">
        <f>AVERAGE(H8:H37)</f>
        <v>8.8083890451978437</v>
      </c>
      <c r="I39" s="97"/>
      <c r="J39" s="98">
        <f>AVERAGE(J8:J37)</f>
        <v>10.166214736018548</v>
      </c>
      <c r="K39" s="97"/>
      <c r="L39" s="98">
        <f>AVERAGE(L8:L37)</f>
        <v>10.405137039803762</v>
      </c>
      <c r="M39" s="97"/>
      <c r="N39" s="98">
        <f>AVERAGE(N8:N37)</f>
        <v>9.4017978055831701</v>
      </c>
      <c r="O39" s="97"/>
      <c r="P39" s="98">
        <f>AVERAGE(P8:P37)</f>
        <v>7.926436321221531</v>
      </c>
      <c r="Q39" s="97"/>
      <c r="R39" s="98">
        <f>AVERAGE(R8:R37)</f>
        <v>11.180956088187328</v>
      </c>
      <c r="S39" s="99"/>
    </row>
    <row r="40" spans="1:19" x14ac:dyDescent="0.25">
      <c r="A40" s="96" t="s">
        <v>28</v>
      </c>
      <c r="B40" s="97"/>
      <c r="C40" s="97"/>
      <c r="D40" s="98">
        <f>MIN(D8:D37)</f>
        <v>0.10348796987791301</v>
      </c>
      <c r="E40" s="97"/>
      <c r="F40" s="98">
        <f>MIN(F8:F37)</f>
        <v>-7.4929038352431396</v>
      </c>
      <c r="G40" s="97"/>
      <c r="H40" s="98">
        <f>MIN(H8:H37)</f>
        <v>-5.7212049587651403</v>
      </c>
      <c r="I40" s="97"/>
      <c r="J40" s="98">
        <f>MIN(J8:J37)</f>
        <v>0.11294793766149799</v>
      </c>
      <c r="K40" s="97"/>
      <c r="L40" s="98">
        <f>MIN(L8:L37)</f>
        <v>-2.3789532768104902</v>
      </c>
      <c r="M40" s="97"/>
      <c r="N40" s="98">
        <f>MIN(N8:N37)</f>
        <v>1.00784575606166</v>
      </c>
      <c r="O40" s="97"/>
      <c r="P40" s="98">
        <f>MIN(P8:P37)</f>
        <v>2.26511390172326</v>
      </c>
      <c r="Q40" s="97"/>
      <c r="R40" s="98">
        <f>MIN(R8:R37)</f>
        <v>8.0607476705409802</v>
      </c>
      <c r="S40" s="99"/>
    </row>
    <row r="41" spans="1:19" ht="15.75" thickBot="1" x14ac:dyDescent="0.3">
      <c r="A41" s="100" t="s">
        <v>29</v>
      </c>
      <c r="B41" s="101"/>
      <c r="C41" s="101"/>
      <c r="D41" s="102">
        <f>MAX(D8:D37)</f>
        <v>33.932672624377801</v>
      </c>
      <c r="E41" s="101"/>
      <c r="F41" s="102">
        <f>MAX(F8:F37)</f>
        <v>24.8517534075343</v>
      </c>
      <c r="G41" s="101"/>
      <c r="H41" s="102">
        <f>MAX(H8:H37)</f>
        <v>18.305015658033</v>
      </c>
      <c r="I41" s="101"/>
      <c r="J41" s="102">
        <f>MAX(J8:J37)</f>
        <v>21.465447673508699</v>
      </c>
      <c r="K41" s="101"/>
      <c r="L41" s="102">
        <f>MAX(L8:L37)</f>
        <v>17.0103939236946</v>
      </c>
      <c r="M41" s="101"/>
      <c r="N41" s="102">
        <f>MAX(N8:N37)</f>
        <v>13.144587202455799</v>
      </c>
      <c r="O41" s="101"/>
      <c r="P41" s="102">
        <f>MAX(P8:P37)</f>
        <v>11.0161174286698</v>
      </c>
      <c r="Q41" s="101"/>
      <c r="R41" s="102">
        <f>MAX(R8:R37)</f>
        <v>15.8114829883291</v>
      </c>
      <c r="S41" s="103"/>
    </row>
    <row r="43" spans="1:19" x14ac:dyDescent="0.25">
      <c r="A43" s="15" t="s">
        <v>342</v>
      </c>
    </row>
  </sheetData>
  <sheetProtection password="F4C3"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40625" defaultRowHeight="15" x14ac:dyDescent="0.25"/>
  <cols>
    <col min="1" max="1" width="60.5703125" style="4" bestFit="1" customWidth="1"/>
    <col min="2" max="2" width="11.710937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bestFit="1" customWidth="1"/>
    <col min="15" max="15" width="5.28515625" style="4" bestFit="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17" t="s">
        <v>349</v>
      </c>
    </row>
    <row r="3" spans="1:19" ht="15.75" thickBot="1" x14ac:dyDescent="0.3">
      <c r="A3" s="118"/>
    </row>
    <row r="4" spans="1:19" ht="15.75" thickBot="1" x14ac:dyDescent="0.3"/>
    <row r="5" spans="1:19" x14ac:dyDescent="0.25">
      <c r="A5" s="32" t="s">
        <v>351</v>
      </c>
      <c r="B5" s="115" t="s">
        <v>8</v>
      </c>
      <c r="C5" s="115" t="s">
        <v>9</v>
      </c>
      <c r="D5" s="121" t="s">
        <v>48</v>
      </c>
      <c r="E5" s="121"/>
      <c r="F5" s="121" t="s">
        <v>1</v>
      </c>
      <c r="G5" s="121"/>
      <c r="H5" s="121" t="s">
        <v>2</v>
      </c>
      <c r="I5" s="121"/>
      <c r="J5" s="121" t="s">
        <v>3</v>
      </c>
      <c r="K5" s="121"/>
      <c r="L5" s="121" t="s">
        <v>4</v>
      </c>
      <c r="M5" s="121"/>
      <c r="N5" s="121" t="s">
        <v>385</v>
      </c>
      <c r="O5" s="121"/>
      <c r="P5" s="121" t="s">
        <v>5</v>
      </c>
      <c r="Q5" s="121"/>
      <c r="R5" s="121" t="s">
        <v>46</v>
      </c>
      <c r="S5" s="124"/>
    </row>
    <row r="6" spans="1:19" x14ac:dyDescent="0.25">
      <c r="A6" s="18" t="s">
        <v>7</v>
      </c>
      <c r="B6" s="116"/>
      <c r="C6" s="116"/>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5"/>
      <c r="C7" s="5"/>
      <c r="D7" s="5"/>
      <c r="E7" s="5"/>
      <c r="F7" s="5"/>
      <c r="G7" s="5"/>
      <c r="H7" s="5"/>
      <c r="I7" s="5"/>
      <c r="J7" s="5"/>
      <c r="K7" s="5"/>
      <c r="L7" s="5"/>
      <c r="M7" s="5"/>
      <c r="N7" s="5"/>
      <c r="O7" s="5"/>
      <c r="P7" s="5"/>
      <c r="Q7" s="5"/>
      <c r="R7" s="5"/>
      <c r="S7" s="46"/>
    </row>
    <row r="8" spans="1:19" x14ac:dyDescent="0.25">
      <c r="A8" s="91" t="s">
        <v>82</v>
      </c>
      <c r="B8" s="72">
        <f>VLOOKUP($A8,'Return Data'!$A$7:$R$328,2,0)</f>
        <v>43896</v>
      </c>
      <c r="C8" s="73">
        <f>VLOOKUP($A8,'Return Data'!$A$7:$R$328,3,0)</f>
        <v>22.137</v>
      </c>
      <c r="D8" s="73">
        <f>VLOOKUP($A8,'Return Data'!$A$7:$R$328,10,0)</f>
        <v>10.208177314327701</v>
      </c>
      <c r="E8" s="74">
        <f>RANK(D8,D$8:D$41,0)</f>
        <v>27</v>
      </c>
      <c r="F8" s="73">
        <f>VLOOKUP($A8,'Return Data'!$A$7:$R$328,11,0)</f>
        <v>12.193209440915901</v>
      </c>
      <c r="G8" s="74">
        <f>RANK(F8,F$8:F$41,0)</f>
        <v>22</v>
      </c>
      <c r="H8" s="73">
        <f>VLOOKUP($A8,'Return Data'!$A$7:$R$328,12,0)</f>
        <v>-6.2833503957207704</v>
      </c>
      <c r="I8" s="74">
        <f>RANK(H8,H$8:H$41,0)</f>
        <v>31</v>
      </c>
      <c r="J8" s="73">
        <f>VLOOKUP($A8,'Return Data'!$A$7:$R$328,13,0)</f>
        <v>-0.465932353138028</v>
      </c>
      <c r="K8" s="74">
        <f>RANK(J8,J$8:J$41,0)</f>
        <v>31</v>
      </c>
      <c r="L8" s="73">
        <f>VLOOKUP($A8,'Return Data'!$A$7:$R$328,14,0)</f>
        <v>2.5493965760186499</v>
      </c>
      <c r="M8" s="74">
        <f>RANK(L8,L$8:L$41,0)</f>
        <v>27</v>
      </c>
      <c r="N8" s="73">
        <f>VLOOKUP($A8,'Return Data'!$A$7:$R$328,18,0)</f>
        <v>4.5361496234642802</v>
      </c>
      <c r="O8" s="74">
        <f>RANK(N8,N$8:N$41,0)</f>
        <v>27</v>
      </c>
      <c r="P8" s="73">
        <f>VLOOKUP($A8,'Return Data'!$A$7:$R$328,15,0)</f>
        <v>4.0218034082920502</v>
      </c>
      <c r="Q8" s="74">
        <f>RANK(P8,P$8:P$41,0)</f>
        <v>26</v>
      </c>
      <c r="R8" s="73">
        <f>VLOOKUP($A8,'Return Data'!$A$7:$R$328,17,0)</f>
        <v>11.1167001254705</v>
      </c>
      <c r="S8" s="75">
        <f>RANK(R8,R$8:R$41,0)</f>
        <v>20</v>
      </c>
    </row>
    <row r="9" spans="1:19" x14ac:dyDescent="0.25">
      <c r="A9" s="91" t="s">
        <v>83</v>
      </c>
      <c r="B9" s="72">
        <f>VLOOKUP($A9,'Return Data'!$A$7:$R$328,2,0)</f>
        <v>43896</v>
      </c>
      <c r="C9" s="73">
        <f>VLOOKUP($A9,'Return Data'!$A$7:$R$328,3,0)</f>
        <v>32.002000000000002</v>
      </c>
      <c r="D9" s="73">
        <f>VLOOKUP($A9,'Return Data'!$A$7:$R$328,10,0)</f>
        <v>10.2134766968404</v>
      </c>
      <c r="E9" s="74">
        <f t="shared" ref="E9:G41" si="0">RANK(D9,D$8:D$41,0)</f>
        <v>26</v>
      </c>
      <c r="F9" s="73">
        <f>VLOOKUP($A9,'Return Data'!$A$7:$R$328,11,0)</f>
        <v>12.195291097141601</v>
      </c>
      <c r="G9" s="74">
        <f t="shared" si="0"/>
        <v>21</v>
      </c>
      <c r="H9" s="73">
        <f>VLOOKUP($A9,'Return Data'!$A$7:$R$328,12,0)</f>
        <v>-6.2829155588788499</v>
      </c>
      <c r="I9" s="74">
        <f t="shared" ref="I9" si="1">RANK(H9,H$8:H$41,0)</f>
        <v>30</v>
      </c>
      <c r="J9" s="73">
        <f>VLOOKUP($A9,'Return Data'!$A$7:$R$328,13,0)</f>
        <v>-0.46499914981519602</v>
      </c>
      <c r="K9" s="74">
        <f t="shared" ref="K9" si="2">RANK(J9,J$8:J$41,0)</f>
        <v>30</v>
      </c>
      <c r="L9" s="73">
        <f>VLOOKUP($A9,'Return Data'!$A$7:$R$328,14,0)</f>
        <v>2.5497215713885901</v>
      </c>
      <c r="M9" s="74">
        <f t="shared" ref="M9" si="3">RANK(L9,L$8:L$41,0)</f>
        <v>26</v>
      </c>
      <c r="N9" s="73">
        <f>VLOOKUP($A9,'Return Data'!$A$7:$R$328,18,0)</f>
        <v>4.53676073350774</v>
      </c>
      <c r="O9" s="74">
        <f t="shared" ref="O9" si="4">RANK(N9,N$8:N$41,0)</f>
        <v>26</v>
      </c>
      <c r="P9" s="73">
        <f>VLOOKUP($A9,'Return Data'!$A$7:$R$328,15,0)</f>
        <v>4.0222337411695204</v>
      </c>
      <c r="Q9" s="74">
        <f t="shared" ref="Q9" si="5">RANK(P9,P$8:P$41,0)</f>
        <v>25</v>
      </c>
      <c r="R9" s="73">
        <f>VLOOKUP($A9,'Return Data'!$A$7:$R$328,17,0)</f>
        <v>14.2414080510729</v>
      </c>
      <c r="S9" s="75">
        <f t="shared" ref="S9" si="6">RANK(R9,R$8:R$41,0)</f>
        <v>9</v>
      </c>
    </row>
    <row r="10" spans="1:19" x14ac:dyDescent="0.25">
      <c r="A10" s="91" t="s">
        <v>84</v>
      </c>
      <c r="B10" s="72">
        <f>VLOOKUP($A10,'Return Data'!$A$7:$R$328,2,0)</f>
        <v>43896</v>
      </c>
      <c r="C10" s="73">
        <f>VLOOKUP($A10,'Return Data'!$A$7:$R$328,3,0)</f>
        <v>1.3050999999999999</v>
      </c>
      <c r="D10" s="73">
        <f>VLOOKUP($A10,'Return Data'!$A$7:$R$328,10,0)</f>
        <v>9.2288488358474101</v>
      </c>
      <c r="E10" s="74">
        <f t="shared" si="0"/>
        <v>28</v>
      </c>
      <c r="F10" s="73">
        <f>VLOOKUP($A10,'Return Data'!$A$7:$R$328,11,0)</f>
        <v>9.3403146954973106</v>
      </c>
      <c r="G10" s="74">
        <f t="shared" si="0"/>
        <v>26</v>
      </c>
      <c r="H10" s="73"/>
      <c r="I10" s="74"/>
      <c r="J10" s="73"/>
      <c r="K10" s="74"/>
      <c r="L10" s="73"/>
      <c r="M10" s="74"/>
      <c r="N10" s="73"/>
      <c r="O10" s="74"/>
      <c r="P10" s="73"/>
      <c r="Q10" s="74"/>
      <c r="R10" s="73">
        <f>VLOOKUP($A10,'Return Data'!$A$7:$R$328,17,0)</f>
        <v>9.3695364605977005</v>
      </c>
      <c r="S10" s="75">
        <f t="shared" ref="S10" si="7">RANK(R10,R$8:R$41,0)</f>
        <v>27</v>
      </c>
    </row>
    <row r="11" spans="1:19" x14ac:dyDescent="0.25">
      <c r="A11" s="91" t="s">
        <v>85</v>
      </c>
      <c r="B11" s="72">
        <f>VLOOKUP($A11,'Return Data'!$A$7:$R$328,2,0)</f>
        <v>43896</v>
      </c>
      <c r="C11" s="73">
        <f>VLOOKUP($A11,'Return Data'!$A$7:$R$328,3,0)</f>
        <v>1.8866000000000001</v>
      </c>
      <c r="D11" s="73">
        <f>VLOOKUP($A11,'Return Data'!$A$7:$R$328,10,0)</f>
        <v>9.2066332683409495</v>
      </c>
      <c r="E11" s="74">
        <f t="shared" si="0"/>
        <v>29</v>
      </c>
      <c r="F11" s="73">
        <f>VLOOKUP($A11,'Return Data'!$A$7:$R$328,11,0)</f>
        <v>9.3106806416276005</v>
      </c>
      <c r="G11" s="74">
        <f t="shared" si="0"/>
        <v>27</v>
      </c>
      <c r="H11" s="73"/>
      <c r="I11" s="74"/>
      <c r="J11" s="73"/>
      <c r="K11" s="74"/>
      <c r="L11" s="73"/>
      <c r="M11" s="74"/>
      <c r="N11" s="73"/>
      <c r="O11" s="74"/>
      <c r="P11" s="73"/>
      <c r="Q11" s="74"/>
      <c r="R11" s="73">
        <f>VLOOKUP($A11,'Return Data'!$A$7:$R$328,17,0)</f>
        <v>9.3421465181308196</v>
      </c>
      <c r="S11" s="75">
        <f t="shared" ref="S11" si="8">RANK(R11,R$8:R$41,0)</f>
        <v>28</v>
      </c>
    </row>
    <row r="12" spans="1:19" x14ac:dyDescent="0.25">
      <c r="A12" s="91" t="s">
        <v>86</v>
      </c>
      <c r="B12" s="72">
        <f>VLOOKUP($A12,'Return Data'!$A$7:$R$328,2,0)</f>
        <v>43896</v>
      </c>
      <c r="C12" s="73">
        <f>VLOOKUP($A12,'Return Data'!$A$7:$R$328,3,0)</f>
        <v>21.377500000000001</v>
      </c>
      <c r="D12" s="73">
        <f>VLOOKUP($A12,'Return Data'!$A$7:$R$328,10,0)</f>
        <v>30.328209389281401</v>
      </c>
      <c r="E12" s="74">
        <f t="shared" si="0"/>
        <v>2</v>
      </c>
      <c r="F12" s="73">
        <f>VLOOKUP($A12,'Return Data'!$A$7:$R$328,11,0)</f>
        <v>21.177525774825</v>
      </c>
      <c r="G12" s="74">
        <f t="shared" si="0"/>
        <v>4</v>
      </c>
      <c r="H12" s="73">
        <f>VLOOKUP($A12,'Return Data'!$A$7:$R$328,12,0)</f>
        <v>13.0545492074564</v>
      </c>
      <c r="I12" s="74">
        <f t="shared" ref="I12" si="9">RANK(H12,H$8:H$41,0)</f>
        <v>2</v>
      </c>
      <c r="J12" s="73">
        <f>VLOOKUP($A12,'Return Data'!$A$7:$R$328,13,0)</f>
        <v>12.5150100896489</v>
      </c>
      <c r="K12" s="74">
        <f t="shared" ref="K12" si="10">RANK(J12,J$8:J$41,0)</f>
        <v>5</v>
      </c>
      <c r="L12" s="73">
        <f>VLOOKUP($A12,'Return Data'!$A$7:$R$328,14,0)</f>
        <v>14.8550338365496</v>
      </c>
      <c r="M12" s="74">
        <f t="shared" ref="M12" si="11">RANK(L12,L$8:L$41,0)</f>
        <v>3</v>
      </c>
      <c r="N12" s="73">
        <f>VLOOKUP($A12,'Return Data'!$A$7:$R$328,18,0)</f>
        <v>11.5769243779033</v>
      </c>
      <c r="O12" s="74">
        <f t="shared" ref="O12" si="12">RANK(N12,N$8:N$41,0)</f>
        <v>6</v>
      </c>
      <c r="P12" s="73">
        <f>VLOOKUP($A12,'Return Data'!$A$7:$R$328,15,0)</f>
        <v>9.3592306217582593</v>
      </c>
      <c r="Q12" s="74">
        <f t="shared" ref="Q12" si="13">RANK(P12,P$8:P$41,0)</f>
        <v>4</v>
      </c>
      <c r="R12" s="73">
        <f>VLOOKUP($A12,'Return Data'!$A$7:$R$328,17,0)</f>
        <v>12.8330886897404</v>
      </c>
      <c r="S12" s="75">
        <f t="shared" ref="S12" si="14">RANK(R12,R$8:R$41,0)</f>
        <v>12</v>
      </c>
    </row>
    <row r="13" spans="1:19" x14ac:dyDescent="0.25">
      <c r="A13" s="91" t="s">
        <v>87</v>
      </c>
      <c r="B13" s="72">
        <f>VLOOKUP($A13,'Return Data'!$A$7:$R$328,2,0)</f>
        <v>43896</v>
      </c>
      <c r="C13" s="73">
        <f>VLOOKUP($A13,'Return Data'!$A$7:$R$328,3,0)</f>
        <v>17.110800000000001</v>
      </c>
      <c r="D13" s="73">
        <f>VLOOKUP($A13,'Return Data'!$A$7:$R$328,10,0)</f>
        <v>17.708141318533201</v>
      </c>
      <c r="E13" s="74">
        <f t="shared" si="0"/>
        <v>17</v>
      </c>
      <c r="F13" s="73">
        <f>VLOOKUP($A13,'Return Data'!$A$7:$R$328,11,0)</f>
        <v>14.7421016108987</v>
      </c>
      <c r="G13" s="74">
        <f t="shared" si="0"/>
        <v>17</v>
      </c>
      <c r="H13" s="73">
        <f>VLOOKUP($A13,'Return Data'!$A$7:$R$328,12,0)</f>
        <v>7.0138811988249099</v>
      </c>
      <c r="I13" s="74">
        <f t="shared" ref="I13" si="15">RANK(H13,H$8:H$41,0)</f>
        <v>23</v>
      </c>
      <c r="J13" s="73">
        <f>VLOOKUP($A13,'Return Data'!$A$7:$R$328,13,0)</f>
        <v>8.74692946736217</v>
      </c>
      <c r="K13" s="74">
        <f t="shared" ref="K13" si="16">RANK(J13,J$8:J$41,0)</f>
        <v>21</v>
      </c>
      <c r="L13" s="73">
        <f>VLOOKUP($A13,'Return Data'!$A$7:$R$328,14,0)</f>
        <v>-0.76287134547568802</v>
      </c>
      <c r="M13" s="74">
        <f t="shared" ref="M13" si="17">RANK(L13,L$8:L$41,0)</f>
        <v>30</v>
      </c>
      <c r="N13" s="73">
        <f>VLOOKUP($A13,'Return Data'!$A$7:$R$328,18,0)</f>
        <v>3.2229869141816301</v>
      </c>
      <c r="O13" s="74">
        <f t="shared" ref="O13" si="18">RANK(N13,N$8:N$41,0)</f>
        <v>28</v>
      </c>
      <c r="P13" s="73">
        <f>VLOOKUP($A13,'Return Data'!$A$7:$R$328,15,0)</f>
        <v>3.7511423353392499</v>
      </c>
      <c r="Q13" s="74">
        <f t="shared" ref="Q13" si="19">RANK(P13,P$8:P$41,0)</f>
        <v>27</v>
      </c>
      <c r="R13" s="73">
        <f>VLOOKUP($A13,'Return Data'!$A$7:$R$328,17,0)</f>
        <v>9.2496151104775493</v>
      </c>
      <c r="S13" s="75">
        <f t="shared" ref="S13" si="20">RANK(R13,R$8:R$41,0)</f>
        <v>29</v>
      </c>
    </row>
    <row r="14" spans="1:19" x14ac:dyDescent="0.25">
      <c r="A14" s="91" t="s">
        <v>88</v>
      </c>
      <c r="B14" s="72">
        <f>VLOOKUP($A14,'Return Data'!$A$7:$R$328,2,0)</f>
        <v>43896</v>
      </c>
      <c r="C14" s="73">
        <f>VLOOKUP($A14,'Return Data'!$A$7:$R$328,3,0)</f>
        <v>34.448900000000002</v>
      </c>
      <c r="D14" s="73">
        <f>VLOOKUP($A14,'Return Data'!$A$7:$R$328,10,0)</f>
        <v>26.1474515529084</v>
      </c>
      <c r="E14" s="74">
        <f t="shared" si="0"/>
        <v>5</v>
      </c>
      <c r="F14" s="73">
        <f>VLOOKUP($A14,'Return Data'!$A$7:$R$328,11,0)</f>
        <v>18.092107182304801</v>
      </c>
      <c r="G14" s="74">
        <f t="shared" si="0"/>
        <v>8</v>
      </c>
      <c r="H14" s="73">
        <f>VLOOKUP($A14,'Return Data'!$A$7:$R$328,12,0)</f>
        <v>10.0234687635744</v>
      </c>
      <c r="I14" s="74">
        <f t="shared" ref="I14" si="21">RANK(H14,H$8:H$41,0)</f>
        <v>10</v>
      </c>
      <c r="J14" s="73">
        <f>VLOOKUP($A14,'Return Data'!$A$7:$R$328,13,0)</f>
        <v>9.6088757353972998</v>
      </c>
      <c r="K14" s="74">
        <f t="shared" ref="K14" si="22">RANK(J14,J$8:J$41,0)</f>
        <v>13</v>
      </c>
      <c r="L14" s="73">
        <f>VLOOKUP($A14,'Return Data'!$A$7:$R$328,14,0)</f>
        <v>11.145157569838499</v>
      </c>
      <c r="M14" s="74">
        <f t="shared" ref="M14" si="23">RANK(L14,L$8:L$41,0)</f>
        <v>16</v>
      </c>
      <c r="N14" s="73">
        <f>VLOOKUP($A14,'Return Data'!$A$7:$R$328,18,0)</f>
        <v>8.9211285762274901</v>
      </c>
      <c r="O14" s="74">
        <f t="shared" ref="O14" si="24">RANK(N14,N$8:N$41,0)</f>
        <v>16</v>
      </c>
      <c r="P14" s="73">
        <f>VLOOKUP($A14,'Return Data'!$A$7:$R$328,15,0)</f>
        <v>7.5244450866301298</v>
      </c>
      <c r="Q14" s="74">
        <f t="shared" ref="Q14" si="25">RANK(P14,P$8:P$41,0)</f>
        <v>13</v>
      </c>
      <c r="R14" s="73">
        <f>VLOOKUP($A14,'Return Data'!$A$7:$R$328,17,0)</f>
        <v>15.814014708488401</v>
      </c>
      <c r="S14" s="75">
        <f t="shared" ref="S14" si="26">RANK(R14,R$8:R$41,0)</f>
        <v>6</v>
      </c>
    </row>
    <row r="15" spans="1:19" x14ac:dyDescent="0.25">
      <c r="A15" s="91" t="s">
        <v>89</v>
      </c>
      <c r="B15" s="72">
        <f>VLOOKUP($A15,'Return Data'!$A$7:$R$328,2,0)</f>
        <v>43896</v>
      </c>
      <c r="C15" s="73">
        <f>VLOOKUP($A15,'Return Data'!$A$7:$R$328,3,0)</f>
        <v>22.639199999999999</v>
      </c>
      <c r="D15" s="73">
        <f>VLOOKUP($A15,'Return Data'!$A$7:$R$328,10,0)</f>
        <v>25.646542981872301</v>
      </c>
      <c r="E15" s="74">
        <f t="shared" si="0"/>
        <v>6</v>
      </c>
      <c r="F15" s="73">
        <f>VLOOKUP($A15,'Return Data'!$A$7:$R$328,11,0)</f>
        <v>14.8756582956019</v>
      </c>
      <c r="G15" s="74">
        <f t="shared" si="0"/>
        <v>15</v>
      </c>
      <c r="H15" s="73">
        <f>VLOOKUP($A15,'Return Data'!$A$7:$R$328,12,0)</f>
        <v>7.8578974638757497</v>
      </c>
      <c r="I15" s="74">
        <f t="shared" ref="I15" si="27">RANK(H15,H$8:H$41,0)</f>
        <v>21</v>
      </c>
      <c r="J15" s="73">
        <f>VLOOKUP($A15,'Return Data'!$A$7:$R$328,13,0)</f>
        <v>9.2105925817635903</v>
      </c>
      <c r="K15" s="74">
        <f t="shared" ref="K15" si="28">RANK(J15,J$8:J$41,0)</f>
        <v>15</v>
      </c>
      <c r="L15" s="73">
        <f>VLOOKUP($A15,'Return Data'!$A$7:$R$328,14,0)</f>
        <v>11.8219187620449</v>
      </c>
      <c r="M15" s="74">
        <f t="shared" ref="M15" si="29">RANK(L15,L$8:L$41,0)</f>
        <v>14</v>
      </c>
      <c r="N15" s="73">
        <f>VLOOKUP($A15,'Return Data'!$A$7:$R$328,18,0)</f>
        <v>9.4802518028215008</v>
      </c>
      <c r="O15" s="74">
        <f t="shared" ref="O15" si="30">RANK(N15,N$8:N$41,0)</f>
        <v>14</v>
      </c>
      <c r="P15" s="73">
        <f>VLOOKUP($A15,'Return Data'!$A$7:$R$328,15,0)</f>
        <v>7.1338393427728697</v>
      </c>
      <c r="Q15" s="74">
        <f t="shared" ref="Q15" si="31">RANK(P15,P$8:P$41,0)</f>
        <v>17</v>
      </c>
      <c r="R15" s="73">
        <f>VLOOKUP($A15,'Return Data'!$A$7:$R$328,17,0)</f>
        <v>11.7267615658363</v>
      </c>
      <c r="S15" s="75">
        <f t="shared" ref="S15" si="32">RANK(R15,R$8:R$41,0)</f>
        <v>17</v>
      </c>
    </row>
    <row r="16" spans="1:19" x14ac:dyDescent="0.25">
      <c r="A16" s="91" t="s">
        <v>90</v>
      </c>
      <c r="B16" s="72">
        <f>VLOOKUP($A16,'Return Data'!$A$7:$R$328,2,0)</f>
        <v>43896</v>
      </c>
      <c r="C16" s="73">
        <f>VLOOKUP($A16,'Return Data'!$A$7:$R$328,3,0)</f>
        <v>2448.8753999999999</v>
      </c>
      <c r="D16" s="73">
        <f>VLOOKUP($A16,'Return Data'!$A$7:$R$328,10,0)</f>
        <v>33.226155639237</v>
      </c>
      <c r="E16" s="74">
        <f t="shared" si="0"/>
        <v>1</v>
      </c>
      <c r="F16" s="73">
        <f>VLOOKUP($A16,'Return Data'!$A$7:$R$328,11,0)</f>
        <v>24.1215951180993</v>
      </c>
      <c r="G16" s="74">
        <f t="shared" si="0"/>
        <v>1</v>
      </c>
      <c r="H16" s="73">
        <f>VLOOKUP($A16,'Return Data'!$A$7:$R$328,12,0)</f>
        <v>17.5944453263531</v>
      </c>
      <c r="I16" s="74">
        <f t="shared" ref="I16" si="33">RANK(H16,H$8:H$41,0)</f>
        <v>1</v>
      </c>
      <c r="J16" s="73">
        <f>VLOOKUP($A16,'Return Data'!$A$7:$R$328,13,0)</f>
        <v>20.727017405248201</v>
      </c>
      <c r="K16" s="74">
        <f t="shared" ref="K16" si="34">RANK(J16,J$8:J$41,0)</f>
        <v>1</v>
      </c>
      <c r="L16" s="73">
        <f>VLOOKUP($A16,'Return Data'!$A$7:$R$328,14,0)</f>
        <v>14.453389333742299</v>
      </c>
      <c r="M16" s="74">
        <f t="shared" ref="M16" si="35">RANK(L16,L$8:L$41,0)</f>
        <v>4</v>
      </c>
      <c r="N16" s="73">
        <f>VLOOKUP($A16,'Return Data'!$A$7:$R$328,18,0)</f>
        <v>11.635706971381801</v>
      </c>
      <c r="O16" s="74">
        <f t="shared" ref="O16" si="36">RANK(N16,N$8:N$41,0)</f>
        <v>5</v>
      </c>
      <c r="P16" s="73">
        <f>VLOOKUP($A16,'Return Data'!$A$7:$R$328,15,0)</f>
        <v>8.7784155588018606</v>
      </c>
      <c r="Q16" s="74">
        <f t="shared" ref="Q16" si="37">RANK(P16,P$8:P$41,0)</f>
        <v>8</v>
      </c>
      <c r="R16" s="73">
        <f>VLOOKUP($A16,'Return Data'!$A$7:$R$328,17,0)</f>
        <v>11.287930010672399</v>
      </c>
      <c r="S16" s="75">
        <f t="shared" ref="S16" si="38">RANK(R16,R$8:R$41,0)</f>
        <v>18</v>
      </c>
    </row>
    <row r="17" spans="1:19" x14ac:dyDescent="0.25">
      <c r="A17" s="91" t="s">
        <v>91</v>
      </c>
      <c r="B17" s="72">
        <f>VLOOKUP($A17,'Return Data'!$A$7:$R$328,2,0)</f>
        <v>43896</v>
      </c>
      <c r="C17" s="73">
        <f>VLOOKUP($A17,'Return Data'!$A$7:$R$328,3,0)</f>
        <v>21.722300000000001</v>
      </c>
      <c r="D17" s="73">
        <f>VLOOKUP($A17,'Return Data'!$A$7:$R$328,10,0)</f>
        <v>14.5354181991723</v>
      </c>
      <c r="E17" s="74">
        <f t="shared" si="0"/>
        <v>19</v>
      </c>
      <c r="F17" s="73">
        <f>VLOOKUP($A17,'Return Data'!$A$7:$R$328,11,0)</f>
        <v>12.611891316171</v>
      </c>
      <c r="G17" s="74">
        <f t="shared" si="0"/>
        <v>19</v>
      </c>
      <c r="H17" s="73">
        <f>VLOOKUP($A17,'Return Data'!$A$7:$R$328,12,0)</f>
        <v>6.7222586527651602</v>
      </c>
      <c r="I17" s="74">
        <f t="shared" ref="I17" si="39">RANK(H17,H$8:H$41,0)</f>
        <v>25</v>
      </c>
      <c r="J17" s="73">
        <f>VLOOKUP($A17,'Return Data'!$A$7:$R$328,13,0)</f>
        <v>9.4415680199231993</v>
      </c>
      <c r="K17" s="74">
        <f t="shared" ref="K17" si="40">RANK(J17,J$8:J$41,0)</f>
        <v>14</v>
      </c>
      <c r="L17" s="73">
        <f>VLOOKUP($A17,'Return Data'!$A$7:$R$328,14,0)</f>
        <v>12.3730209541564</v>
      </c>
      <c r="M17" s="74">
        <f t="shared" ref="M17" si="41">RANK(L17,L$8:L$41,0)</f>
        <v>12</v>
      </c>
      <c r="N17" s="73">
        <f>VLOOKUP($A17,'Return Data'!$A$7:$R$328,18,0)</f>
        <v>11.6495728228349</v>
      </c>
      <c r="O17" s="74">
        <f t="shared" ref="O17" si="42">RANK(N17,N$8:N$41,0)</f>
        <v>4</v>
      </c>
      <c r="P17" s="73">
        <f>VLOOKUP($A17,'Return Data'!$A$7:$R$328,15,0)</f>
        <v>8.6291356808059394</v>
      </c>
      <c r="Q17" s="74">
        <f t="shared" ref="Q17" si="43">RANK(P17,P$8:P$41,0)</f>
        <v>9</v>
      </c>
      <c r="R17" s="73">
        <f>VLOOKUP($A17,'Return Data'!$A$7:$R$328,17,0)</f>
        <v>10.020233021077299</v>
      </c>
      <c r="S17" s="75">
        <f t="shared" ref="S17" si="44">RANK(R17,R$8:R$41,0)</f>
        <v>23</v>
      </c>
    </row>
    <row r="18" spans="1:19" x14ac:dyDescent="0.25">
      <c r="A18" s="91" t="s">
        <v>92</v>
      </c>
      <c r="B18" s="72">
        <f>VLOOKUP($A18,'Return Data'!$A$7:$R$328,2,0)</f>
        <v>43895</v>
      </c>
      <c r="C18" s="73">
        <f>VLOOKUP($A18,'Return Data'!$A$7:$R$328,3,0)</f>
        <v>67.655699999999996</v>
      </c>
      <c r="D18" s="73">
        <f>VLOOKUP($A18,'Return Data'!$A$7:$R$328,10,0)</f>
        <v>5.8705578516205801</v>
      </c>
      <c r="E18" s="74">
        <f t="shared" si="0"/>
        <v>32</v>
      </c>
      <c r="F18" s="73">
        <f>VLOOKUP($A18,'Return Data'!$A$7:$R$328,11,0)</f>
        <v>-8.3443869277766396</v>
      </c>
      <c r="G18" s="74">
        <f t="shared" si="0"/>
        <v>33</v>
      </c>
      <c r="H18" s="73">
        <f>VLOOKUP($A18,'Return Data'!$A$7:$R$328,12,0)</f>
        <v>-1.71806408810059</v>
      </c>
      <c r="I18" s="74">
        <f t="shared" ref="I18" si="45">RANK(H18,H$8:H$41,0)</f>
        <v>28</v>
      </c>
      <c r="J18" s="73">
        <f>VLOOKUP($A18,'Return Data'!$A$7:$R$328,13,0)</f>
        <v>0.38839347621216802</v>
      </c>
      <c r="K18" s="74">
        <f t="shared" ref="K18" si="46">RANK(J18,J$8:J$41,0)</f>
        <v>29</v>
      </c>
      <c r="L18" s="73">
        <f>VLOOKUP($A18,'Return Data'!$A$7:$R$328,14,0)</f>
        <v>2.5406747873406599</v>
      </c>
      <c r="M18" s="74">
        <f t="shared" ref="M18" si="47">RANK(L18,L$8:L$41,0)</f>
        <v>28</v>
      </c>
      <c r="N18" s="73">
        <f>VLOOKUP($A18,'Return Data'!$A$7:$R$328,18,0)</f>
        <v>5.7336553913233796</v>
      </c>
      <c r="O18" s="74">
        <f t="shared" ref="O18" si="48">RANK(N18,N$8:N$41,0)</f>
        <v>22</v>
      </c>
      <c r="P18" s="73">
        <f>VLOOKUP($A18,'Return Data'!$A$7:$R$328,15,0)</f>
        <v>6.6305944405127502</v>
      </c>
      <c r="Q18" s="74">
        <f t="shared" ref="Q18" si="49">RANK(P18,P$8:P$41,0)</f>
        <v>19</v>
      </c>
      <c r="R18" s="73">
        <f>VLOOKUP($A18,'Return Data'!$A$7:$R$328,17,0)</f>
        <v>25.049792286632499</v>
      </c>
      <c r="S18" s="75">
        <f t="shared" ref="S18" si="50">RANK(R18,R$8:R$41,0)</f>
        <v>1</v>
      </c>
    </row>
    <row r="19" spans="1:19" x14ac:dyDescent="0.25">
      <c r="A19" s="91" t="s">
        <v>93</v>
      </c>
      <c r="B19" s="72">
        <f>VLOOKUP($A19,'Return Data'!$A$7:$R$328,2,0)</f>
        <v>43896</v>
      </c>
      <c r="C19" s="73">
        <f>VLOOKUP($A19,'Return Data'!$A$7:$R$328,3,0)</f>
        <v>64.054900000000004</v>
      </c>
      <c r="D19" s="73">
        <f>VLOOKUP($A19,'Return Data'!$A$7:$R$328,10,0)</f>
        <v>13.910352458405701</v>
      </c>
      <c r="E19" s="74">
        <f t="shared" si="0"/>
        <v>21</v>
      </c>
      <c r="F19" s="73">
        <f>VLOOKUP($A19,'Return Data'!$A$7:$R$328,11,0)</f>
        <v>11.5242200637257</v>
      </c>
      <c r="G19" s="74">
        <f t="shared" si="0"/>
        <v>23</v>
      </c>
      <c r="H19" s="73">
        <f>VLOOKUP($A19,'Return Data'!$A$7:$R$328,12,0)</f>
        <v>9.46071795010727</v>
      </c>
      <c r="I19" s="74">
        <f t="shared" ref="I19" si="51">RANK(H19,H$8:H$41,0)</f>
        <v>13</v>
      </c>
      <c r="J19" s="73">
        <f>VLOOKUP($A19,'Return Data'!$A$7:$R$328,13,0)</f>
        <v>8.9218880311052402</v>
      </c>
      <c r="K19" s="74">
        <f t="shared" ref="K19" si="52">RANK(J19,J$8:J$41,0)</f>
        <v>16</v>
      </c>
      <c r="L19" s="73">
        <f>VLOOKUP($A19,'Return Data'!$A$7:$R$328,14,0)</f>
        <v>7.47654589594997</v>
      </c>
      <c r="M19" s="74">
        <f t="shared" ref="M19" si="53">RANK(L19,L$8:L$41,0)</f>
        <v>21</v>
      </c>
      <c r="N19" s="73">
        <f>VLOOKUP($A19,'Return Data'!$A$7:$R$328,18,0)</f>
        <v>5.5266090376010801</v>
      </c>
      <c r="O19" s="74">
        <f t="shared" ref="O19" si="54">RANK(N19,N$8:N$41,0)</f>
        <v>23</v>
      </c>
      <c r="P19" s="73">
        <f>VLOOKUP($A19,'Return Data'!$A$7:$R$328,15,0)</f>
        <v>4.8640208503334899</v>
      </c>
      <c r="Q19" s="74">
        <f t="shared" ref="Q19" si="55">RANK(P19,P$8:P$41,0)</f>
        <v>21</v>
      </c>
      <c r="R19" s="73">
        <f>VLOOKUP($A19,'Return Data'!$A$7:$R$328,17,0)</f>
        <v>23.634449568758999</v>
      </c>
      <c r="S19" s="75">
        <f t="shared" ref="S19" si="56">RANK(R19,R$8:R$41,0)</f>
        <v>3</v>
      </c>
    </row>
    <row r="20" spans="1:19" x14ac:dyDescent="0.25">
      <c r="A20" s="91" t="s">
        <v>94</v>
      </c>
      <c r="B20" s="72">
        <f>VLOOKUP($A20,'Return Data'!$A$7:$R$328,2,0)</f>
        <v>43896</v>
      </c>
      <c r="C20" s="73">
        <f>VLOOKUP($A20,'Return Data'!$A$7:$R$328,3,0)</f>
        <v>64.054900000000004</v>
      </c>
      <c r="D20" s="73">
        <f>VLOOKUP($A20,'Return Data'!$A$7:$R$328,10,0)</f>
        <v>13.910352458405701</v>
      </c>
      <c r="E20" s="74">
        <f t="shared" si="0"/>
        <v>21</v>
      </c>
      <c r="F20" s="73">
        <f>VLOOKUP($A20,'Return Data'!$A$7:$R$328,11,0)</f>
        <v>11.5242200637257</v>
      </c>
      <c r="G20" s="74">
        <f t="shared" si="0"/>
        <v>23</v>
      </c>
      <c r="H20" s="73">
        <f>VLOOKUP($A20,'Return Data'!$A$7:$R$328,12,0)</f>
        <v>9.46071795010727</v>
      </c>
      <c r="I20" s="74">
        <f t="shared" ref="I20" si="57">RANK(H20,H$8:H$41,0)</f>
        <v>13</v>
      </c>
      <c r="J20" s="73">
        <f>VLOOKUP($A20,'Return Data'!$A$7:$R$328,13,0)</f>
        <v>8.9218880311052402</v>
      </c>
      <c r="K20" s="74">
        <f t="shared" ref="K20" si="58">RANK(J20,J$8:J$41,0)</f>
        <v>16</v>
      </c>
      <c r="L20" s="73">
        <f>VLOOKUP($A20,'Return Data'!$A$7:$R$328,14,0)</f>
        <v>7.47654589594997</v>
      </c>
      <c r="M20" s="74">
        <f t="shared" ref="M20" si="59">RANK(L20,L$8:L$41,0)</f>
        <v>21</v>
      </c>
      <c r="N20" s="73">
        <f>VLOOKUP($A20,'Return Data'!$A$7:$R$328,18,0)</f>
        <v>5.5266090376010801</v>
      </c>
      <c r="O20" s="74">
        <f t="shared" ref="O20" si="60">RANK(N20,N$8:N$41,0)</f>
        <v>23</v>
      </c>
      <c r="P20" s="73">
        <f>VLOOKUP($A20,'Return Data'!$A$7:$R$328,15,0)</f>
        <v>4.8640208503334899</v>
      </c>
      <c r="Q20" s="74">
        <f t="shared" ref="Q20" si="61">RANK(P20,P$8:P$41,0)</f>
        <v>21</v>
      </c>
      <c r="R20" s="73">
        <f>VLOOKUP($A20,'Return Data'!$A$7:$R$328,17,0)</f>
        <v>23.634449568758999</v>
      </c>
      <c r="S20" s="75">
        <f t="shared" ref="S20" si="62">RANK(R20,R$8:R$41,0)</f>
        <v>3</v>
      </c>
    </row>
    <row r="21" spans="1:19" x14ac:dyDescent="0.25">
      <c r="A21" s="91" t="s">
        <v>95</v>
      </c>
      <c r="B21" s="72">
        <f>VLOOKUP($A21,'Return Data'!$A$7:$R$328,2,0)</f>
        <v>43896</v>
      </c>
      <c r="C21" s="73">
        <f>VLOOKUP($A21,'Return Data'!$A$7:$R$328,3,0)</f>
        <v>64.054900000000004</v>
      </c>
      <c r="D21" s="73">
        <f>VLOOKUP($A21,'Return Data'!$A$7:$R$328,10,0)</f>
        <v>13.910352458405701</v>
      </c>
      <c r="E21" s="74">
        <f t="shared" si="0"/>
        <v>21</v>
      </c>
      <c r="F21" s="73">
        <f>VLOOKUP($A21,'Return Data'!$A$7:$R$328,11,0)</f>
        <v>11.5242200637257</v>
      </c>
      <c r="G21" s="74">
        <f t="shared" si="0"/>
        <v>23</v>
      </c>
      <c r="H21" s="73">
        <f>VLOOKUP($A21,'Return Data'!$A$7:$R$328,12,0)</f>
        <v>9.46071795010727</v>
      </c>
      <c r="I21" s="74">
        <f t="shared" ref="I21" si="63">RANK(H21,H$8:H$41,0)</f>
        <v>13</v>
      </c>
      <c r="J21" s="73">
        <f>VLOOKUP($A21,'Return Data'!$A$7:$R$328,13,0)</f>
        <v>8.9218880311052402</v>
      </c>
      <c r="K21" s="74">
        <f t="shared" ref="K21" si="64">RANK(J21,J$8:J$41,0)</f>
        <v>16</v>
      </c>
      <c r="L21" s="73">
        <f>VLOOKUP($A21,'Return Data'!$A$7:$R$328,14,0)</f>
        <v>7.47654589594997</v>
      </c>
      <c r="M21" s="74">
        <f t="shared" ref="M21" si="65">RANK(L21,L$8:L$41,0)</f>
        <v>21</v>
      </c>
      <c r="N21" s="73">
        <f>VLOOKUP($A21,'Return Data'!$A$7:$R$328,18,0)</f>
        <v>5.5266090376010801</v>
      </c>
      <c r="O21" s="74">
        <f t="shared" ref="O21" si="66">RANK(N21,N$8:N$41,0)</f>
        <v>23</v>
      </c>
      <c r="P21" s="73">
        <f>VLOOKUP($A21,'Return Data'!$A$7:$R$328,15,0)</f>
        <v>4.8640208503334899</v>
      </c>
      <c r="Q21" s="74">
        <f t="shared" ref="Q21" si="67">RANK(P21,P$8:P$41,0)</f>
        <v>21</v>
      </c>
      <c r="R21" s="73">
        <f>VLOOKUP($A21,'Return Data'!$A$7:$R$328,17,0)</f>
        <v>23.634449568758999</v>
      </c>
      <c r="S21" s="75">
        <f t="shared" ref="S21" si="68">RANK(R21,R$8:R$41,0)</f>
        <v>3</v>
      </c>
    </row>
    <row r="22" spans="1:19" x14ac:dyDescent="0.25">
      <c r="A22" s="91" t="s">
        <v>96</v>
      </c>
      <c r="B22" s="72">
        <f>VLOOKUP($A22,'Return Data'!$A$7:$R$328,2,0)</f>
        <v>43896</v>
      </c>
      <c r="C22" s="73">
        <f>VLOOKUP($A22,'Return Data'!$A$7:$R$328,3,0)</f>
        <v>26.914300000000001</v>
      </c>
      <c r="D22" s="73">
        <f>VLOOKUP($A22,'Return Data'!$A$7:$R$328,10,0)</f>
        <v>22.330973510639399</v>
      </c>
      <c r="E22" s="74">
        <f t="shared" si="0"/>
        <v>10</v>
      </c>
      <c r="F22" s="73">
        <f>VLOOKUP($A22,'Return Data'!$A$7:$R$328,11,0)</f>
        <v>15.175904221178399</v>
      </c>
      <c r="G22" s="74">
        <f t="shared" si="0"/>
        <v>14</v>
      </c>
      <c r="H22" s="73">
        <f>VLOOKUP($A22,'Return Data'!$A$7:$R$328,12,0)</f>
        <v>8.3136101216432401</v>
      </c>
      <c r="I22" s="74">
        <f t="shared" ref="I22" si="69">RANK(H22,H$8:H$41,0)</f>
        <v>19</v>
      </c>
      <c r="J22" s="73">
        <f>VLOOKUP($A22,'Return Data'!$A$7:$R$328,13,0)</f>
        <v>10.6081577280174</v>
      </c>
      <c r="K22" s="74">
        <f t="shared" ref="K22" si="70">RANK(J22,J$8:J$41,0)</f>
        <v>11</v>
      </c>
      <c r="L22" s="73">
        <f>VLOOKUP($A22,'Return Data'!$A$7:$R$328,14,0)</f>
        <v>12.7937704537761</v>
      </c>
      <c r="M22" s="74">
        <f t="shared" ref="M22" si="71">RANK(L22,L$8:L$41,0)</f>
        <v>11</v>
      </c>
      <c r="N22" s="73">
        <f>VLOOKUP($A22,'Return Data'!$A$7:$R$328,18,0)</f>
        <v>10.3783280348222</v>
      </c>
      <c r="O22" s="74">
        <f t="shared" ref="O22" si="72">RANK(N22,N$8:N$41,0)</f>
        <v>11</v>
      </c>
      <c r="P22" s="73">
        <f>VLOOKUP($A22,'Return Data'!$A$7:$R$328,15,0)</f>
        <v>7.45856972546453</v>
      </c>
      <c r="Q22" s="74">
        <f t="shared" ref="Q22" si="73">RANK(P22,P$8:P$41,0)</f>
        <v>14</v>
      </c>
      <c r="R22" s="73">
        <f>VLOOKUP($A22,'Return Data'!$A$7:$R$328,17,0)</f>
        <v>13.610492724867701</v>
      </c>
      <c r="S22" s="75">
        <f t="shared" ref="S22" si="74">RANK(R22,R$8:R$41,0)</f>
        <v>10</v>
      </c>
    </row>
    <row r="23" spans="1:19" x14ac:dyDescent="0.25">
      <c r="A23" s="91" t="s">
        <v>97</v>
      </c>
      <c r="B23" s="72">
        <f>VLOOKUP($A23,'Return Data'!$A$7:$R$328,2,0)</f>
        <v>43896</v>
      </c>
      <c r="C23" s="73">
        <f>VLOOKUP($A23,'Return Data'!$A$7:$R$328,3,0)</f>
        <v>25.738099999999999</v>
      </c>
      <c r="D23" s="73">
        <f>VLOOKUP($A23,'Return Data'!$A$7:$R$328,10,0)</f>
        <v>20.373991051781299</v>
      </c>
      <c r="E23" s="74">
        <f t="shared" si="0"/>
        <v>14</v>
      </c>
      <c r="F23" s="73">
        <f>VLOOKUP($A23,'Return Data'!$A$7:$R$328,11,0)</f>
        <v>18.495126863414502</v>
      </c>
      <c r="G23" s="74">
        <f t="shared" si="0"/>
        <v>7</v>
      </c>
      <c r="H23" s="73">
        <f>VLOOKUP($A23,'Return Data'!$A$7:$R$328,12,0)</f>
        <v>12.2128280817024</v>
      </c>
      <c r="I23" s="74">
        <f t="shared" ref="I23" si="75">RANK(H23,H$8:H$41,0)</f>
        <v>3</v>
      </c>
      <c r="J23" s="73">
        <f>VLOOKUP($A23,'Return Data'!$A$7:$R$328,13,0)</f>
        <v>11.8614798755297</v>
      </c>
      <c r="K23" s="74">
        <f t="shared" ref="K23" si="76">RANK(J23,J$8:J$41,0)</f>
        <v>7</v>
      </c>
      <c r="L23" s="73">
        <f>VLOOKUP($A23,'Return Data'!$A$7:$R$328,14,0)</f>
        <v>13.079776454321401</v>
      </c>
      <c r="M23" s="74">
        <f t="shared" ref="M23" si="77">RANK(L23,L$8:L$41,0)</f>
        <v>9</v>
      </c>
      <c r="N23" s="73">
        <f>VLOOKUP($A23,'Return Data'!$A$7:$R$328,18,0)</f>
        <v>10.5073924710646</v>
      </c>
      <c r="O23" s="74">
        <f t="shared" ref="O23" si="78">RANK(N23,N$8:N$41,0)</f>
        <v>10</v>
      </c>
      <c r="P23" s="73">
        <f>VLOOKUP($A23,'Return Data'!$A$7:$R$328,15,0)</f>
        <v>9.5770717744029792</v>
      </c>
      <c r="Q23" s="74">
        <f t="shared" ref="Q23" si="79">RANK(P23,P$8:P$41,0)</f>
        <v>3</v>
      </c>
      <c r="R23" s="73">
        <f>VLOOKUP($A23,'Return Data'!$A$7:$R$328,17,0)</f>
        <v>15.5338196322336</v>
      </c>
      <c r="S23" s="75">
        <f t="shared" ref="S23" si="80">RANK(R23,R$8:R$41,0)</f>
        <v>7</v>
      </c>
    </row>
    <row r="24" spans="1:19" x14ac:dyDescent="0.25">
      <c r="A24" s="91" t="s">
        <v>98</v>
      </c>
      <c r="B24" s="72">
        <f>VLOOKUP($A24,'Return Data'!$A$7:$R$328,2,0)</f>
        <v>43896</v>
      </c>
      <c r="C24" s="73">
        <f>VLOOKUP($A24,'Return Data'!$A$7:$R$328,3,0)</f>
        <v>16.138999999999999</v>
      </c>
      <c r="D24" s="73">
        <f>VLOOKUP($A24,'Return Data'!$A$7:$R$328,10,0)</f>
        <v>20.3748530912764</v>
      </c>
      <c r="E24" s="74">
        <f t="shared" si="0"/>
        <v>13</v>
      </c>
      <c r="F24" s="73">
        <f>VLOOKUP($A24,'Return Data'!$A$7:$R$328,11,0)</f>
        <v>15.538384162516101</v>
      </c>
      <c r="G24" s="74">
        <f t="shared" si="0"/>
        <v>11</v>
      </c>
      <c r="H24" s="73">
        <f>VLOOKUP($A24,'Return Data'!$A$7:$R$328,12,0)</f>
        <v>8.9273268152578602</v>
      </c>
      <c r="I24" s="74">
        <f t="shared" ref="I24" si="81">RANK(H24,H$8:H$41,0)</f>
        <v>16</v>
      </c>
      <c r="J24" s="73">
        <f>VLOOKUP($A24,'Return Data'!$A$7:$R$328,13,0)</f>
        <v>8.7898591250517999</v>
      </c>
      <c r="K24" s="74">
        <f t="shared" ref="K24" si="82">RANK(J24,J$8:J$41,0)</f>
        <v>20</v>
      </c>
      <c r="L24" s="73">
        <f>VLOOKUP($A24,'Return Data'!$A$7:$R$328,14,0)</f>
        <v>7.7876153034666702</v>
      </c>
      <c r="M24" s="74">
        <f t="shared" ref="M24" si="83">RANK(L24,L$8:L$41,0)</f>
        <v>20</v>
      </c>
      <c r="N24" s="73">
        <f>VLOOKUP($A24,'Return Data'!$A$7:$R$328,18,0)</f>
        <v>7.8496421467555502</v>
      </c>
      <c r="O24" s="74">
        <f t="shared" ref="O24" si="84">RANK(N24,N$8:N$41,0)</f>
        <v>17</v>
      </c>
      <c r="P24" s="73">
        <f>VLOOKUP($A24,'Return Data'!$A$7:$R$328,15,0)</f>
        <v>4.7983684334575702</v>
      </c>
      <c r="Q24" s="74">
        <f t="shared" ref="Q24" si="85">RANK(P24,P$8:P$41,0)</f>
        <v>24</v>
      </c>
      <c r="R24" s="73">
        <f>VLOOKUP($A24,'Return Data'!$A$7:$R$328,17,0)</f>
        <v>7.6319311989100802</v>
      </c>
      <c r="S24" s="75">
        <f t="shared" ref="S24" si="86">RANK(R24,R$8:R$41,0)</f>
        <v>34</v>
      </c>
    </row>
    <row r="25" spans="1:19" x14ac:dyDescent="0.25">
      <c r="A25" s="91" t="s">
        <v>99</v>
      </c>
      <c r="B25" s="72">
        <f>VLOOKUP($A25,'Return Data'!$A$7:$R$328,2,0)</f>
        <v>43896</v>
      </c>
      <c r="C25" s="73">
        <f>VLOOKUP($A25,'Return Data'!$A$7:$R$328,3,0)</f>
        <v>25.204000000000001</v>
      </c>
      <c r="D25" s="73">
        <f>VLOOKUP($A25,'Return Data'!$A$7:$R$328,10,0)</f>
        <v>21.308453760402099</v>
      </c>
      <c r="E25" s="74">
        <f t="shared" si="0"/>
        <v>11</v>
      </c>
      <c r="F25" s="73">
        <f>VLOOKUP($A25,'Return Data'!$A$7:$R$328,11,0)</f>
        <v>22.461968677308398</v>
      </c>
      <c r="G25" s="74">
        <f t="shared" si="0"/>
        <v>2</v>
      </c>
      <c r="H25" s="73">
        <f>VLOOKUP($A25,'Return Data'!$A$7:$R$328,12,0)</f>
        <v>10.893453872057099</v>
      </c>
      <c r="I25" s="74">
        <f t="shared" ref="I25" si="87">RANK(H25,H$8:H$41,0)</f>
        <v>6</v>
      </c>
      <c r="J25" s="73">
        <f>VLOOKUP($A25,'Return Data'!$A$7:$R$328,13,0)</f>
        <v>13.116978909526001</v>
      </c>
      <c r="K25" s="74">
        <f t="shared" ref="K25" si="88">RANK(J25,J$8:J$41,0)</f>
        <v>3</v>
      </c>
      <c r="L25" s="73">
        <f>VLOOKUP($A25,'Return Data'!$A$7:$R$328,14,0)</f>
        <v>15.416730562547601</v>
      </c>
      <c r="M25" s="74">
        <f t="shared" ref="M25" si="89">RANK(L25,L$8:L$41,0)</f>
        <v>2</v>
      </c>
      <c r="N25" s="73">
        <f>VLOOKUP($A25,'Return Data'!$A$7:$R$328,18,0)</f>
        <v>12.135367962109299</v>
      </c>
      <c r="O25" s="74">
        <f t="shared" ref="O25" si="90">RANK(N25,N$8:N$41,0)</f>
        <v>2</v>
      </c>
      <c r="P25" s="73">
        <f>VLOOKUP($A25,'Return Data'!$A$7:$R$328,15,0)</f>
        <v>9.0835623535668404</v>
      </c>
      <c r="Q25" s="74">
        <f t="shared" ref="Q25" si="91">RANK(P25,P$8:P$41,0)</f>
        <v>7</v>
      </c>
      <c r="R25" s="73">
        <f>VLOOKUP($A25,'Return Data'!$A$7:$R$328,17,0)</f>
        <v>13.492487235594499</v>
      </c>
      <c r="S25" s="75">
        <f t="shared" ref="S25" si="92">RANK(R25,R$8:R$41,0)</f>
        <v>11</v>
      </c>
    </row>
    <row r="26" spans="1:19" x14ac:dyDescent="0.25">
      <c r="A26" s="91" t="s">
        <v>100</v>
      </c>
      <c r="B26" s="72">
        <f>VLOOKUP($A26,'Return Data'!$A$7:$R$328,2,0)</f>
        <v>43896</v>
      </c>
      <c r="C26" s="73">
        <f>VLOOKUP($A26,'Return Data'!$A$7:$R$328,3,0)</f>
        <v>15.835000000000001</v>
      </c>
      <c r="D26" s="73">
        <f>VLOOKUP($A26,'Return Data'!$A$7:$R$328,10,0)</f>
        <v>11.6559007633604</v>
      </c>
      <c r="E26" s="74">
        <f t="shared" si="0"/>
        <v>24</v>
      </c>
      <c r="F26" s="73">
        <f>VLOOKUP($A26,'Return Data'!$A$7:$R$328,11,0)</f>
        <v>9.3043748704125608</v>
      </c>
      <c r="G26" s="74">
        <f t="shared" si="0"/>
        <v>28</v>
      </c>
      <c r="H26" s="73">
        <f>VLOOKUP($A26,'Return Data'!$A$7:$R$328,12,0)</f>
        <v>8.3287460257388606</v>
      </c>
      <c r="I26" s="74">
        <f t="shared" ref="I26" si="93">RANK(H26,H$8:H$41,0)</f>
        <v>18</v>
      </c>
      <c r="J26" s="73">
        <f>VLOOKUP($A26,'Return Data'!$A$7:$R$328,13,0)</f>
        <v>7.9027653355133802</v>
      </c>
      <c r="K26" s="74">
        <f t="shared" ref="K26" si="94">RANK(J26,J$8:J$41,0)</f>
        <v>25</v>
      </c>
      <c r="L26" s="73">
        <f>VLOOKUP($A26,'Return Data'!$A$7:$R$328,14,0)</f>
        <v>8.5166041883279</v>
      </c>
      <c r="M26" s="74">
        <f t="shared" ref="M26" si="95">RANK(L26,L$8:L$41,0)</f>
        <v>19</v>
      </c>
      <c r="N26" s="73">
        <f>VLOOKUP($A26,'Return Data'!$A$7:$R$328,18,0)</f>
        <v>7.5630834743898001</v>
      </c>
      <c r="O26" s="74">
        <f t="shared" ref="O26" si="96">RANK(N26,N$8:N$41,0)</f>
        <v>19</v>
      </c>
      <c r="P26" s="73">
        <f>VLOOKUP($A26,'Return Data'!$A$7:$R$328,15,0)</f>
        <v>7.65262102422429</v>
      </c>
      <c r="Q26" s="74">
        <f t="shared" ref="Q26" si="97">RANK(P26,P$8:P$41,0)</f>
        <v>11</v>
      </c>
      <c r="R26" s="73">
        <f>VLOOKUP($A26,'Return Data'!$A$7:$R$328,17,0)</f>
        <v>8.7036166734777307</v>
      </c>
      <c r="S26" s="75">
        <f t="shared" ref="S26" si="98">RANK(R26,R$8:R$41,0)</f>
        <v>31</v>
      </c>
    </row>
    <row r="27" spans="1:19" x14ac:dyDescent="0.25">
      <c r="A27" s="91" t="s">
        <v>101</v>
      </c>
      <c r="B27" s="72">
        <f>VLOOKUP($A27,'Return Data'!$A$7:$R$328,2,0)</f>
        <v>43896</v>
      </c>
      <c r="C27" s="73">
        <f>VLOOKUP($A27,'Return Data'!$A$7:$R$328,3,0)</f>
        <v>1122.9016999999999</v>
      </c>
      <c r="D27" s="73">
        <f>VLOOKUP($A27,'Return Data'!$A$7:$R$328,10,0)</f>
        <v>10.8799967132788</v>
      </c>
      <c r="E27" s="74">
        <f t="shared" si="0"/>
        <v>25</v>
      </c>
      <c r="F27" s="73">
        <f>VLOOKUP($A27,'Return Data'!$A$7:$R$328,11,0)</f>
        <v>8.9601547653800395</v>
      </c>
      <c r="G27" s="74">
        <f t="shared" si="0"/>
        <v>29</v>
      </c>
      <c r="H27" s="73">
        <f>VLOOKUP($A27,'Return Data'!$A$7:$R$328,12,0)</f>
        <v>7.8950002924260296</v>
      </c>
      <c r="I27" s="74">
        <f t="shared" ref="I27" si="99">RANK(H27,H$8:H$41,0)</f>
        <v>20</v>
      </c>
      <c r="J27" s="73">
        <f>VLOOKUP($A27,'Return Data'!$A$7:$R$328,13,0)</f>
        <v>8.4854346923340191</v>
      </c>
      <c r="K27" s="74">
        <f t="shared" ref="K27" si="100">RANK(J27,J$8:J$41,0)</f>
        <v>23</v>
      </c>
      <c r="L27" s="73">
        <f>VLOOKUP($A27,'Return Data'!$A$7:$R$328,14,0)</f>
        <v>10.305649379881</v>
      </c>
      <c r="M27" s="74">
        <f t="shared" ref="M27" si="101">RANK(L27,L$8:L$41,0)</f>
        <v>17</v>
      </c>
      <c r="N27" s="73"/>
      <c r="O27" s="74"/>
      <c r="P27" s="73"/>
      <c r="Q27" s="74"/>
      <c r="R27" s="73">
        <f>VLOOKUP($A27,'Return Data'!$A$7:$R$328,17,0)</f>
        <v>9.7945677947598195</v>
      </c>
      <c r="S27" s="75">
        <f t="shared" ref="S27" si="102">RANK(R27,R$8:R$41,0)</f>
        <v>25</v>
      </c>
    </row>
    <row r="28" spans="1:19" x14ac:dyDescent="0.25">
      <c r="A28" s="91" t="s">
        <v>102</v>
      </c>
      <c r="B28" s="72">
        <f>VLOOKUP($A28,'Return Data'!$A$7:$R$328,2,0)</f>
        <v>43896</v>
      </c>
      <c r="C28" s="73">
        <f>VLOOKUP($A28,'Return Data'!$A$7:$R$328,3,0)</f>
        <v>30.550899999999999</v>
      </c>
      <c r="D28" s="73">
        <f>VLOOKUP($A28,'Return Data'!$A$7:$R$328,10,0)</f>
        <v>8.7322400222942793</v>
      </c>
      <c r="E28" s="74">
        <f t="shared" si="0"/>
        <v>30</v>
      </c>
      <c r="F28" s="73">
        <f>VLOOKUP($A28,'Return Data'!$A$7:$R$328,11,0)</f>
        <v>7.8589886741723003</v>
      </c>
      <c r="G28" s="74">
        <f t="shared" si="0"/>
        <v>30</v>
      </c>
      <c r="H28" s="73">
        <f>VLOOKUP($A28,'Return Data'!$A$7:$R$328,12,0)</f>
        <v>6.3776368450913301</v>
      </c>
      <c r="I28" s="74">
        <f t="shared" ref="I28" si="103">RANK(H28,H$8:H$41,0)</f>
        <v>26</v>
      </c>
      <c r="J28" s="73">
        <f>VLOOKUP($A28,'Return Data'!$A$7:$R$328,13,0)</f>
        <v>6.3511792308900299</v>
      </c>
      <c r="K28" s="74">
        <f t="shared" ref="K28" si="104">RANK(J28,J$8:J$41,0)</f>
        <v>26</v>
      </c>
      <c r="L28" s="73">
        <f>VLOOKUP($A28,'Return Data'!$A$7:$R$328,14,0)</f>
        <v>6.6060126816143399</v>
      </c>
      <c r="M28" s="74">
        <f t="shared" ref="M28" si="105">RANK(L28,L$8:L$41,0)</f>
        <v>24</v>
      </c>
      <c r="N28" s="73">
        <f>VLOOKUP($A28,'Return Data'!$A$7:$R$328,18,0)</f>
        <v>7.2503876358715198</v>
      </c>
      <c r="O28" s="74">
        <f t="shared" ref="O28" si="106">RANK(N28,N$8:N$41,0)</f>
        <v>20</v>
      </c>
      <c r="P28" s="73">
        <f>VLOOKUP($A28,'Return Data'!$A$7:$R$328,15,0)</f>
        <v>7.6399404699189501</v>
      </c>
      <c r="Q28" s="74">
        <f t="shared" ref="Q28" si="107">RANK(P28,P$8:P$41,0)</f>
        <v>12</v>
      </c>
      <c r="R28" s="73">
        <f>VLOOKUP($A28,'Return Data'!$A$7:$R$328,17,0)</f>
        <v>12.298866207574999</v>
      </c>
      <c r="S28" s="75">
        <f t="shared" ref="S28" si="108">RANK(R28,R$8:R$41,0)</f>
        <v>13</v>
      </c>
    </row>
    <row r="29" spans="1:19" x14ac:dyDescent="0.25">
      <c r="A29" s="91" t="s">
        <v>103</v>
      </c>
      <c r="B29" s="72">
        <f>VLOOKUP($A29,'Return Data'!$A$7:$R$328,2,0)</f>
        <v>43896</v>
      </c>
      <c r="C29" s="73">
        <f>VLOOKUP($A29,'Return Data'!$A$7:$R$328,3,0)</f>
        <v>26.990300000000001</v>
      </c>
      <c r="D29" s="73">
        <f>VLOOKUP($A29,'Return Data'!$A$7:$R$328,10,0)</f>
        <v>16.813427748946399</v>
      </c>
      <c r="E29" s="74">
        <f t="shared" si="0"/>
        <v>18</v>
      </c>
      <c r="F29" s="73">
        <f>VLOOKUP($A29,'Return Data'!$A$7:$R$328,11,0)</f>
        <v>14.8277193739598</v>
      </c>
      <c r="G29" s="74">
        <f t="shared" si="0"/>
        <v>16</v>
      </c>
      <c r="H29" s="73">
        <f>VLOOKUP($A29,'Return Data'!$A$7:$R$328,12,0)</f>
        <v>10.5205371738809</v>
      </c>
      <c r="I29" s="74">
        <f t="shared" ref="I29" si="109">RANK(H29,H$8:H$41,0)</f>
        <v>9</v>
      </c>
      <c r="J29" s="73">
        <f>VLOOKUP($A29,'Return Data'!$A$7:$R$328,13,0)</f>
        <v>10.983038334158101</v>
      </c>
      <c r="K29" s="74">
        <f t="shared" ref="K29" si="110">RANK(J29,J$8:J$41,0)</f>
        <v>10</v>
      </c>
      <c r="L29" s="73">
        <f>VLOOKUP($A29,'Return Data'!$A$7:$R$328,14,0)</f>
        <v>12.943353894358401</v>
      </c>
      <c r="M29" s="74">
        <f t="shared" ref="M29" si="111">RANK(L29,L$8:L$41,0)</f>
        <v>10</v>
      </c>
      <c r="N29" s="73">
        <f>VLOOKUP($A29,'Return Data'!$A$7:$R$328,18,0)</f>
        <v>11.2848937316065</v>
      </c>
      <c r="O29" s="74">
        <f t="shared" ref="O29" si="112">RANK(N29,N$8:N$41,0)</f>
        <v>7</v>
      </c>
      <c r="P29" s="73">
        <f>VLOOKUP($A29,'Return Data'!$A$7:$R$328,15,0)</f>
        <v>9.9635120820453906</v>
      </c>
      <c r="Q29" s="74">
        <f t="shared" ref="Q29" si="113">RANK(P29,P$8:P$41,0)</f>
        <v>1</v>
      </c>
      <c r="R29" s="73">
        <f>VLOOKUP($A29,'Return Data'!$A$7:$R$328,17,0)</f>
        <v>14.4165016675068</v>
      </c>
      <c r="S29" s="75">
        <f t="shared" ref="S29" si="114">RANK(R29,R$8:R$41,0)</f>
        <v>8</v>
      </c>
    </row>
    <row r="30" spans="1:19" x14ac:dyDescent="0.25">
      <c r="A30" s="91" t="s">
        <v>104</v>
      </c>
      <c r="B30" s="72">
        <f>VLOOKUP($A30,'Return Data'!$A$7:$R$328,2,0)</f>
        <v>43896</v>
      </c>
      <c r="C30" s="73">
        <f>VLOOKUP($A30,'Return Data'!$A$7:$R$328,3,0)</f>
        <v>22.049900000000001</v>
      </c>
      <c r="D30" s="73">
        <f>VLOOKUP($A30,'Return Data'!$A$7:$R$328,10,0)</f>
        <v>19.058070292693099</v>
      </c>
      <c r="E30" s="74">
        <f t="shared" si="0"/>
        <v>15</v>
      </c>
      <c r="F30" s="73">
        <f>VLOOKUP($A30,'Return Data'!$A$7:$R$328,11,0)</f>
        <v>15.4766550222188</v>
      </c>
      <c r="G30" s="74">
        <f t="shared" si="0"/>
        <v>12</v>
      </c>
      <c r="H30" s="73">
        <f>VLOOKUP($A30,'Return Data'!$A$7:$R$328,12,0)</f>
        <v>9.6331757579993091</v>
      </c>
      <c r="I30" s="74">
        <f t="shared" ref="I30" si="115">RANK(H30,H$8:H$41,0)</f>
        <v>12</v>
      </c>
      <c r="J30" s="73">
        <f>VLOOKUP($A30,'Return Data'!$A$7:$R$328,13,0)</f>
        <v>10.548315151844299</v>
      </c>
      <c r="K30" s="74">
        <f t="shared" ref="K30" si="116">RANK(J30,J$8:J$41,0)</f>
        <v>12</v>
      </c>
      <c r="L30" s="73">
        <f>VLOOKUP($A30,'Return Data'!$A$7:$R$328,14,0)</f>
        <v>12.264781874257601</v>
      </c>
      <c r="M30" s="74">
        <f t="shared" ref="M30" si="117">RANK(L30,L$8:L$41,0)</f>
        <v>13</v>
      </c>
      <c r="N30" s="73">
        <f>VLOOKUP($A30,'Return Data'!$A$7:$R$328,18,0)</f>
        <v>10.293812524534699</v>
      </c>
      <c r="O30" s="74">
        <f t="shared" ref="O30" si="118">RANK(N30,N$8:N$41,0)</f>
        <v>12</v>
      </c>
      <c r="P30" s="73">
        <f>VLOOKUP($A30,'Return Data'!$A$7:$R$328,15,0)</f>
        <v>8.3019556047228207</v>
      </c>
      <c r="Q30" s="74">
        <f t="shared" ref="Q30" si="119">RANK(P30,P$8:P$41,0)</f>
        <v>10</v>
      </c>
      <c r="R30" s="73">
        <f>VLOOKUP($A30,'Return Data'!$A$7:$R$328,17,0)</f>
        <v>8.9086763216528304</v>
      </c>
      <c r="S30" s="75">
        <f t="shared" ref="S30" si="120">RANK(R30,R$8:R$41,0)</f>
        <v>30</v>
      </c>
    </row>
    <row r="31" spans="1:19" x14ac:dyDescent="0.25">
      <c r="A31" s="91" t="s">
        <v>105</v>
      </c>
      <c r="B31" s="72">
        <f>VLOOKUP($A31,'Return Data'!$A$7:$R$328,2,0)</f>
        <v>43896</v>
      </c>
      <c r="C31" s="73">
        <f>VLOOKUP($A31,'Return Data'!$A$7:$R$328,3,0)</f>
        <v>12.422700000000001</v>
      </c>
      <c r="D31" s="73">
        <f>VLOOKUP($A31,'Return Data'!$A$7:$R$328,10,0)</f>
        <v>28.842440790079099</v>
      </c>
      <c r="E31" s="74">
        <f t="shared" si="0"/>
        <v>3</v>
      </c>
      <c r="F31" s="73">
        <f>VLOOKUP($A31,'Return Data'!$A$7:$R$328,11,0)</f>
        <v>16.414595183354098</v>
      </c>
      <c r="G31" s="74">
        <f t="shared" si="0"/>
        <v>10</v>
      </c>
      <c r="H31" s="73">
        <f>VLOOKUP($A31,'Return Data'!$A$7:$R$328,12,0)</f>
        <v>10.8699027550861</v>
      </c>
      <c r="I31" s="74">
        <f t="shared" ref="I31" si="121">RANK(H31,H$8:H$41,0)</f>
        <v>7</v>
      </c>
      <c r="J31" s="73">
        <f>VLOOKUP($A31,'Return Data'!$A$7:$R$328,13,0)</f>
        <v>12.9286041697057</v>
      </c>
      <c r="K31" s="74">
        <f t="shared" ref="K31" si="122">RANK(J31,J$8:J$41,0)</f>
        <v>4</v>
      </c>
      <c r="L31" s="73">
        <f>VLOOKUP($A31,'Return Data'!$A$7:$R$328,14,0)</f>
        <v>13.9253000461498</v>
      </c>
      <c r="M31" s="74">
        <f t="shared" ref="M31" si="123">RANK(L31,L$8:L$41,0)</f>
        <v>6</v>
      </c>
      <c r="N31" s="73">
        <f>VLOOKUP($A31,'Return Data'!$A$7:$R$328,18,0)</f>
        <v>10.555712137366401</v>
      </c>
      <c r="O31" s="74">
        <f t="shared" ref="O31" si="124">RANK(N31,N$8:N$41,0)</f>
        <v>9</v>
      </c>
      <c r="P31" s="73"/>
      <c r="Q31" s="74"/>
      <c r="R31" s="73">
        <f>VLOOKUP($A31,'Return Data'!$A$7:$R$328,17,0)</f>
        <v>8.2030194805194796</v>
      </c>
      <c r="S31" s="75">
        <f t="shared" ref="S31" si="125">RANK(R31,R$8:R$41,0)</f>
        <v>33</v>
      </c>
    </row>
    <row r="32" spans="1:19" x14ac:dyDescent="0.25">
      <c r="A32" s="91" t="s">
        <v>106</v>
      </c>
      <c r="B32" s="72">
        <f>VLOOKUP($A32,'Return Data'!$A$7:$R$328,2,0)</f>
        <v>43896</v>
      </c>
      <c r="C32" s="73">
        <f>VLOOKUP($A32,'Return Data'!$A$7:$R$328,3,0)</f>
        <v>26.9588</v>
      </c>
      <c r="D32" s="73">
        <f>VLOOKUP($A32,'Return Data'!$A$7:$R$328,10,0)</f>
        <v>22.573982116849098</v>
      </c>
      <c r="E32" s="74">
        <f t="shared" si="0"/>
        <v>9</v>
      </c>
      <c r="F32" s="73">
        <f>VLOOKUP($A32,'Return Data'!$A$7:$R$328,11,0)</f>
        <v>15.403231070095501</v>
      </c>
      <c r="G32" s="74">
        <f t="shared" si="0"/>
        <v>13</v>
      </c>
      <c r="H32" s="73">
        <f>VLOOKUP($A32,'Return Data'!$A$7:$R$328,12,0)</f>
        <v>7.3300846537749003</v>
      </c>
      <c r="I32" s="74">
        <f t="shared" ref="I32" si="126">RANK(H32,H$8:H$41,0)</f>
        <v>22</v>
      </c>
      <c r="J32" s="73">
        <f>VLOOKUP($A32,'Return Data'!$A$7:$R$328,13,0)</f>
        <v>8.7935489431277798</v>
      </c>
      <c r="K32" s="74">
        <f t="shared" ref="K32" si="127">RANK(J32,J$8:J$41,0)</f>
        <v>19</v>
      </c>
      <c r="L32" s="73">
        <f>VLOOKUP($A32,'Return Data'!$A$7:$R$328,14,0)</f>
        <v>11.7946615841709</v>
      </c>
      <c r="M32" s="74">
        <f t="shared" ref="M32" si="128">RANK(L32,L$8:L$41,0)</f>
        <v>15</v>
      </c>
      <c r="N32" s="73">
        <f>VLOOKUP($A32,'Return Data'!$A$7:$R$328,18,0)</f>
        <v>9.4119650514984396</v>
      </c>
      <c r="O32" s="74">
        <f t="shared" ref="O32" si="129">RANK(N32,N$8:N$41,0)</f>
        <v>15</v>
      </c>
      <c r="P32" s="73">
        <f>VLOOKUP($A32,'Return Data'!$A$7:$R$328,15,0)</f>
        <v>7.4453556890940904</v>
      </c>
      <c r="Q32" s="74">
        <f t="shared" ref="Q32" si="130">RANK(P32,P$8:P$41,0)</f>
        <v>15</v>
      </c>
      <c r="R32" s="73">
        <f>VLOOKUP($A32,'Return Data'!$A$7:$R$328,17,0)</f>
        <v>11.073277280858701</v>
      </c>
      <c r="S32" s="75">
        <f t="shared" ref="S32" si="131">RANK(R32,R$8:R$41,0)</f>
        <v>21</v>
      </c>
    </row>
    <row r="33" spans="1:19" x14ac:dyDescent="0.25">
      <c r="A33" s="91" t="s">
        <v>107</v>
      </c>
      <c r="B33" s="72">
        <f>VLOOKUP($A33,'Return Data'!$A$7:$R$328,2,0)</f>
        <v>43896</v>
      </c>
      <c r="C33" s="73">
        <f>VLOOKUP($A33,'Return Data'!$A$7:$R$328,3,0)</f>
        <v>1990.1731</v>
      </c>
      <c r="D33" s="73">
        <f>VLOOKUP($A33,'Return Data'!$A$7:$R$328,10,0)</f>
        <v>25.497859849503101</v>
      </c>
      <c r="E33" s="74">
        <f t="shared" si="0"/>
        <v>7</v>
      </c>
      <c r="F33" s="73">
        <f>VLOOKUP($A33,'Return Data'!$A$7:$R$328,11,0)</f>
        <v>18.5918206234285</v>
      </c>
      <c r="G33" s="74">
        <f t="shared" si="0"/>
        <v>6</v>
      </c>
      <c r="H33" s="73">
        <f>VLOOKUP($A33,'Return Data'!$A$7:$R$328,12,0)</f>
        <v>10.5776734089314</v>
      </c>
      <c r="I33" s="74">
        <f t="shared" ref="I33" si="132">RANK(H33,H$8:H$41,0)</f>
        <v>8</v>
      </c>
      <c r="J33" s="73">
        <f>VLOOKUP($A33,'Return Data'!$A$7:$R$328,13,0)</f>
        <v>11.6768465377571</v>
      </c>
      <c r="K33" s="74">
        <f t="shared" ref="K33" si="133">RANK(J33,J$8:J$41,0)</f>
        <v>8</v>
      </c>
      <c r="L33" s="73">
        <f>VLOOKUP($A33,'Return Data'!$A$7:$R$328,14,0)</f>
        <v>13.991203142787599</v>
      </c>
      <c r="M33" s="74">
        <f t="shared" ref="M33" si="134">RANK(L33,L$8:L$41,0)</f>
        <v>5</v>
      </c>
      <c r="N33" s="73">
        <f>VLOOKUP($A33,'Return Data'!$A$7:$R$328,18,0)</f>
        <v>11.6868099782125</v>
      </c>
      <c r="O33" s="74">
        <f t="shared" ref="O33" si="135">RANK(N33,N$8:N$41,0)</f>
        <v>3</v>
      </c>
      <c r="P33" s="73">
        <f>VLOOKUP($A33,'Return Data'!$A$7:$R$328,15,0)</f>
        <v>9.7801937823257195</v>
      </c>
      <c r="Q33" s="74">
        <f t="shared" ref="Q33" si="136">RANK(P33,P$8:P$41,0)</f>
        <v>2</v>
      </c>
      <c r="R33" s="73">
        <f>VLOOKUP($A33,'Return Data'!$A$7:$R$328,17,0)</f>
        <v>12.1442601310484</v>
      </c>
      <c r="S33" s="75">
        <f t="shared" ref="S33" si="137">RANK(R33,R$8:R$41,0)</f>
        <v>16</v>
      </c>
    </row>
    <row r="34" spans="1:19" x14ac:dyDescent="0.25">
      <c r="A34" s="91" t="s">
        <v>108</v>
      </c>
      <c r="B34" s="72">
        <f>VLOOKUP($A34,'Return Data'!$A$7:$R$328,2,0)</f>
        <v>43896</v>
      </c>
      <c r="C34" s="73">
        <f>VLOOKUP($A34,'Return Data'!$A$7:$R$328,3,0)</f>
        <v>30.690799999999999</v>
      </c>
      <c r="D34" s="73">
        <f>VLOOKUP($A34,'Return Data'!$A$7:$R$328,10,0)</f>
        <v>14.107884477430099</v>
      </c>
      <c r="E34" s="74">
        <f t="shared" si="0"/>
        <v>20</v>
      </c>
      <c r="F34" s="73">
        <f>VLOOKUP($A34,'Return Data'!$A$7:$R$328,11,0)</f>
        <v>12.324241571720201</v>
      </c>
      <c r="G34" s="74">
        <f t="shared" si="0"/>
        <v>20</v>
      </c>
      <c r="H34" s="73">
        <f>VLOOKUP($A34,'Return Data'!$A$7:$R$328,12,0)</f>
        <v>6.9726696720991699</v>
      </c>
      <c r="I34" s="74">
        <f t="shared" ref="I34" si="138">RANK(H34,H$8:H$41,0)</f>
        <v>24</v>
      </c>
      <c r="J34" s="73">
        <f>VLOOKUP($A34,'Return Data'!$A$7:$R$328,13,0)</f>
        <v>8.5724250652284599</v>
      </c>
      <c r="K34" s="74">
        <f t="shared" ref="K34" si="139">RANK(J34,J$8:J$41,0)</f>
        <v>22</v>
      </c>
      <c r="L34" s="73">
        <f>VLOOKUP($A34,'Return Data'!$A$7:$R$328,14,0)</f>
        <v>-0.65176679492482303</v>
      </c>
      <c r="M34" s="74">
        <f t="shared" ref="M34" si="140">RANK(L34,L$8:L$41,0)</f>
        <v>29</v>
      </c>
      <c r="N34" s="73">
        <f>VLOOKUP($A34,'Return Data'!$A$7:$R$328,18,0)</f>
        <v>3.02568178646617</v>
      </c>
      <c r="O34" s="74">
        <f t="shared" ref="O34" si="141">RANK(N34,N$8:N$41,0)</f>
        <v>29</v>
      </c>
      <c r="P34" s="73">
        <f>VLOOKUP($A34,'Return Data'!$A$7:$R$328,15,0)</f>
        <v>3.1970213037047999</v>
      </c>
      <c r="Q34" s="74">
        <f t="shared" ref="Q34" si="142">RANK(P34,P$8:P$41,0)</f>
        <v>28</v>
      </c>
      <c r="R34" s="73">
        <f>VLOOKUP($A34,'Return Data'!$A$7:$R$328,17,0)</f>
        <v>12.2507910091854</v>
      </c>
      <c r="S34" s="75">
        <f t="shared" ref="S34" si="143">RANK(R34,R$8:R$41,0)</f>
        <v>15</v>
      </c>
    </row>
    <row r="35" spans="1:19" x14ac:dyDescent="0.25">
      <c r="A35" s="91" t="s">
        <v>109</v>
      </c>
      <c r="B35" s="72">
        <f>VLOOKUP($A35,'Return Data'!$A$7:$R$328,2,0)</f>
        <v>43896</v>
      </c>
      <c r="C35" s="73">
        <f>VLOOKUP($A35,'Return Data'!$A$7:$R$328,3,0)</f>
        <v>62.128900000000002</v>
      </c>
      <c r="D35" s="73">
        <f>VLOOKUP($A35,'Return Data'!$A$7:$R$328,10,0)</f>
        <v>7.6675692471466901</v>
      </c>
      <c r="E35" s="74">
        <f t="shared" si="0"/>
        <v>31</v>
      </c>
      <c r="F35" s="73">
        <f>VLOOKUP($A35,'Return Data'!$A$7:$R$328,11,0)</f>
        <v>6.9166192550779799</v>
      </c>
      <c r="G35" s="74">
        <f t="shared" si="0"/>
        <v>31</v>
      </c>
      <c r="H35" s="73">
        <f>VLOOKUP($A35,'Return Data'!$A$7:$R$328,12,0)</f>
        <v>6.1491682141609498</v>
      </c>
      <c r="I35" s="74">
        <f t="shared" ref="I35" si="144">RANK(H35,H$8:H$41,0)</f>
        <v>27</v>
      </c>
      <c r="J35" s="73">
        <f>VLOOKUP($A35,'Return Data'!$A$7:$R$328,13,0)</f>
        <v>6.1529695607290202</v>
      </c>
      <c r="K35" s="74">
        <f t="shared" ref="K35" si="145">RANK(J35,J$8:J$41,0)</f>
        <v>27</v>
      </c>
      <c r="L35" s="73">
        <f>VLOOKUP($A35,'Return Data'!$A$7:$R$328,14,0)</f>
        <v>6.2689213857531003</v>
      </c>
      <c r="M35" s="74">
        <f t="shared" ref="M35" si="146">RANK(L35,L$8:L$41,0)</f>
        <v>25</v>
      </c>
      <c r="N35" s="73">
        <f>VLOOKUP($A35,'Return Data'!$A$7:$R$328,18,0)</f>
        <v>6.7890726207279801</v>
      </c>
      <c r="O35" s="74">
        <f t="shared" ref="O35" si="147">RANK(N35,N$8:N$41,0)</f>
        <v>21</v>
      </c>
      <c r="P35" s="73">
        <f>VLOOKUP($A35,'Return Data'!$A$7:$R$328,15,0)</f>
        <v>4.8793404433689602</v>
      </c>
      <c r="Q35" s="74">
        <f t="shared" ref="Q35" si="148">RANK(P35,P$8:P$41,0)</f>
        <v>20</v>
      </c>
      <c r="R35" s="73">
        <f>VLOOKUP($A35,'Return Data'!$A$7:$R$328,17,0)</f>
        <v>23.906330569167</v>
      </c>
      <c r="S35" s="75">
        <f t="shared" ref="S35" si="149">RANK(R35,R$8:R$41,0)</f>
        <v>2</v>
      </c>
    </row>
    <row r="36" spans="1:19" x14ac:dyDescent="0.25">
      <c r="A36" s="91" t="s">
        <v>110</v>
      </c>
      <c r="B36" s="72">
        <f>VLOOKUP($A36,'Return Data'!$A$7:$R$328,2,0)</f>
        <v>43896</v>
      </c>
      <c r="C36" s="73">
        <f>VLOOKUP($A36,'Return Data'!$A$7:$R$328,3,0)</f>
        <v>15.4033</v>
      </c>
      <c r="D36" s="73">
        <f>VLOOKUP($A36,'Return Data'!$A$7:$R$328,10,0)</f>
        <v>20.975903855765502</v>
      </c>
      <c r="E36" s="74">
        <f t="shared" si="0"/>
        <v>12</v>
      </c>
      <c r="F36" s="73">
        <f>VLOOKUP($A36,'Return Data'!$A$7:$R$328,11,0)</f>
        <v>22.257161757624299</v>
      </c>
      <c r="G36" s="74">
        <f t="shared" si="0"/>
        <v>3</v>
      </c>
      <c r="H36" s="73">
        <f>VLOOKUP($A36,'Return Data'!$A$7:$R$328,12,0)</f>
        <v>11.0401376343594</v>
      </c>
      <c r="I36" s="74">
        <f t="shared" ref="I36" si="150">RANK(H36,H$8:H$41,0)</f>
        <v>5</v>
      </c>
      <c r="J36" s="73">
        <f>VLOOKUP($A36,'Return Data'!$A$7:$R$328,13,0)</f>
        <v>12.0514254024355</v>
      </c>
      <c r="K36" s="74">
        <f t="shared" ref="K36" si="151">RANK(J36,J$8:J$41,0)</f>
        <v>6</v>
      </c>
      <c r="L36" s="73">
        <f>VLOOKUP($A36,'Return Data'!$A$7:$R$328,14,0)</f>
        <v>13.6702482041889</v>
      </c>
      <c r="M36" s="74">
        <f t="shared" ref="M36" si="152">RANK(L36,L$8:L$41,0)</f>
        <v>7</v>
      </c>
      <c r="N36" s="73">
        <f>VLOOKUP($A36,'Return Data'!$A$7:$R$328,18,0)</f>
        <v>10.627877150509001</v>
      </c>
      <c r="O36" s="74">
        <f t="shared" ref="O36" si="153">RANK(N36,N$8:N$41,0)</f>
        <v>8</v>
      </c>
      <c r="P36" s="73">
        <f>VLOOKUP($A36,'Return Data'!$A$7:$R$328,15,0)</f>
        <v>9.1295707081014097</v>
      </c>
      <c r="Q36" s="74">
        <f t="shared" ref="Q36" si="154">RANK(P36,P$8:P$41,0)</f>
        <v>6</v>
      </c>
      <c r="R36" s="73">
        <f>VLOOKUP($A36,'Return Data'!$A$7:$R$328,17,0)</f>
        <v>11.190590993587</v>
      </c>
      <c r="S36" s="75">
        <f t="shared" ref="S36" si="155">RANK(R36,R$8:R$41,0)</f>
        <v>19</v>
      </c>
    </row>
    <row r="37" spans="1:19" x14ac:dyDescent="0.25">
      <c r="A37" s="91" t="s">
        <v>111</v>
      </c>
      <c r="B37" s="72">
        <f>VLOOKUP($A37,'Return Data'!$A$7:$R$328,2,0)</f>
        <v>43896</v>
      </c>
      <c r="C37" s="73">
        <f>VLOOKUP($A37,'Return Data'!$A$7:$R$328,3,0)</f>
        <v>26.081900000000001</v>
      </c>
      <c r="D37" s="73">
        <f>VLOOKUP($A37,'Return Data'!$A$7:$R$328,10,0)</f>
        <v>27.369679898286599</v>
      </c>
      <c r="E37" s="74">
        <f t="shared" si="0"/>
        <v>4</v>
      </c>
      <c r="F37" s="73">
        <f>VLOOKUP($A37,'Return Data'!$A$7:$R$328,11,0)</f>
        <v>19.295131747311402</v>
      </c>
      <c r="G37" s="74">
        <f t="shared" si="0"/>
        <v>5</v>
      </c>
      <c r="H37" s="73">
        <f>VLOOKUP($A37,'Return Data'!$A$7:$R$328,12,0)</f>
        <v>11.509541447148701</v>
      </c>
      <c r="I37" s="74">
        <f t="shared" ref="I37" si="156">RANK(H37,H$8:H$41,0)</f>
        <v>4</v>
      </c>
      <c r="J37" s="73">
        <f>VLOOKUP($A37,'Return Data'!$A$7:$R$328,13,0)</f>
        <v>13.770705101219701</v>
      </c>
      <c r="K37" s="74">
        <f t="shared" ref="K37" si="157">RANK(J37,J$8:J$41,0)</f>
        <v>2</v>
      </c>
      <c r="L37" s="73">
        <f>VLOOKUP($A37,'Return Data'!$A$7:$R$328,14,0)</f>
        <v>16.317025949366599</v>
      </c>
      <c r="M37" s="74">
        <f t="shared" ref="M37" si="158">RANK(L37,L$8:L$41,0)</f>
        <v>1</v>
      </c>
      <c r="N37" s="73">
        <f>VLOOKUP($A37,'Return Data'!$A$7:$R$328,18,0)</f>
        <v>12.2249857764617</v>
      </c>
      <c r="O37" s="74">
        <f t="shared" ref="O37" si="159">RANK(N37,N$8:N$41,0)</f>
        <v>1</v>
      </c>
      <c r="P37" s="73">
        <f>VLOOKUP($A37,'Return Data'!$A$7:$R$328,15,0)</f>
        <v>9.3270861584984193</v>
      </c>
      <c r="Q37" s="74">
        <f t="shared" ref="Q37" si="160">RANK(P37,P$8:P$41,0)</f>
        <v>5</v>
      </c>
      <c r="R37" s="73">
        <f>VLOOKUP($A37,'Return Data'!$A$7:$R$328,17,0)</f>
        <v>9.95403340681702</v>
      </c>
      <c r="S37" s="75">
        <f t="shared" ref="S37" si="161">RANK(R37,R$8:R$41,0)</f>
        <v>24</v>
      </c>
    </row>
    <row r="38" spans="1:19" x14ac:dyDescent="0.25">
      <c r="A38" s="91" t="s">
        <v>112</v>
      </c>
      <c r="B38" s="72">
        <f>VLOOKUP($A38,'Return Data'!$A$7:$R$328,2,0)</f>
        <v>43896</v>
      </c>
      <c r="C38" s="73">
        <f>VLOOKUP($A38,'Return Data'!$A$7:$R$328,3,0)</f>
        <v>30.235700000000001</v>
      </c>
      <c r="D38" s="73">
        <f>VLOOKUP($A38,'Return Data'!$A$7:$R$328,10,0)</f>
        <v>18.6763669679579</v>
      </c>
      <c r="E38" s="74">
        <f t="shared" si="0"/>
        <v>16</v>
      </c>
      <c r="F38" s="73">
        <f>VLOOKUP($A38,'Return Data'!$A$7:$R$328,11,0)</f>
        <v>14.084462268303501</v>
      </c>
      <c r="G38" s="74">
        <f t="shared" si="0"/>
        <v>18</v>
      </c>
      <c r="H38" s="73">
        <f>VLOOKUP($A38,'Return Data'!$A$7:$R$328,12,0)</f>
        <v>8.33587562249493</v>
      </c>
      <c r="I38" s="74">
        <f t="shared" ref="I38" si="162">RANK(H38,H$8:H$41,0)</f>
        <v>17</v>
      </c>
      <c r="J38" s="73">
        <f>VLOOKUP($A38,'Return Data'!$A$7:$R$328,13,0)</f>
        <v>8.0741572430708501</v>
      </c>
      <c r="K38" s="74">
        <f t="shared" ref="K38" si="163">RANK(J38,J$8:J$41,0)</f>
        <v>24</v>
      </c>
      <c r="L38" s="73">
        <f>VLOOKUP($A38,'Return Data'!$A$7:$R$328,14,0)</f>
        <v>9.4021596038507909</v>
      </c>
      <c r="M38" s="74">
        <f t="shared" ref="M38" si="164">RANK(L38,L$8:L$41,0)</f>
        <v>18</v>
      </c>
      <c r="N38" s="73">
        <f>VLOOKUP($A38,'Return Data'!$A$7:$R$328,18,0)</f>
        <v>7.8482016122928702</v>
      </c>
      <c r="O38" s="74">
        <f t="shared" ref="O38" si="165">RANK(N38,N$8:N$41,0)</f>
        <v>18</v>
      </c>
      <c r="P38" s="73">
        <f>VLOOKUP($A38,'Return Data'!$A$7:$R$328,15,0)</f>
        <v>6.7201770655204598</v>
      </c>
      <c r="Q38" s="74">
        <f t="shared" ref="Q38" si="166">RANK(P38,P$8:P$41,0)</f>
        <v>18</v>
      </c>
      <c r="R38" s="73">
        <f>VLOOKUP($A38,'Return Data'!$A$7:$R$328,17,0)</f>
        <v>12.2508384475037</v>
      </c>
      <c r="S38" s="75">
        <f t="shared" ref="S38" si="167">RANK(R38,R$8:R$41,0)</f>
        <v>14</v>
      </c>
    </row>
    <row r="39" spans="1:19" x14ac:dyDescent="0.25">
      <c r="A39" s="91" t="s">
        <v>113</v>
      </c>
      <c r="B39" s="72">
        <f>VLOOKUP($A39,'Return Data'!$A$7:$R$328,2,0)</f>
        <v>43896</v>
      </c>
      <c r="C39" s="73">
        <f>VLOOKUP($A39,'Return Data'!$A$7:$R$328,3,0)</f>
        <v>17.732199999999999</v>
      </c>
      <c r="D39" s="73">
        <f>VLOOKUP($A39,'Return Data'!$A$7:$R$328,10,0)</f>
        <v>23.543190315841201</v>
      </c>
      <c r="E39" s="74">
        <f t="shared" si="0"/>
        <v>8</v>
      </c>
      <c r="F39" s="73">
        <f>VLOOKUP($A39,'Return Data'!$A$7:$R$328,11,0)</f>
        <v>17.637649569378802</v>
      </c>
      <c r="G39" s="74">
        <f t="shared" si="0"/>
        <v>9</v>
      </c>
      <c r="H39" s="73">
        <f>VLOOKUP($A39,'Return Data'!$A$7:$R$328,12,0)</f>
        <v>9.9528027643667798</v>
      </c>
      <c r="I39" s="74">
        <f t="shared" ref="I39" si="168">RANK(H39,H$8:H$41,0)</f>
        <v>11</v>
      </c>
      <c r="J39" s="73">
        <f>VLOOKUP($A39,'Return Data'!$A$7:$R$328,13,0)</f>
        <v>11.5793995226108</v>
      </c>
      <c r="K39" s="74">
        <f t="shared" ref="K39" si="169">RANK(J39,J$8:J$41,0)</f>
        <v>9</v>
      </c>
      <c r="L39" s="73">
        <f>VLOOKUP($A39,'Return Data'!$A$7:$R$328,14,0)</f>
        <v>13.338519249819401</v>
      </c>
      <c r="M39" s="74">
        <f t="shared" ref="M39" si="170">RANK(L39,L$8:L$41,0)</f>
        <v>8</v>
      </c>
      <c r="N39" s="73">
        <f>VLOOKUP($A39,'Return Data'!$A$7:$R$328,18,0)</f>
        <v>9.8723256414556602</v>
      </c>
      <c r="O39" s="74">
        <f t="shared" ref="O39" si="171">RANK(N39,N$8:N$41,0)</f>
        <v>13</v>
      </c>
      <c r="P39" s="73">
        <f>VLOOKUP($A39,'Return Data'!$A$7:$R$328,15,0)</f>
        <v>7.4126142412337801</v>
      </c>
      <c r="Q39" s="74">
        <f t="shared" ref="Q39" si="172">RANK(P39,P$8:P$41,0)</f>
        <v>16</v>
      </c>
      <c r="R39" s="73">
        <f>VLOOKUP($A39,'Return Data'!$A$7:$R$328,17,0)</f>
        <v>9.5864572010869509</v>
      </c>
      <c r="S39" s="75">
        <f t="shared" ref="S39" si="173">RANK(R39,R$8:R$41,0)</f>
        <v>26</v>
      </c>
    </row>
    <row r="40" spans="1:19" x14ac:dyDescent="0.25">
      <c r="A40" s="91" t="s">
        <v>369</v>
      </c>
      <c r="B40" s="72">
        <f>VLOOKUP($A40,'Return Data'!$A$7:$R$328,2,0)</f>
        <v>43896</v>
      </c>
      <c r="C40" s="73">
        <f>VLOOKUP($A40,'Return Data'!$A$7:$R$328,3,0)</f>
        <v>0.35849999999999999</v>
      </c>
      <c r="D40" s="73"/>
      <c r="E40" s="74"/>
      <c r="F40" s="73"/>
      <c r="G40" s="74"/>
      <c r="H40" s="73"/>
      <c r="I40" s="74"/>
      <c r="J40" s="73"/>
      <c r="K40" s="74"/>
      <c r="L40" s="73"/>
      <c r="M40" s="74"/>
      <c r="N40" s="73"/>
      <c r="O40" s="74"/>
      <c r="P40" s="73"/>
      <c r="Q40" s="74"/>
      <c r="R40" s="73">
        <f>VLOOKUP($A40,'Return Data'!$A$7:$R$328,17,0)</f>
        <v>8.5200746965452492</v>
      </c>
      <c r="S40" s="75">
        <f t="shared" ref="S40" si="174">RANK(R40,R$8:R$41,0)</f>
        <v>32</v>
      </c>
    </row>
    <row r="41" spans="1:19" x14ac:dyDescent="0.25">
      <c r="A41" s="91" t="s">
        <v>114</v>
      </c>
      <c r="B41" s="72">
        <f>VLOOKUP($A41,'Return Data'!$A$7:$R$328,2,0)</f>
        <v>43896</v>
      </c>
      <c r="C41" s="73">
        <f>VLOOKUP($A41,'Return Data'!$A$7:$R$328,3,0)</f>
        <v>19.7517</v>
      </c>
      <c r="D41" s="73">
        <f>VLOOKUP($A41,'Return Data'!$A$7:$R$328,10,0)</f>
        <v>-0.49683652821735702</v>
      </c>
      <c r="E41" s="74">
        <f t="shared" si="0"/>
        <v>33</v>
      </c>
      <c r="F41" s="73">
        <f>VLOOKUP($A41,'Return Data'!$A$7:$R$328,11,0)</f>
        <v>-1.5636161710094001</v>
      </c>
      <c r="G41" s="74">
        <f t="shared" si="0"/>
        <v>32</v>
      </c>
      <c r="H41" s="73">
        <f>VLOOKUP($A41,'Return Data'!$A$7:$R$328,12,0)</f>
        <v>-1.78719686178554</v>
      </c>
      <c r="I41" s="74">
        <f t="shared" ref="I41" si="175">RANK(H41,H$8:H$41,0)</f>
        <v>29</v>
      </c>
      <c r="J41" s="73">
        <f>VLOOKUP($A41,'Return Data'!$A$7:$R$328,13,0)</f>
        <v>3.9020242564479202</v>
      </c>
      <c r="K41" s="74">
        <f t="shared" ref="K41" si="176">RANK(J41,J$8:J$41,0)</f>
        <v>28</v>
      </c>
      <c r="L41" s="73">
        <f>VLOOKUP($A41,'Return Data'!$A$7:$R$328,14,0)</f>
        <v>-2.9980864294382399</v>
      </c>
      <c r="M41" s="74">
        <f t="shared" ref="M41" si="177">RANK(L41,L$8:L$41,0)</f>
        <v>31</v>
      </c>
      <c r="N41" s="73">
        <f>VLOOKUP($A41,'Return Data'!$A$7:$R$328,18,0)</f>
        <v>0.31519198829198602</v>
      </c>
      <c r="O41" s="74">
        <f t="shared" ref="O41" si="178">RANK(N41,N$8:N$41,0)</f>
        <v>30</v>
      </c>
      <c r="P41" s="73">
        <f>VLOOKUP($A41,'Return Data'!$A$7:$R$328,15,0)</f>
        <v>1.5169582879202499</v>
      </c>
      <c r="Q41" s="74">
        <f t="shared" ref="Q41" si="179">RANK(P41,P$8:P$41,0)</f>
        <v>29</v>
      </c>
      <c r="R41" s="73">
        <f>VLOOKUP($A41,'Return Data'!$A$7:$R$328,17,0)</f>
        <v>10.0433704853273</v>
      </c>
      <c r="S41" s="75">
        <f t="shared" ref="S41" si="180">RANK(R41,R$8:R$41,0)</f>
        <v>22</v>
      </c>
    </row>
    <row r="42" spans="1:19" x14ac:dyDescent="0.25">
      <c r="A42" s="92"/>
      <c r="B42" s="93"/>
      <c r="C42" s="93"/>
      <c r="D42" s="94"/>
      <c r="E42" s="93"/>
      <c r="F42" s="94"/>
      <c r="G42" s="93"/>
      <c r="H42" s="94"/>
      <c r="I42" s="93"/>
      <c r="J42" s="94"/>
      <c r="K42" s="93"/>
      <c r="L42" s="94"/>
      <c r="M42" s="93"/>
      <c r="N42" s="94"/>
      <c r="O42" s="93"/>
      <c r="P42" s="94"/>
      <c r="Q42" s="93"/>
      <c r="R42" s="94"/>
      <c r="S42" s="95"/>
    </row>
    <row r="43" spans="1:19" x14ac:dyDescent="0.25">
      <c r="A43" s="96" t="s">
        <v>27</v>
      </c>
      <c r="B43" s="97"/>
      <c r="C43" s="97"/>
      <c r="D43" s="98">
        <f>AVERAGE(D8:D41)</f>
        <v>17.404139950560992</v>
      </c>
      <c r="E43" s="97"/>
      <c r="F43" s="98">
        <f>AVERAGE(F8:F41)</f>
        <v>13.465127937646344</v>
      </c>
      <c r="G43" s="97"/>
      <c r="H43" s="98">
        <f>AVERAGE(H8:H41)</f>
        <v>7.7553967328033897</v>
      </c>
      <c r="I43" s="97"/>
      <c r="J43" s="98">
        <f>AVERAGE(J8:J41)</f>
        <v>9.1168526951972755</v>
      </c>
      <c r="K43" s="97"/>
      <c r="L43" s="98">
        <f>AVERAGE(L8:L41)</f>
        <v>9.3137922731525471</v>
      </c>
      <c r="M43" s="97"/>
      <c r="N43" s="98">
        <f>AVERAGE(N8:N41)</f>
        <v>8.249789868362873</v>
      </c>
      <c r="O43" s="97"/>
      <c r="P43" s="98">
        <f>AVERAGE(P8:P41)</f>
        <v>6.8388559280915295</v>
      </c>
      <c r="Q43" s="97"/>
      <c r="R43" s="98">
        <f>AVERAGE(R8:R41)</f>
        <v>13.072605247432291</v>
      </c>
      <c r="S43" s="99"/>
    </row>
    <row r="44" spans="1:19" x14ac:dyDescent="0.25">
      <c r="A44" s="96" t="s">
        <v>28</v>
      </c>
      <c r="B44" s="97"/>
      <c r="C44" s="97"/>
      <c r="D44" s="98">
        <f>MIN(D8:D41)</f>
        <v>-0.49683652821735702</v>
      </c>
      <c r="E44" s="97"/>
      <c r="F44" s="98">
        <f>MIN(F8:F41)</f>
        <v>-8.3443869277766396</v>
      </c>
      <c r="G44" s="97"/>
      <c r="H44" s="98">
        <f>MIN(H8:H41)</f>
        <v>-6.2833503957207704</v>
      </c>
      <c r="I44" s="97"/>
      <c r="J44" s="98">
        <f>MIN(J8:J41)</f>
        <v>-0.465932353138028</v>
      </c>
      <c r="K44" s="97"/>
      <c r="L44" s="98">
        <f>MIN(L8:L41)</f>
        <v>-2.9980864294382399</v>
      </c>
      <c r="M44" s="97"/>
      <c r="N44" s="98">
        <f>MIN(N8:N41)</f>
        <v>0.31519198829198602</v>
      </c>
      <c r="O44" s="97"/>
      <c r="P44" s="98">
        <f>MIN(P8:P41)</f>
        <v>1.5169582879202499</v>
      </c>
      <c r="Q44" s="97"/>
      <c r="R44" s="98">
        <f>MIN(R8:R41)</f>
        <v>7.6319311989100802</v>
      </c>
      <c r="S44" s="99"/>
    </row>
    <row r="45" spans="1:19" ht="15.75" thickBot="1" x14ac:dyDescent="0.3">
      <c r="A45" s="100" t="s">
        <v>29</v>
      </c>
      <c r="B45" s="101"/>
      <c r="C45" s="101"/>
      <c r="D45" s="102">
        <f>MAX(D8:D41)</f>
        <v>33.226155639237</v>
      </c>
      <c r="E45" s="101"/>
      <c r="F45" s="102">
        <f>MAX(F8:F41)</f>
        <v>24.1215951180993</v>
      </c>
      <c r="G45" s="101"/>
      <c r="H45" s="102">
        <f>MAX(H8:H41)</f>
        <v>17.5944453263531</v>
      </c>
      <c r="I45" s="101"/>
      <c r="J45" s="102">
        <f>MAX(J8:J41)</f>
        <v>20.727017405248201</v>
      </c>
      <c r="K45" s="101"/>
      <c r="L45" s="102">
        <f>MAX(L8:L41)</f>
        <v>16.317025949366599</v>
      </c>
      <c r="M45" s="101"/>
      <c r="N45" s="102">
        <f>MAX(N8:N41)</f>
        <v>12.2249857764617</v>
      </c>
      <c r="O45" s="101"/>
      <c r="P45" s="102">
        <f>MAX(P8:P41)</f>
        <v>9.9635120820453906</v>
      </c>
      <c r="Q45" s="101"/>
      <c r="R45" s="102">
        <f>MAX(R8:R41)</f>
        <v>25.049792286632499</v>
      </c>
      <c r="S45" s="103"/>
    </row>
    <row r="47" spans="1:19" x14ac:dyDescent="0.25">
      <c r="A47" s="15" t="s">
        <v>342</v>
      </c>
    </row>
  </sheetData>
  <sheetProtection password="F4C3"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Return Data</vt:lpstr>
      <vt:lpstr>Fund Class</vt:lpstr>
      <vt:lpstr>Disclaimer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2020-03-09T04:49:15Z</dcterms:modified>
</cp:coreProperties>
</file>