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<sst xmlns="http://schemas.openxmlformats.org/spreadsheetml/2006/main" count="4255" uniqueCount="407">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</sst>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3">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16" fillId="6" borderId="25" xfId="0" applyFont="1" applyFill="1" applyBorder="1"/>
    <xf numFmtId="0" fontId="0" fillId="0" borderId="0" xfId="0"/>
    <xf numFmtId="0" fontId="16" fillId="6" borderId="25" xfId="0" applyFont="1" applyFill="1" applyBorder="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5" t="s">
        <v>332</v>
      </c>
      <c r="E3" s="116"/>
      <c r="F3" s="117"/>
      <c r="G3" s="52"/>
      <c r="H3" s="115" t="s">
        <v>333</v>
      </c>
      <c r="I3" s="116"/>
      <c r="J3" s="117"/>
      <c r="K3" s="53"/>
    </row>
    <row r="4" spans="3:11" ht="15.75" thickBot="1" x14ac:dyDescent="0.3">
      <c r="C4" s="51"/>
      <c r="D4" s="118"/>
      <c r="E4" s="119"/>
      <c r="F4" s="120"/>
      <c r="G4" s="52"/>
      <c r="H4" s="118"/>
      <c r="I4" s="119"/>
      <c r="J4" s="120"/>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5" t="s">
        <v>334</v>
      </c>
      <c r="E7" s="116"/>
      <c r="F7" s="117"/>
      <c r="G7" s="55"/>
      <c r="H7" s="115" t="s">
        <v>335</v>
      </c>
      <c r="I7" s="116"/>
      <c r="J7" s="117"/>
      <c r="K7" s="56"/>
    </row>
    <row r="8" spans="3:11" s="17" customFormat="1" ht="15.75" thickBot="1" x14ac:dyDescent="0.3">
      <c r="C8" s="54"/>
      <c r="D8" s="118"/>
      <c r="E8" s="119"/>
      <c r="F8" s="120"/>
      <c r="G8" s="55"/>
      <c r="H8" s="118"/>
      <c r="I8" s="119"/>
      <c r="J8" s="120"/>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5" t="s">
        <v>336</v>
      </c>
      <c r="E11" s="116"/>
      <c r="F11" s="117"/>
      <c r="G11" s="55"/>
      <c r="H11" s="115" t="s">
        <v>337</v>
      </c>
      <c r="I11" s="116"/>
      <c r="J11" s="117"/>
      <c r="K11" s="56"/>
    </row>
    <row r="12" spans="3:11" s="17" customFormat="1" ht="15.75" thickBot="1" x14ac:dyDescent="0.3">
      <c r="C12" s="54"/>
      <c r="D12" s="118"/>
      <c r="E12" s="119"/>
      <c r="F12" s="120"/>
      <c r="G12" s="55"/>
      <c r="H12" s="118"/>
      <c r="I12" s="119"/>
      <c r="J12" s="120"/>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5" t="s">
        <v>340</v>
      </c>
      <c r="E15" s="116"/>
      <c r="F15" s="117"/>
      <c r="G15" s="55"/>
      <c r="H15" s="115" t="s">
        <v>341</v>
      </c>
      <c r="I15" s="116"/>
      <c r="J15" s="117"/>
      <c r="K15" s="56"/>
    </row>
    <row r="16" spans="3:11" s="17" customFormat="1" ht="15.75" thickBot="1" x14ac:dyDescent="0.3">
      <c r="C16" s="54"/>
      <c r="D16" s="118"/>
      <c r="E16" s="119"/>
      <c r="F16" s="120"/>
      <c r="G16" s="55"/>
      <c r="H16" s="118"/>
      <c r="I16" s="119"/>
      <c r="J16" s="120"/>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5" t="s">
        <v>338</v>
      </c>
      <c r="E19" s="116"/>
      <c r="F19" s="117"/>
      <c r="G19" s="55"/>
      <c r="H19" s="115" t="s">
        <v>339</v>
      </c>
      <c r="I19" s="116"/>
      <c r="J19" s="117"/>
      <c r="K19" s="56"/>
    </row>
    <row r="20" spans="3:11" s="17" customFormat="1" ht="15.75" thickBot="1" x14ac:dyDescent="0.3">
      <c r="C20" s="54"/>
      <c r="D20" s="118"/>
      <c r="E20" s="119"/>
      <c r="F20" s="120"/>
      <c r="G20" s="55"/>
      <c r="H20" s="118"/>
      <c r="I20" s="119"/>
      <c r="J20" s="120"/>
      <c r="K20" s="56"/>
    </row>
    <row r="21" spans="3:11" s="17" customFormat="1" x14ac:dyDescent="0.25">
      <c r="C21" s="54"/>
      <c r="D21" s="55"/>
      <c r="E21" s="55"/>
      <c r="F21" s="55"/>
      <c r="G21" s="55"/>
      <c r="H21" s="55"/>
      <c r="I21" s="55"/>
      <c r="J21" s="55"/>
      <c r="K21" s="56"/>
    </row>
    <row r="22" spans="3:11" x14ac:dyDescent="0.25">
      <c r="C22" s="51"/>
      <c r="D22" s="52"/>
      <c r="E22" s="52"/>
      <c r="F22" s="121" t="s">
        <v>355</v>
      </c>
      <c r="G22" s="121"/>
      <c r="H22" s="121"/>
      <c r="I22" s="52"/>
      <c r="J22" s="52"/>
      <c r="K22" s="53"/>
    </row>
    <row r="23" spans="3:11" ht="7.5" customHeight="1" x14ac:dyDescent="0.25">
      <c r="C23" s="51"/>
      <c r="D23" s="52"/>
      <c r="E23" s="52"/>
      <c r="F23" s="52"/>
      <c r="G23" s="57"/>
      <c r="H23" s="52"/>
      <c r="I23" s="52"/>
      <c r="J23" s="52"/>
      <c r="K23" s="53"/>
    </row>
    <row r="24" spans="3:11" x14ac:dyDescent="0.25">
      <c r="C24" s="51"/>
      <c r="D24" s="52"/>
      <c r="E24" s="121" t="s">
        <v>354</v>
      </c>
      <c r="F24" s="121"/>
      <c r="G24" s="121"/>
      <c r="H24" s="121"/>
      <c r="I24" s="121"/>
      <c r="J24" s="52"/>
      <c r="K24" s="53"/>
    </row>
    <row r="25" spans="3:11" ht="7.5" customHeight="1" x14ac:dyDescent="0.25">
      <c r="C25" s="51"/>
      <c r="D25" s="52"/>
      <c r="E25" s="52"/>
      <c r="F25" s="52"/>
      <c r="G25" s="57"/>
      <c r="H25" s="52"/>
      <c r="I25" s="52"/>
      <c r="J25" s="52"/>
      <c r="K25" s="53"/>
    </row>
    <row r="26" spans="3:11" x14ac:dyDescent="0.25">
      <c r="C26" s="51"/>
      <c r="D26" s="52"/>
      <c r="E26" s="121" t="s">
        <v>356</v>
      </c>
      <c r="F26" s="121"/>
      <c r="G26" s="121"/>
      <c r="H26" s="121"/>
      <c r="I26" s="121"/>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4" t="s">
        <v>349</v>
      </c>
    </row>
    <row r="3" spans="1:27" ht="15" customHeight="1" thickBot="1" x14ac:dyDescent="0.3">
      <c r="A3" s="125"/>
    </row>
    <row r="4" spans="1:27" ht="15.75" thickBot="1" x14ac:dyDescent="0.3"/>
    <row r="5" spans="1:27" s="4" customFormat="1" x14ac:dyDescent="0.25">
      <c r="A5" s="32" t="s">
        <v>353</v>
      </c>
      <c r="B5" s="122" t="s">
        <v>8</v>
      </c>
      <c r="C5" s="122" t="s">
        <v>9</v>
      </c>
      <c r="D5" s="128" t="s">
        <v>115</v>
      </c>
      <c r="E5" s="128"/>
      <c r="F5" s="128" t="s">
        <v>116</v>
      </c>
      <c r="G5" s="128"/>
      <c r="H5" s="128" t="s">
        <v>117</v>
      </c>
      <c r="I5" s="128"/>
      <c r="J5" s="128" t="s">
        <v>47</v>
      </c>
      <c r="K5" s="128"/>
      <c r="L5" s="128" t="s">
        <v>48</v>
      </c>
      <c r="M5" s="128"/>
      <c r="N5" s="128" t="s">
        <v>1</v>
      </c>
      <c r="O5" s="128"/>
      <c r="P5" s="128" t="s">
        <v>2</v>
      </c>
      <c r="Q5" s="128"/>
      <c r="R5" s="128" t="s">
        <v>3</v>
      </c>
      <c r="S5" s="128"/>
      <c r="T5" s="128" t="s">
        <v>4</v>
      </c>
      <c r="U5" s="128"/>
      <c r="V5" s="128" t="s">
        <v>385</v>
      </c>
      <c r="W5" s="128"/>
      <c r="X5" s="128" t="s">
        <v>5</v>
      </c>
      <c r="Y5" s="128"/>
      <c r="Z5" s="128" t="s">
        <v>46</v>
      </c>
      <c r="AA5" s="131"/>
    </row>
    <row r="6" spans="1:27" s="4" customFormat="1"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43985</v>
      </c>
      <c r="C8" s="69">
        <f>VLOOKUP($A8,'Return Data'!$A$7:$R$526,3,0)</f>
        <v>322.48250000000002</v>
      </c>
      <c r="D8" s="69">
        <f>VLOOKUP($A8,'Return Data'!$A$7:$R$526,6,0)</f>
        <v>4.3241576917367697</v>
      </c>
      <c r="E8" s="70">
        <f t="shared" ref="E8:E50" si="0">RANK(D8,D$8:D$50,0)</f>
        <v>3</v>
      </c>
      <c r="F8" s="69">
        <f>VLOOKUP($A8,'Return Data'!$A$7:$R$526,7,0)</f>
        <v>3.7060324174177399</v>
      </c>
      <c r="G8" s="70">
        <f t="shared" ref="G8:G50" si="1">RANK(F8,F$8:F$50,0)</f>
        <v>4</v>
      </c>
      <c r="H8" s="69">
        <f>VLOOKUP($A8,'Return Data'!$A$7:$R$526,8,0)</f>
        <v>3.1435706125312599</v>
      </c>
      <c r="I8" s="70">
        <f t="shared" ref="I8:I50" si="2">RANK(H8,H$8:H$50,0)</f>
        <v>8</v>
      </c>
      <c r="J8" s="69">
        <f>VLOOKUP($A8,'Return Data'!$A$7:$R$526,9,0)</f>
        <v>4.0145180796958098</v>
      </c>
      <c r="K8" s="70">
        <f t="shared" ref="K8:K50" si="3">RANK(J8,J$8:J$50,0)</f>
        <v>7</v>
      </c>
      <c r="L8" s="69">
        <f>VLOOKUP($A8,'Return Data'!$A$7:$R$526,10,0)</f>
        <v>5.3040228502751496</v>
      </c>
      <c r="M8" s="70">
        <f t="shared" ref="M8:M50" si="4">RANK(L8,L$8:L$50,0)</f>
        <v>3</v>
      </c>
      <c r="N8" s="69">
        <f>VLOOKUP($A8,'Return Data'!$A$7:$R$526,11,0)</f>
        <v>5.7073122300877301</v>
      </c>
      <c r="O8" s="70">
        <f t="shared" ref="O8:O24" si="5">RANK(N8,N$8:N$50,0)</f>
        <v>10</v>
      </c>
      <c r="P8" s="69">
        <f>VLOOKUP($A8,'Return Data'!$A$7:$R$526,12,0)</f>
        <v>5.4941680209795303</v>
      </c>
      <c r="Q8" s="70">
        <f t="shared" ref="Q8:Q24" si="6">RANK(P8,P$8:P$50,0)</f>
        <v>12</v>
      </c>
      <c r="R8" s="69">
        <f>VLOOKUP($A8,'Return Data'!$A$7:$R$526,13,0)</f>
        <v>5.58420114183577</v>
      </c>
      <c r="S8" s="70">
        <f t="shared" ref="S8:S24" si="7">RANK(R8,R$8:R$50,0)</f>
        <v>13</v>
      </c>
      <c r="T8" s="69">
        <f>VLOOKUP($A8,'Return Data'!$A$7:$R$526,14,0)</f>
        <v>5.96164183755337</v>
      </c>
      <c r="U8" s="70">
        <f t="shared" ref="U8:U24" si="8">RANK(T8,T$8:T$50,0)</f>
        <v>6</v>
      </c>
      <c r="V8" s="69">
        <f>VLOOKUP($A8,'Return Data'!$A$7:$R$526,18,0)</f>
        <v>0</v>
      </c>
      <c r="W8" s="70">
        <f t="shared" ref="W8:W24" si="9">RANK(V8,V$8:V$50,0)</f>
        <v>1</v>
      </c>
      <c r="X8" s="69">
        <f>VLOOKUP($A8,'Return Data'!$A$7:$R$526,15,0)</f>
        <v>7.3259226937771702</v>
      </c>
      <c r="Y8" s="70">
        <f t="shared" ref="Y8:Y24" si="10">RANK(X8,X$8:X$50,0)</f>
        <v>7</v>
      </c>
      <c r="Z8" s="69">
        <f>VLOOKUP($A8,'Return Data'!$A$7:$R$526,17,0)</f>
        <v>10.1368135663405</v>
      </c>
      <c r="AA8" s="71">
        <f t="shared" ref="AA8:AA50" si="11">RANK(Z8,Z$8:Z$50,0)</f>
        <v>4</v>
      </c>
    </row>
    <row r="9" spans="1:27" x14ac:dyDescent="0.25">
      <c r="A9" s="67" t="s">
        <v>119</v>
      </c>
      <c r="B9" s="68">
        <f>VLOOKUP($A9,'Return Data'!$A$7:$R$526,2,0)</f>
        <v>43985</v>
      </c>
      <c r="C9" s="69">
        <f>VLOOKUP($A9,'Return Data'!$A$7:$R$526,3,0)</f>
        <v>2223.9454999999998</v>
      </c>
      <c r="D9" s="69">
        <f>VLOOKUP($A9,'Return Data'!$A$7:$R$526,6,0)</f>
        <v>3.1744095935782899</v>
      </c>
      <c r="E9" s="70">
        <f t="shared" si="0"/>
        <v>16</v>
      </c>
      <c r="F9" s="69">
        <f>VLOOKUP($A9,'Return Data'!$A$7:$R$526,7,0)</f>
        <v>2.9111394109397901</v>
      </c>
      <c r="G9" s="70">
        <f t="shared" si="1"/>
        <v>18</v>
      </c>
      <c r="H9" s="69">
        <f>VLOOKUP($A9,'Return Data'!$A$7:$R$526,8,0)</f>
        <v>2.76881311106195</v>
      </c>
      <c r="I9" s="70">
        <f t="shared" si="2"/>
        <v>21</v>
      </c>
      <c r="J9" s="69">
        <f>VLOOKUP($A9,'Return Data'!$A$7:$R$526,9,0)</f>
        <v>3.7065813583020799</v>
      </c>
      <c r="K9" s="70">
        <f t="shared" si="3"/>
        <v>13</v>
      </c>
      <c r="L9" s="69">
        <f>VLOOKUP($A9,'Return Data'!$A$7:$R$526,10,0)</f>
        <v>4.87474354228286</v>
      </c>
      <c r="M9" s="70">
        <f t="shared" si="4"/>
        <v>16</v>
      </c>
      <c r="N9" s="69">
        <f>VLOOKUP($A9,'Return Data'!$A$7:$R$526,11,0)</f>
        <v>5.7633652548998402</v>
      </c>
      <c r="O9" s="70">
        <f t="shared" si="5"/>
        <v>9</v>
      </c>
      <c r="P9" s="69">
        <f>VLOOKUP($A9,'Return Data'!$A$7:$R$526,12,0)</f>
        <v>5.5217970235499596</v>
      </c>
      <c r="Q9" s="70">
        <f t="shared" si="6"/>
        <v>8</v>
      </c>
      <c r="R9" s="69">
        <f>VLOOKUP($A9,'Return Data'!$A$7:$R$526,13,0)</f>
        <v>5.60008724150926</v>
      </c>
      <c r="S9" s="70">
        <f t="shared" si="7"/>
        <v>11</v>
      </c>
      <c r="T9" s="69">
        <f>VLOOKUP($A9,'Return Data'!$A$7:$R$526,14,0)</f>
        <v>5.8953553942932002</v>
      </c>
      <c r="U9" s="70">
        <f t="shared" si="8"/>
        <v>12</v>
      </c>
      <c r="V9" s="69">
        <f>VLOOKUP($A9,'Return Data'!$A$7:$R$526,18,0)</f>
        <v>0</v>
      </c>
      <c r="W9" s="70">
        <f t="shared" si="9"/>
        <v>1</v>
      </c>
      <c r="X9" s="69">
        <f>VLOOKUP($A9,'Return Data'!$A$7:$R$526,15,0)</f>
        <v>7.2992605694407802</v>
      </c>
      <c r="Y9" s="70">
        <f t="shared" si="10"/>
        <v>12</v>
      </c>
      <c r="Z9" s="69">
        <f>VLOOKUP($A9,'Return Data'!$A$7:$R$526,17,0)</f>
        <v>10.058138650776501</v>
      </c>
      <c r="AA9" s="71">
        <f t="shared" si="11"/>
        <v>11</v>
      </c>
    </row>
    <row r="10" spans="1:27" x14ac:dyDescent="0.25">
      <c r="A10" s="67" t="s">
        <v>120</v>
      </c>
      <c r="B10" s="68">
        <f>VLOOKUP($A10,'Return Data'!$A$7:$R$526,2,0)</f>
        <v>43985</v>
      </c>
      <c r="C10" s="69">
        <f>VLOOKUP($A10,'Return Data'!$A$7:$R$526,3,0)</f>
        <v>2306.7981</v>
      </c>
      <c r="D10" s="69">
        <f>VLOOKUP($A10,'Return Data'!$A$7:$R$526,6,0)</f>
        <v>2.2311508719729001</v>
      </c>
      <c r="E10" s="70">
        <f t="shared" si="0"/>
        <v>41</v>
      </c>
      <c r="F10" s="69">
        <f>VLOOKUP($A10,'Return Data'!$A$7:$R$526,7,0)</f>
        <v>2.54536571953482</v>
      </c>
      <c r="G10" s="70">
        <f t="shared" si="1"/>
        <v>33</v>
      </c>
      <c r="H10" s="69">
        <f>VLOOKUP($A10,'Return Data'!$A$7:$R$526,8,0)</f>
        <v>2.6435207237265699</v>
      </c>
      <c r="I10" s="70">
        <f t="shared" si="2"/>
        <v>27</v>
      </c>
      <c r="J10" s="69">
        <f>VLOOKUP($A10,'Return Data'!$A$7:$R$526,9,0)</f>
        <v>3.2925824566350301</v>
      </c>
      <c r="K10" s="70">
        <f t="shared" si="3"/>
        <v>29</v>
      </c>
      <c r="L10" s="69">
        <f>VLOOKUP($A10,'Return Data'!$A$7:$R$526,10,0)</f>
        <v>3.87089489876282</v>
      </c>
      <c r="M10" s="70">
        <f t="shared" si="4"/>
        <v>29</v>
      </c>
      <c r="N10" s="69">
        <f>VLOOKUP($A10,'Return Data'!$A$7:$R$526,11,0)</f>
        <v>5.5378172433368702</v>
      </c>
      <c r="O10" s="70">
        <f t="shared" si="5"/>
        <v>17</v>
      </c>
      <c r="P10" s="69">
        <f>VLOOKUP($A10,'Return Data'!$A$7:$R$526,12,0)</f>
        <v>5.4302603813151702</v>
      </c>
      <c r="Q10" s="70">
        <f t="shared" si="6"/>
        <v>14</v>
      </c>
      <c r="R10" s="69">
        <f>VLOOKUP($A10,'Return Data'!$A$7:$R$526,13,0)</f>
        <v>5.5690850886121002</v>
      </c>
      <c r="S10" s="70">
        <f t="shared" si="7"/>
        <v>15</v>
      </c>
      <c r="T10" s="69">
        <f>VLOOKUP($A10,'Return Data'!$A$7:$R$526,14,0)</f>
        <v>5.8639424402914901</v>
      </c>
      <c r="U10" s="70">
        <f t="shared" si="8"/>
        <v>15</v>
      </c>
      <c r="V10" s="69">
        <f>VLOOKUP($A10,'Return Data'!$A$7:$R$526,18,0)</f>
        <v>0</v>
      </c>
      <c r="W10" s="70">
        <f t="shared" si="9"/>
        <v>1</v>
      </c>
      <c r="X10" s="69">
        <f>VLOOKUP($A10,'Return Data'!$A$7:$R$526,15,0)</f>
        <v>7.3104427787846404</v>
      </c>
      <c r="Y10" s="70">
        <f t="shared" si="10"/>
        <v>10</v>
      </c>
      <c r="Z10" s="69">
        <f>VLOOKUP($A10,'Return Data'!$A$7:$R$526,17,0)</f>
        <v>10.1334227868367</v>
      </c>
      <c r="AA10" s="71">
        <f t="shared" si="11"/>
        <v>5</v>
      </c>
    </row>
    <row r="11" spans="1:27" x14ac:dyDescent="0.25">
      <c r="A11" s="67" t="s">
        <v>121</v>
      </c>
      <c r="B11" s="68">
        <f>VLOOKUP($A11,'Return Data'!$A$7:$R$526,2,0)</f>
        <v>43985</v>
      </c>
      <c r="C11" s="69">
        <f>VLOOKUP($A11,'Return Data'!$A$7:$R$526,3,0)</f>
        <v>3082.1356000000001</v>
      </c>
      <c r="D11" s="69">
        <f>VLOOKUP($A11,'Return Data'!$A$7:$R$526,6,0)</f>
        <v>3.10772033060924</v>
      </c>
      <c r="E11" s="70">
        <f t="shared" si="0"/>
        <v>19</v>
      </c>
      <c r="F11" s="69">
        <f>VLOOKUP($A11,'Return Data'!$A$7:$R$526,7,0)</f>
        <v>3.2117273119515901</v>
      </c>
      <c r="G11" s="70">
        <f t="shared" si="1"/>
        <v>10</v>
      </c>
      <c r="H11" s="69">
        <f>VLOOKUP($A11,'Return Data'!$A$7:$R$526,8,0)</f>
        <v>3.38134642325993</v>
      </c>
      <c r="I11" s="70">
        <f t="shared" si="2"/>
        <v>5</v>
      </c>
      <c r="J11" s="69">
        <f>VLOOKUP($A11,'Return Data'!$A$7:$R$526,9,0)</f>
        <v>3.7263817275890099</v>
      </c>
      <c r="K11" s="70">
        <f t="shared" si="3"/>
        <v>12</v>
      </c>
      <c r="L11" s="69">
        <f>VLOOKUP($A11,'Return Data'!$A$7:$R$526,10,0)</f>
        <v>4.2601082685382901</v>
      </c>
      <c r="M11" s="70">
        <f t="shared" si="4"/>
        <v>26</v>
      </c>
      <c r="N11" s="69">
        <f>VLOOKUP($A11,'Return Data'!$A$7:$R$526,11,0)</f>
        <v>5.4058194227477596</v>
      </c>
      <c r="O11" s="70">
        <f t="shared" si="5"/>
        <v>20</v>
      </c>
      <c r="P11" s="69">
        <f>VLOOKUP($A11,'Return Data'!$A$7:$R$526,12,0)</f>
        <v>5.3971941896908504</v>
      </c>
      <c r="Q11" s="70">
        <f t="shared" si="6"/>
        <v>16</v>
      </c>
      <c r="R11" s="69">
        <f>VLOOKUP($A11,'Return Data'!$A$7:$R$526,13,0)</f>
        <v>5.5838656580005903</v>
      </c>
      <c r="S11" s="70">
        <f t="shared" si="7"/>
        <v>14</v>
      </c>
      <c r="T11" s="69">
        <f>VLOOKUP($A11,'Return Data'!$A$7:$R$526,14,0)</f>
        <v>5.8988856865878097</v>
      </c>
      <c r="U11" s="70">
        <f t="shared" si="8"/>
        <v>11</v>
      </c>
      <c r="V11" s="69">
        <f>VLOOKUP($A11,'Return Data'!$A$7:$R$526,18,0)</f>
        <v>0</v>
      </c>
      <c r="W11" s="70">
        <f t="shared" si="9"/>
        <v>1</v>
      </c>
      <c r="X11" s="69">
        <f>VLOOKUP($A11,'Return Data'!$A$7:$R$526,15,0)</f>
        <v>7.3108673235158204</v>
      </c>
      <c r="Y11" s="70">
        <f t="shared" si="10"/>
        <v>9</v>
      </c>
      <c r="Z11" s="69">
        <f>VLOOKUP($A11,'Return Data'!$A$7:$R$526,17,0)</f>
        <v>10.015874857556</v>
      </c>
      <c r="AA11" s="71">
        <f t="shared" si="11"/>
        <v>15</v>
      </c>
    </row>
    <row r="12" spans="1:27" x14ac:dyDescent="0.25">
      <c r="A12" s="67" t="s">
        <v>122</v>
      </c>
      <c r="B12" s="68">
        <f>VLOOKUP($A12,'Return Data'!$A$7:$R$526,2,0)</f>
        <v>43985</v>
      </c>
      <c r="C12" s="69">
        <f>VLOOKUP($A12,'Return Data'!$A$7:$R$526,3,0)</f>
        <v>2305.1718999999998</v>
      </c>
      <c r="D12" s="69">
        <f>VLOOKUP($A12,'Return Data'!$A$7:$R$526,6,0)</f>
        <v>3.3127651046110902</v>
      </c>
      <c r="E12" s="70">
        <f t="shared" si="0"/>
        <v>14</v>
      </c>
      <c r="F12" s="69">
        <f>VLOOKUP($A12,'Return Data'!$A$7:$R$526,7,0)</f>
        <v>3.1633919236582599</v>
      </c>
      <c r="G12" s="70">
        <f t="shared" si="1"/>
        <v>12</v>
      </c>
      <c r="H12" s="69">
        <f>VLOOKUP($A12,'Return Data'!$A$7:$R$526,8,0)</f>
        <v>2.7755864884826398</v>
      </c>
      <c r="I12" s="70">
        <f t="shared" si="2"/>
        <v>20</v>
      </c>
      <c r="J12" s="69">
        <f>VLOOKUP($A12,'Return Data'!$A$7:$R$526,9,0)</f>
        <v>3.8170406534861301</v>
      </c>
      <c r="K12" s="70">
        <f t="shared" si="3"/>
        <v>10</v>
      </c>
      <c r="L12" s="69">
        <f>VLOOKUP($A12,'Return Data'!$A$7:$R$526,10,0)</f>
        <v>5.02328809316462</v>
      </c>
      <c r="M12" s="70">
        <f t="shared" si="4"/>
        <v>10</v>
      </c>
      <c r="N12" s="69">
        <f>VLOOKUP($A12,'Return Data'!$A$7:$R$526,11,0)</f>
        <v>5.5663406613724602</v>
      </c>
      <c r="O12" s="70">
        <f t="shared" si="5"/>
        <v>14</v>
      </c>
      <c r="P12" s="69">
        <f>VLOOKUP($A12,'Return Data'!$A$7:$R$526,12,0)</f>
        <v>5.2895362585548602</v>
      </c>
      <c r="Q12" s="70">
        <f t="shared" si="6"/>
        <v>23</v>
      </c>
      <c r="R12" s="69">
        <f>VLOOKUP($A12,'Return Data'!$A$7:$R$526,13,0)</f>
        <v>5.3770772169488703</v>
      </c>
      <c r="S12" s="70">
        <f t="shared" si="7"/>
        <v>23</v>
      </c>
      <c r="T12" s="69">
        <f>VLOOKUP($A12,'Return Data'!$A$7:$R$526,14,0)</f>
        <v>5.6585312553468796</v>
      </c>
      <c r="U12" s="70">
        <f t="shared" si="8"/>
        <v>24</v>
      </c>
      <c r="V12" s="69">
        <f>VLOOKUP($A12,'Return Data'!$A$7:$R$526,18,0)</f>
        <v>0</v>
      </c>
      <c r="W12" s="70">
        <f t="shared" si="9"/>
        <v>1</v>
      </c>
      <c r="X12" s="69">
        <f>VLOOKUP($A12,'Return Data'!$A$7:$R$526,15,0)</f>
        <v>7.2007950290843503</v>
      </c>
      <c r="Y12" s="70">
        <f t="shared" si="10"/>
        <v>21</v>
      </c>
      <c r="Z12" s="69">
        <f>VLOOKUP($A12,'Return Data'!$A$7:$R$526,17,0)</f>
        <v>10.0112363207509</v>
      </c>
      <c r="AA12" s="71">
        <f t="shared" si="11"/>
        <v>16</v>
      </c>
    </row>
    <row r="13" spans="1:27" x14ac:dyDescent="0.25">
      <c r="A13" s="67" t="s">
        <v>123</v>
      </c>
      <c r="B13" s="68">
        <f>VLOOKUP($A13,'Return Data'!$A$7:$R$526,2,0)</f>
        <v>43985</v>
      </c>
      <c r="C13" s="69">
        <f>VLOOKUP($A13,'Return Data'!$A$7:$R$526,3,0)</f>
        <v>2404.6441</v>
      </c>
      <c r="D13" s="69">
        <f>VLOOKUP($A13,'Return Data'!$A$7:$R$526,6,0)</f>
        <v>3.0330085001354399</v>
      </c>
      <c r="E13" s="70">
        <f t="shared" si="0"/>
        <v>20</v>
      </c>
      <c r="F13" s="69">
        <f>VLOOKUP($A13,'Return Data'!$A$7:$R$526,7,0)</f>
        <v>2.6670220570104899</v>
      </c>
      <c r="G13" s="70">
        <f t="shared" si="1"/>
        <v>30</v>
      </c>
      <c r="H13" s="69">
        <f>VLOOKUP($A13,'Return Data'!$A$7:$R$526,8,0)</f>
        <v>2.5599954427674301</v>
      </c>
      <c r="I13" s="70">
        <f t="shared" si="2"/>
        <v>29</v>
      </c>
      <c r="J13" s="69">
        <f>VLOOKUP($A13,'Return Data'!$A$7:$R$526,9,0)</f>
        <v>2.9717377877252802</v>
      </c>
      <c r="K13" s="70">
        <f t="shared" si="3"/>
        <v>32</v>
      </c>
      <c r="L13" s="69">
        <f>VLOOKUP($A13,'Return Data'!$A$7:$R$526,10,0)</f>
        <v>3.2448767673511498</v>
      </c>
      <c r="M13" s="70">
        <f t="shared" si="4"/>
        <v>39</v>
      </c>
      <c r="N13" s="69">
        <f>VLOOKUP($A13,'Return Data'!$A$7:$R$526,11,0)</f>
        <v>3.90885371861506</v>
      </c>
      <c r="O13" s="70">
        <f t="shared" si="5"/>
        <v>35</v>
      </c>
      <c r="P13" s="69">
        <f>VLOOKUP($A13,'Return Data'!$A$7:$R$526,12,0)</f>
        <v>4.4872688186947602</v>
      </c>
      <c r="Q13" s="70">
        <f t="shared" si="6"/>
        <v>34</v>
      </c>
      <c r="R13" s="69">
        <f>VLOOKUP($A13,'Return Data'!$A$7:$R$526,13,0)</f>
        <v>4.7946357362521699</v>
      </c>
      <c r="S13" s="70">
        <f t="shared" si="7"/>
        <v>33</v>
      </c>
      <c r="T13" s="69">
        <f>VLOOKUP($A13,'Return Data'!$A$7:$R$526,14,0)</f>
        <v>5.1587317569147801</v>
      </c>
      <c r="U13" s="70">
        <f t="shared" si="8"/>
        <v>33</v>
      </c>
      <c r="V13" s="69">
        <f>VLOOKUP($A13,'Return Data'!$A$7:$R$526,18,0)</f>
        <v>0</v>
      </c>
      <c r="W13" s="70">
        <f t="shared" si="9"/>
        <v>1</v>
      </c>
      <c r="X13" s="69">
        <f>VLOOKUP($A13,'Return Data'!$A$7:$R$526,15,0)</f>
        <v>6.8976358134562901</v>
      </c>
      <c r="Y13" s="70">
        <f t="shared" si="10"/>
        <v>30</v>
      </c>
      <c r="Z13" s="69">
        <f>VLOOKUP($A13,'Return Data'!$A$7:$R$526,17,0)</f>
        <v>9.7132174795596598</v>
      </c>
      <c r="AA13" s="71">
        <f t="shared" si="11"/>
        <v>29</v>
      </c>
    </row>
    <row r="14" spans="1:27" x14ac:dyDescent="0.25">
      <c r="A14" s="67" t="s">
        <v>124</v>
      </c>
      <c r="B14" s="68">
        <f>VLOOKUP($A14,'Return Data'!$A$7:$R$526,2,0)</f>
        <v>43985</v>
      </c>
      <c r="C14" s="69">
        <f>VLOOKUP($A14,'Return Data'!$A$7:$R$526,3,0)</f>
        <v>2863.9369999999999</v>
      </c>
      <c r="D14" s="69">
        <f>VLOOKUP($A14,'Return Data'!$A$7:$R$526,6,0)</f>
        <v>3.16605653281843</v>
      </c>
      <c r="E14" s="70">
        <f t="shared" si="0"/>
        <v>17</v>
      </c>
      <c r="F14" s="69">
        <f>VLOOKUP($A14,'Return Data'!$A$7:$R$526,7,0)</f>
        <v>2.80702903848151</v>
      </c>
      <c r="G14" s="70">
        <f t="shared" si="1"/>
        <v>23</v>
      </c>
      <c r="H14" s="69">
        <f>VLOOKUP($A14,'Return Data'!$A$7:$R$526,8,0)</f>
        <v>2.8804345607314401</v>
      </c>
      <c r="I14" s="70">
        <f t="shared" si="2"/>
        <v>14</v>
      </c>
      <c r="J14" s="69">
        <f>VLOOKUP($A14,'Return Data'!$A$7:$R$526,9,0)</f>
        <v>3.3976969169564102</v>
      </c>
      <c r="K14" s="70">
        <f t="shared" si="3"/>
        <v>27</v>
      </c>
      <c r="L14" s="69">
        <f>VLOOKUP($A14,'Return Data'!$A$7:$R$526,10,0)</f>
        <v>4.3098993563731502</v>
      </c>
      <c r="M14" s="70">
        <f t="shared" si="4"/>
        <v>25</v>
      </c>
      <c r="N14" s="69">
        <f>VLOOKUP($A14,'Return Data'!$A$7:$R$526,11,0)</f>
        <v>5.6012947656350001</v>
      </c>
      <c r="O14" s="70">
        <f t="shared" si="5"/>
        <v>12</v>
      </c>
      <c r="P14" s="69">
        <f>VLOOKUP($A14,'Return Data'!$A$7:$R$526,12,0)</f>
        <v>5.4091965432837803</v>
      </c>
      <c r="Q14" s="70">
        <f t="shared" si="6"/>
        <v>15</v>
      </c>
      <c r="R14" s="69">
        <f>VLOOKUP($A14,'Return Data'!$A$7:$R$526,13,0)</f>
        <v>5.4696156635870903</v>
      </c>
      <c r="S14" s="70">
        <f t="shared" si="7"/>
        <v>18</v>
      </c>
      <c r="T14" s="69">
        <f>VLOOKUP($A14,'Return Data'!$A$7:$R$526,14,0)</f>
        <v>5.7893327592862702</v>
      </c>
      <c r="U14" s="70">
        <f t="shared" si="8"/>
        <v>17</v>
      </c>
      <c r="V14" s="69">
        <f>VLOOKUP($A14,'Return Data'!$A$7:$R$526,18,0)</f>
        <v>0</v>
      </c>
      <c r="W14" s="70">
        <f t="shared" si="9"/>
        <v>1</v>
      </c>
      <c r="X14" s="69">
        <f>VLOOKUP($A14,'Return Data'!$A$7:$R$526,15,0)</f>
        <v>7.2401345121941301</v>
      </c>
      <c r="Y14" s="70">
        <f t="shared" si="10"/>
        <v>16</v>
      </c>
      <c r="Z14" s="69">
        <f>VLOOKUP($A14,'Return Data'!$A$7:$R$526,17,0)</f>
        <v>9.9958166615234898</v>
      </c>
      <c r="AA14" s="71">
        <f t="shared" si="11"/>
        <v>20</v>
      </c>
    </row>
    <row r="15" spans="1:27" x14ac:dyDescent="0.25">
      <c r="A15" s="67" t="s">
        <v>125</v>
      </c>
      <c r="B15" s="68">
        <f>VLOOKUP($A15,'Return Data'!$A$7:$R$526,2,0)</f>
        <v>43985</v>
      </c>
      <c r="C15" s="69">
        <f>VLOOKUP($A15,'Return Data'!$A$7:$R$526,3,0)</f>
        <v>2581.7811999999999</v>
      </c>
      <c r="D15" s="69">
        <f>VLOOKUP($A15,'Return Data'!$A$7:$R$526,6,0)</f>
        <v>2.81782654270557</v>
      </c>
      <c r="E15" s="70">
        <f t="shared" si="0"/>
        <v>28</v>
      </c>
      <c r="F15" s="69">
        <f>VLOOKUP($A15,'Return Data'!$A$7:$R$526,7,0)</f>
        <v>3.1308538125151002</v>
      </c>
      <c r="G15" s="70">
        <f t="shared" si="1"/>
        <v>14</v>
      </c>
      <c r="H15" s="69">
        <f>VLOOKUP($A15,'Return Data'!$A$7:$R$526,8,0)</f>
        <v>2.8795858272803501</v>
      </c>
      <c r="I15" s="70">
        <f t="shared" si="2"/>
        <v>16</v>
      </c>
      <c r="J15" s="69">
        <f>VLOOKUP($A15,'Return Data'!$A$7:$R$526,9,0)</f>
        <v>4.0397872742255201</v>
      </c>
      <c r="K15" s="70">
        <f t="shared" si="3"/>
        <v>5</v>
      </c>
      <c r="L15" s="69">
        <f>VLOOKUP($A15,'Return Data'!$A$7:$R$526,10,0)</f>
        <v>5.1091668421761396</v>
      </c>
      <c r="M15" s="70">
        <f t="shared" si="4"/>
        <v>7</v>
      </c>
      <c r="N15" s="69">
        <f>VLOOKUP($A15,'Return Data'!$A$7:$R$526,11,0)</f>
        <v>5.9448491930748304</v>
      </c>
      <c r="O15" s="70">
        <f t="shared" si="5"/>
        <v>5</v>
      </c>
      <c r="P15" s="69">
        <f>VLOOKUP($A15,'Return Data'!$A$7:$R$526,12,0)</f>
        <v>5.6236668871491897</v>
      </c>
      <c r="Q15" s="70">
        <f t="shared" si="6"/>
        <v>6</v>
      </c>
      <c r="R15" s="69">
        <f>VLOOKUP($A15,'Return Data'!$A$7:$R$526,13,0)</f>
        <v>5.7366745335727503</v>
      </c>
      <c r="S15" s="70">
        <f t="shared" si="7"/>
        <v>4</v>
      </c>
      <c r="T15" s="69">
        <f>VLOOKUP($A15,'Return Data'!$A$7:$R$526,14,0)</f>
        <v>6.0486897928853596</v>
      </c>
      <c r="U15" s="70">
        <f t="shared" si="8"/>
        <v>3</v>
      </c>
      <c r="V15" s="69">
        <f>VLOOKUP($A15,'Return Data'!$A$7:$R$526,18,0)</f>
        <v>0</v>
      </c>
      <c r="W15" s="70">
        <f t="shared" si="9"/>
        <v>1</v>
      </c>
      <c r="X15" s="69">
        <f>VLOOKUP($A15,'Return Data'!$A$7:$R$526,15,0)</f>
        <v>7.3680532348805503</v>
      </c>
      <c r="Y15" s="70">
        <f t="shared" si="10"/>
        <v>4</v>
      </c>
      <c r="Z15" s="69">
        <f>VLOOKUP($A15,'Return Data'!$A$7:$R$526,17,0)</f>
        <v>9.8805516155079705</v>
      </c>
      <c r="AA15" s="71">
        <f t="shared" si="11"/>
        <v>28</v>
      </c>
    </row>
    <row r="16" spans="1:27" x14ac:dyDescent="0.25">
      <c r="A16" s="67" t="s">
        <v>126</v>
      </c>
      <c r="B16" s="68">
        <f>VLOOKUP($A16,'Return Data'!$A$7:$R$526,2,0)</f>
        <v>43985</v>
      </c>
      <c r="C16" s="69">
        <f>VLOOKUP($A16,'Return Data'!$A$7:$R$526,3,0)</f>
        <v>2193.1900999999998</v>
      </c>
      <c r="D16" s="69">
        <f>VLOOKUP($A16,'Return Data'!$A$7:$R$526,6,0)</f>
        <v>3.2438967490664399</v>
      </c>
      <c r="E16" s="70">
        <f t="shared" si="0"/>
        <v>15</v>
      </c>
      <c r="F16" s="69">
        <f>VLOOKUP($A16,'Return Data'!$A$7:$R$526,7,0)</f>
        <v>2.04680770750132</v>
      </c>
      <c r="G16" s="70">
        <f t="shared" si="1"/>
        <v>42</v>
      </c>
      <c r="H16" s="69">
        <f>VLOOKUP($A16,'Return Data'!$A$7:$R$526,8,0)</f>
        <v>2.32408008319688</v>
      </c>
      <c r="I16" s="70">
        <f t="shared" si="2"/>
        <v>35</v>
      </c>
      <c r="J16" s="69">
        <f>VLOOKUP($A16,'Return Data'!$A$7:$R$526,9,0)</f>
        <v>2.72792941711208</v>
      </c>
      <c r="K16" s="70">
        <f t="shared" si="3"/>
        <v>41</v>
      </c>
      <c r="L16" s="69">
        <f>VLOOKUP($A16,'Return Data'!$A$7:$R$526,10,0)</f>
        <v>3.16820056596513</v>
      </c>
      <c r="M16" s="70">
        <f t="shared" si="4"/>
        <v>40</v>
      </c>
      <c r="N16" s="69">
        <f>VLOOKUP($A16,'Return Data'!$A$7:$R$526,11,0)</f>
        <v>4.2971158272058601</v>
      </c>
      <c r="O16" s="70">
        <f t="shared" si="5"/>
        <v>31</v>
      </c>
      <c r="P16" s="69">
        <f>VLOOKUP($A16,'Return Data'!$A$7:$R$526,12,0)</f>
        <v>4.5926416963632901</v>
      </c>
      <c r="Q16" s="70">
        <f t="shared" si="6"/>
        <v>32</v>
      </c>
      <c r="R16" s="69">
        <f>VLOOKUP($A16,'Return Data'!$A$7:$R$526,13,0)</f>
        <v>4.7502014608808896</v>
      </c>
      <c r="S16" s="70">
        <f t="shared" si="7"/>
        <v>34</v>
      </c>
      <c r="T16" s="69">
        <f>VLOOKUP($A16,'Return Data'!$A$7:$R$526,14,0)</f>
        <v>5.1082195903044303</v>
      </c>
      <c r="U16" s="70">
        <f t="shared" si="8"/>
        <v>34</v>
      </c>
      <c r="V16" s="69">
        <f>VLOOKUP($A16,'Return Data'!$A$7:$R$526,18,0)</f>
        <v>0</v>
      </c>
      <c r="W16" s="70">
        <f t="shared" si="9"/>
        <v>1</v>
      </c>
      <c r="X16" s="69">
        <f>VLOOKUP($A16,'Return Data'!$A$7:$R$526,15,0)</f>
        <v>7.0176175187523402</v>
      </c>
      <c r="Y16" s="70">
        <f t="shared" si="10"/>
        <v>29</v>
      </c>
      <c r="Z16" s="69">
        <f>VLOOKUP($A16,'Return Data'!$A$7:$R$526,17,0)</f>
        <v>10.0386677604242</v>
      </c>
      <c r="AA16" s="71">
        <f t="shared" si="11"/>
        <v>12</v>
      </c>
    </row>
    <row r="17" spans="1:27" x14ac:dyDescent="0.25">
      <c r="A17" s="67" t="s">
        <v>127</v>
      </c>
      <c r="B17" s="68">
        <f>VLOOKUP($A17,'Return Data'!$A$7:$R$526,2,0)</f>
        <v>43985</v>
      </c>
      <c r="C17" s="69">
        <f>VLOOKUP($A17,'Return Data'!$A$7:$R$526,3,0)</f>
        <v>3010.6226999999999</v>
      </c>
      <c r="D17" s="69">
        <f>VLOOKUP($A17,'Return Data'!$A$7:$R$526,6,0)</f>
        <v>4.0752432010988704</v>
      </c>
      <c r="E17" s="70">
        <f t="shared" si="0"/>
        <v>5</v>
      </c>
      <c r="F17" s="69">
        <f>VLOOKUP($A17,'Return Data'!$A$7:$R$526,7,0)</f>
        <v>3.1679490719149799</v>
      </c>
      <c r="G17" s="70">
        <f t="shared" si="1"/>
        <v>11</v>
      </c>
      <c r="H17" s="69">
        <f>VLOOKUP($A17,'Return Data'!$A$7:$R$526,8,0)</f>
        <v>3.6916920461293499</v>
      </c>
      <c r="I17" s="70">
        <f t="shared" si="2"/>
        <v>3</v>
      </c>
      <c r="J17" s="69">
        <f>VLOOKUP($A17,'Return Data'!$A$7:$R$526,9,0)</f>
        <v>4.1851537176022804</v>
      </c>
      <c r="K17" s="70">
        <f t="shared" si="3"/>
        <v>3</v>
      </c>
      <c r="L17" s="69">
        <f>VLOOKUP($A17,'Return Data'!$A$7:$R$526,10,0)</f>
        <v>5.0684061357694903</v>
      </c>
      <c r="M17" s="70">
        <f t="shared" si="4"/>
        <v>9</v>
      </c>
      <c r="N17" s="69">
        <f>VLOOKUP($A17,'Return Data'!$A$7:$R$526,11,0)</f>
        <v>6.0239693237201699</v>
      </c>
      <c r="O17" s="70">
        <f t="shared" si="5"/>
        <v>3</v>
      </c>
      <c r="P17" s="69">
        <f>VLOOKUP($A17,'Return Data'!$A$7:$R$526,12,0)</f>
        <v>5.78743028506437</v>
      </c>
      <c r="Q17" s="70">
        <f t="shared" si="6"/>
        <v>2</v>
      </c>
      <c r="R17" s="69">
        <f>VLOOKUP($A17,'Return Data'!$A$7:$R$526,13,0)</f>
        <v>5.9154750614097296</v>
      </c>
      <c r="S17" s="70">
        <f t="shared" si="7"/>
        <v>2</v>
      </c>
      <c r="T17" s="69">
        <f>VLOOKUP($A17,'Return Data'!$A$7:$R$526,14,0)</f>
        <v>6.1880702736470097</v>
      </c>
      <c r="U17" s="70">
        <f t="shared" si="8"/>
        <v>2</v>
      </c>
      <c r="V17" s="69">
        <f>VLOOKUP($A17,'Return Data'!$A$7:$R$526,18,0)</f>
        <v>0</v>
      </c>
      <c r="W17" s="70">
        <f t="shared" si="9"/>
        <v>1</v>
      </c>
      <c r="X17" s="69">
        <f>VLOOKUP($A17,'Return Data'!$A$7:$R$526,15,0)</f>
        <v>7.4389065504318399</v>
      </c>
      <c r="Y17" s="70">
        <f t="shared" si="10"/>
        <v>2</v>
      </c>
      <c r="Z17" s="69">
        <f>VLOOKUP($A17,'Return Data'!$A$7:$R$526,17,0)</f>
        <v>10.2471180215824</v>
      </c>
      <c r="AA17" s="71">
        <f t="shared" si="11"/>
        <v>3</v>
      </c>
    </row>
    <row r="18" spans="1:27" x14ac:dyDescent="0.25">
      <c r="A18" s="67" t="s">
        <v>128</v>
      </c>
      <c r="B18" s="68">
        <f>VLOOKUP($A18,'Return Data'!$A$7:$R$526,2,0)</f>
        <v>43985</v>
      </c>
      <c r="C18" s="69">
        <f>VLOOKUP($A18,'Return Data'!$A$7:$R$526,3,0)</f>
        <v>3940.181</v>
      </c>
      <c r="D18" s="69">
        <f>VLOOKUP($A18,'Return Data'!$A$7:$R$526,6,0)</f>
        <v>2.2613687036454602</v>
      </c>
      <c r="E18" s="70">
        <f t="shared" si="0"/>
        <v>40</v>
      </c>
      <c r="F18" s="69">
        <f>VLOOKUP($A18,'Return Data'!$A$7:$R$526,7,0)</f>
        <v>2.3583351859759101</v>
      </c>
      <c r="G18" s="70">
        <f t="shared" si="1"/>
        <v>36</v>
      </c>
      <c r="H18" s="69">
        <f>VLOOKUP($A18,'Return Data'!$A$7:$R$526,8,0)</f>
        <v>2.2476400641699201</v>
      </c>
      <c r="I18" s="70">
        <f t="shared" si="2"/>
        <v>37</v>
      </c>
      <c r="J18" s="69">
        <f>VLOOKUP($A18,'Return Data'!$A$7:$R$526,9,0)</f>
        <v>3.4134437128669801</v>
      </c>
      <c r="K18" s="70">
        <f t="shared" si="3"/>
        <v>26</v>
      </c>
      <c r="L18" s="69">
        <f>VLOOKUP($A18,'Return Data'!$A$7:$R$526,10,0)</f>
        <v>4.7130714836663197</v>
      </c>
      <c r="M18" s="70">
        <f t="shared" si="4"/>
        <v>19</v>
      </c>
      <c r="N18" s="69">
        <f>VLOOKUP($A18,'Return Data'!$A$7:$R$526,11,0)</f>
        <v>5.5080732079618002</v>
      </c>
      <c r="O18" s="70">
        <f t="shared" si="5"/>
        <v>19</v>
      </c>
      <c r="P18" s="69">
        <f>VLOOKUP($A18,'Return Data'!$A$7:$R$526,12,0)</f>
        <v>5.3113310817854096</v>
      </c>
      <c r="Q18" s="70">
        <f t="shared" si="6"/>
        <v>22</v>
      </c>
      <c r="R18" s="69">
        <f>VLOOKUP($A18,'Return Data'!$A$7:$R$526,13,0)</f>
        <v>5.4281875652554596</v>
      </c>
      <c r="S18" s="70">
        <f t="shared" si="7"/>
        <v>22</v>
      </c>
      <c r="T18" s="69">
        <f>VLOOKUP($A18,'Return Data'!$A$7:$R$526,14,0)</f>
        <v>5.7546581104844297</v>
      </c>
      <c r="U18" s="70">
        <f t="shared" si="8"/>
        <v>21</v>
      </c>
      <c r="V18" s="69">
        <f>VLOOKUP($A18,'Return Data'!$A$7:$R$526,18,0)</f>
        <v>0</v>
      </c>
      <c r="W18" s="70">
        <f t="shared" si="9"/>
        <v>1</v>
      </c>
      <c r="X18" s="69">
        <f>VLOOKUP($A18,'Return Data'!$A$7:$R$526,15,0)</f>
        <v>7.1290756165419698</v>
      </c>
      <c r="Y18" s="70">
        <f t="shared" si="10"/>
        <v>26</v>
      </c>
      <c r="Z18" s="69">
        <f>VLOOKUP($A18,'Return Data'!$A$7:$R$526,17,0)</f>
        <v>9.9547063947979204</v>
      </c>
      <c r="AA18" s="71">
        <f t="shared" si="11"/>
        <v>24</v>
      </c>
    </row>
    <row r="19" spans="1:27" x14ac:dyDescent="0.25">
      <c r="A19" s="67" t="s">
        <v>129</v>
      </c>
      <c r="B19" s="68">
        <f>VLOOKUP($A19,'Return Data'!$A$7:$R$526,2,0)</f>
        <v>43985</v>
      </c>
      <c r="C19" s="69">
        <f>VLOOKUP($A19,'Return Data'!$A$7:$R$526,3,0)</f>
        <v>1994.6638</v>
      </c>
      <c r="D19" s="69">
        <f>VLOOKUP($A19,'Return Data'!$A$7:$R$526,6,0)</f>
        <v>2.6407112088917599</v>
      </c>
      <c r="E19" s="70">
        <f t="shared" si="0"/>
        <v>31</v>
      </c>
      <c r="F19" s="69">
        <f>VLOOKUP($A19,'Return Data'!$A$7:$R$526,7,0)</f>
        <v>2.8778655108840598</v>
      </c>
      <c r="G19" s="70">
        <f t="shared" si="1"/>
        <v>19</v>
      </c>
      <c r="H19" s="69">
        <f>VLOOKUP($A19,'Return Data'!$A$7:$R$526,8,0)</f>
        <v>2.8671713966459098</v>
      </c>
      <c r="I19" s="70">
        <f t="shared" si="2"/>
        <v>18</v>
      </c>
      <c r="J19" s="69">
        <f>VLOOKUP($A19,'Return Data'!$A$7:$R$526,9,0)</f>
        <v>3.67670589528643</v>
      </c>
      <c r="K19" s="70">
        <f t="shared" si="3"/>
        <v>17</v>
      </c>
      <c r="L19" s="69">
        <f>VLOOKUP($A19,'Return Data'!$A$7:$R$526,10,0)</f>
        <v>4.4608536725828802</v>
      </c>
      <c r="M19" s="70">
        <f t="shared" si="4"/>
        <v>23</v>
      </c>
      <c r="N19" s="69">
        <f>VLOOKUP($A19,'Return Data'!$A$7:$R$526,11,0)</f>
        <v>4.9784520700910804</v>
      </c>
      <c r="O19" s="70">
        <f t="shared" si="5"/>
        <v>27</v>
      </c>
      <c r="P19" s="69">
        <f>VLOOKUP($A19,'Return Data'!$A$7:$R$526,12,0)</f>
        <v>5.1246397857005297</v>
      </c>
      <c r="Q19" s="70">
        <f t="shared" si="6"/>
        <v>27</v>
      </c>
      <c r="R19" s="69">
        <f>VLOOKUP($A19,'Return Data'!$A$7:$R$526,13,0)</f>
        <v>5.3688185914085098</v>
      </c>
      <c r="S19" s="70">
        <f t="shared" si="7"/>
        <v>24</v>
      </c>
      <c r="T19" s="69">
        <f>VLOOKUP($A19,'Return Data'!$A$7:$R$526,14,0)</f>
        <v>5.74004901062799</v>
      </c>
      <c r="U19" s="70">
        <f t="shared" si="8"/>
        <v>23</v>
      </c>
      <c r="V19" s="69">
        <f>VLOOKUP($A19,'Return Data'!$A$7:$R$526,18,0)</f>
        <v>0</v>
      </c>
      <c r="W19" s="70">
        <f t="shared" si="9"/>
        <v>1</v>
      </c>
      <c r="X19" s="69">
        <f>VLOOKUP($A19,'Return Data'!$A$7:$R$526,15,0)</f>
        <v>7.2323481641122598</v>
      </c>
      <c r="Y19" s="70">
        <f t="shared" si="10"/>
        <v>18</v>
      </c>
      <c r="Z19" s="69">
        <f>VLOOKUP($A19,'Return Data'!$A$7:$R$526,17,0)</f>
        <v>9.9810799992328203</v>
      </c>
      <c r="AA19" s="71">
        <f t="shared" si="11"/>
        <v>22</v>
      </c>
    </row>
    <row r="20" spans="1:27" x14ac:dyDescent="0.25">
      <c r="A20" s="67" t="s">
        <v>130</v>
      </c>
      <c r="B20" s="68">
        <f>VLOOKUP($A20,'Return Data'!$A$7:$R$526,2,0)</f>
        <v>43985</v>
      </c>
      <c r="C20" s="69">
        <f>VLOOKUP($A20,'Return Data'!$A$7:$R$526,3,0)</f>
        <v>296.46789999999999</v>
      </c>
      <c r="D20" s="69">
        <f>VLOOKUP($A20,'Return Data'!$A$7:$R$526,6,0)</f>
        <v>3.5337769093946001</v>
      </c>
      <c r="E20" s="70">
        <f t="shared" si="0"/>
        <v>9</v>
      </c>
      <c r="F20" s="69">
        <f>VLOOKUP($A20,'Return Data'!$A$7:$R$526,7,0)</f>
        <v>3.1443792940844002</v>
      </c>
      <c r="G20" s="70">
        <f t="shared" si="1"/>
        <v>13</v>
      </c>
      <c r="H20" s="69">
        <f>VLOOKUP($A20,'Return Data'!$A$7:$R$526,8,0)</f>
        <v>2.9635072427912501</v>
      </c>
      <c r="I20" s="70">
        <f t="shared" si="2"/>
        <v>12</v>
      </c>
      <c r="J20" s="69">
        <f>VLOOKUP($A20,'Return Data'!$A$7:$R$526,9,0)</f>
        <v>3.9121626313794802</v>
      </c>
      <c r="K20" s="70">
        <f t="shared" si="3"/>
        <v>8</v>
      </c>
      <c r="L20" s="69">
        <f>VLOOKUP($A20,'Return Data'!$A$7:$R$526,10,0)</f>
        <v>5.2129213941242902</v>
      </c>
      <c r="M20" s="70">
        <f t="shared" si="4"/>
        <v>4</v>
      </c>
      <c r="N20" s="69">
        <f>VLOOKUP($A20,'Return Data'!$A$7:$R$526,11,0)</f>
        <v>5.8415140952504396</v>
      </c>
      <c r="O20" s="70">
        <f t="shared" si="5"/>
        <v>7</v>
      </c>
      <c r="P20" s="69">
        <f>VLOOKUP($A20,'Return Data'!$A$7:$R$526,12,0)</f>
        <v>5.5197366964135499</v>
      </c>
      <c r="Q20" s="70">
        <f t="shared" si="6"/>
        <v>9</v>
      </c>
      <c r="R20" s="69">
        <f>VLOOKUP($A20,'Return Data'!$A$7:$R$526,13,0)</f>
        <v>5.58471350366887</v>
      </c>
      <c r="S20" s="70">
        <f t="shared" si="7"/>
        <v>12</v>
      </c>
      <c r="T20" s="69">
        <f>VLOOKUP($A20,'Return Data'!$A$7:$R$526,14,0)</f>
        <v>5.8850502581482296</v>
      </c>
      <c r="U20" s="70">
        <f t="shared" si="8"/>
        <v>13</v>
      </c>
      <c r="V20" s="69">
        <f>VLOOKUP($A20,'Return Data'!$A$7:$R$526,18,0)</f>
        <v>0</v>
      </c>
      <c r="W20" s="70">
        <f t="shared" si="9"/>
        <v>1</v>
      </c>
      <c r="X20" s="69">
        <f>VLOOKUP($A20,'Return Data'!$A$7:$R$526,15,0)</f>
        <v>7.2493065229234199</v>
      </c>
      <c r="Y20" s="70">
        <f t="shared" si="10"/>
        <v>15</v>
      </c>
      <c r="Z20" s="69">
        <f>VLOOKUP($A20,'Return Data'!$A$7:$R$526,17,0)</f>
        <v>10.0346147220102</v>
      </c>
      <c r="AA20" s="71">
        <f t="shared" si="11"/>
        <v>13</v>
      </c>
    </row>
    <row r="21" spans="1:27" x14ac:dyDescent="0.25">
      <c r="A21" s="67" t="s">
        <v>131</v>
      </c>
      <c r="B21" s="68">
        <f>VLOOKUP($A21,'Return Data'!$A$7:$R$526,2,0)</f>
        <v>43985</v>
      </c>
      <c r="C21" s="69">
        <f>VLOOKUP($A21,'Return Data'!$A$7:$R$526,3,0)</f>
        <v>2150.5756999999999</v>
      </c>
      <c r="D21" s="69">
        <f>VLOOKUP($A21,'Return Data'!$A$7:$R$526,6,0)</f>
        <v>4.25372888964504</v>
      </c>
      <c r="E21" s="70">
        <f t="shared" si="0"/>
        <v>4</v>
      </c>
      <c r="F21" s="69">
        <f>VLOOKUP($A21,'Return Data'!$A$7:$R$526,7,0)</f>
        <v>3.81994386996324</v>
      </c>
      <c r="G21" s="70">
        <f t="shared" si="1"/>
        <v>3</v>
      </c>
      <c r="H21" s="69">
        <f>VLOOKUP($A21,'Return Data'!$A$7:$R$526,8,0)</f>
        <v>3.45855970686193</v>
      </c>
      <c r="I21" s="70">
        <f t="shared" si="2"/>
        <v>4</v>
      </c>
      <c r="J21" s="69">
        <f>VLOOKUP($A21,'Return Data'!$A$7:$R$526,9,0)</f>
        <v>4.1452511869387898</v>
      </c>
      <c r="K21" s="70">
        <f t="shared" si="3"/>
        <v>4</v>
      </c>
      <c r="L21" s="69">
        <f>VLOOKUP($A21,'Return Data'!$A$7:$R$526,10,0)</f>
        <v>5.1233281115619604</v>
      </c>
      <c r="M21" s="70">
        <f t="shared" si="4"/>
        <v>6</v>
      </c>
      <c r="N21" s="69">
        <f>VLOOKUP($A21,'Return Data'!$A$7:$R$526,11,0)</f>
        <v>5.9621852425661901</v>
      </c>
      <c r="O21" s="70">
        <f t="shared" si="5"/>
        <v>4</v>
      </c>
      <c r="P21" s="69">
        <f>VLOOKUP($A21,'Return Data'!$A$7:$R$526,12,0)</f>
        <v>5.6563514680337397</v>
      </c>
      <c r="Q21" s="70">
        <f t="shared" si="6"/>
        <v>4</v>
      </c>
      <c r="R21" s="69">
        <f>VLOOKUP($A21,'Return Data'!$A$7:$R$526,13,0)</f>
        <v>5.7545299829727101</v>
      </c>
      <c r="S21" s="70">
        <f t="shared" si="7"/>
        <v>3</v>
      </c>
      <c r="T21" s="69">
        <f>VLOOKUP($A21,'Return Data'!$A$7:$R$526,14,0)</f>
        <v>6.0291544094572203</v>
      </c>
      <c r="U21" s="70">
        <f t="shared" si="8"/>
        <v>4</v>
      </c>
      <c r="V21" s="69">
        <f>VLOOKUP($A21,'Return Data'!$A$7:$R$526,18,0)</f>
        <v>0</v>
      </c>
      <c r="W21" s="70">
        <f t="shared" si="9"/>
        <v>1</v>
      </c>
      <c r="X21" s="69">
        <f>VLOOKUP($A21,'Return Data'!$A$7:$R$526,15,0)</f>
        <v>7.3721238124257704</v>
      </c>
      <c r="Y21" s="70">
        <f t="shared" si="10"/>
        <v>3</v>
      </c>
      <c r="Z21" s="69">
        <f>VLOOKUP($A21,'Return Data'!$A$7:$R$526,17,0)</f>
        <v>10.025268532804599</v>
      </c>
      <c r="AA21" s="71">
        <f t="shared" si="11"/>
        <v>14</v>
      </c>
    </row>
    <row r="22" spans="1:27" x14ac:dyDescent="0.25">
      <c r="A22" s="67" t="s">
        <v>132</v>
      </c>
      <c r="B22" s="68">
        <f>VLOOKUP($A22,'Return Data'!$A$7:$R$526,2,0)</f>
        <v>43985</v>
      </c>
      <c r="C22" s="69">
        <f>VLOOKUP($A22,'Return Data'!$A$7:$R$526,3,0)</f>
        <v>2421.8418999999999</v>
      </c>
      <c r="D22" s="69">
        <f>VLOOKUP($A22,'Return Data'!$A$7:$R$526,6,0)</f>
        <v>3.0039321244113002</v>
      </c>
      <c r="E22" s="70">
        <f t="shared" si="0"/>
        <v>22</v>
      </c>
      <c r="F22" s="69">
        <f>VLOOKUP($A22,'Return Data'!$A$7:$R$526,7,0)</f>
        <v>2.8340406526647199</v>
      </c>
      <c r="G22" s="70">
        <f t="shared" si="1"/>
        <v>21</v>
      </c>
      <c r="H22" s="69">
        <f>VLOOKUP($A22,'Return Data'!$A$7:$R$526,8,0)</f>
        <v>2.68749821361699</v>
      </c>
      <c r="I22" s="70">
        <f t="shared" si="2"/>
        <v>25</v>
      </c>
      <c r="J22" s="69">
        <f>VLOOKUP($A22,'Return Data'!$A$7:$R$526,9,0)</f>
        <v>3.42500405256119</v>
      </c>
      <c r="K22" s="70">
        <f t="shared" si="3"/>
        <v>25</v>
      </c>
      <c r="L22" s="69">
        <f>VLOOKUP($A22,'Return Data'!$A$7:$R$526,10,0)</f>
        <v>4.4401191547959096</v>
      </c>
      <c r="M22" s="70">
        <f t="shared" si="4"/>
        <v>24</v>
      </c>
      <c r="N22" s="69">
        <f>VLOOKUP($A22,'Return Data'!$A$7:$R$526,11,0)</f>
        <v>5.19567005784406</v>
      </c>
      <c r="O22" s="70">
        <f t="shared" si="5"/>
        <v>26</v>
      </c>
      <c r="P22" s="69">
        <f>VLOOKUP($A22,'Return Data'!$A$7:$R$526,12,0)</f>
        <v>5.1339958992552104</v>
      </c>
      <c r="Q22" s="70">
        <f t="shared" si="6"/>
        <v>26</v>
      </c>
      <c r="R22" s="69">
        <f>VLOOKUP($A22,'Return Data'!$A$7:$R$526,13,0)</f>
        <v>5.2325383693126604</v>
      </c>
      <c r="S22" s="70">
        <f t="shared" si="7"/>
        <v>28</v>
      </c>
      <c r="T22" s="69">
        <f>VLOOKUP($A22,'Return Data'!$A$7:$R$526,14,0)</f>
        <v>5.5386576415065996</v>
      </c>
      <c r="U22" s="70">
        <f t="shared" si="8"/>
        <v>29</v>
      </c>
      <c r="V22" s="69">
        <f>VLOOKUP($A22,'Return Data'!$A$7:$R$526,18,0)</f>
        <v>0</v>
      </c>
      <c r="W22" s="70">
        <f t="shared" si="9"/>
        <v>1</v>
      </c>
      <c r="X22" s="69">
        <f>VLOOKUP($A22,'Return Data'!$A$7:$R$526,15,0)</f>
        <v>7.0599087377908196</v>
      </c>
      <c r="Y22" s="70">
        <f t="shared" si="10"/>
        <v>28</v>
      </c>
      <c r="Z22" s="69">
        <f>VLOOKUP($A22,'Return Data'!$A$7:$R$526,17,0)</f>
        <v>9.8851798282579004</v>
      </c>
      <c r="AA22" s="71">
        <f t="shared" si="11"/>
        <v>27</v>
      </c>
    </row>
    <row r="23" spans="1:27" x14ac:dyDescent="0.25">
      <c r="A23" s="67" t="s">
        <v>133</v>
      </c>
      <c r="B23" s="68">
        <f>VLOOKUP($A23,'Return Data'!$A$7:$R$526,2,0)</f>
        <v>43985</v>
      </c>
      <c r="C23" s="69">
        <f>VLOOKUP($A23,'Return Data'!$A$7:$R$526,3,0)</f>
        <v>1553.0146</v>
      </c>
      <c r="D23" s="69">
        <f>VLOOKUP($A23,'Return Data'!$A$7:$R$526,6,0)</f>
        <v>2.8746037313712698</v>
      </c>
      <c r="E23" s="70">
        <f t="shared" si="0"/>
        <v>25</v>
      </c>
      <c r="F23" s="69">
        <f>VLOOKUP($A23,'Return Data'!$A$7:$R$526,7,0)</f>
        <v>2.6007352736432399</v>
      </c>
      <c r="G23" s="70">
        <f t="shared" si="1"/>
        <v>31</v>
      </c>
      <c r="H23" s="69">
        <f>VLOOKUP($A23,'Return Data'!$A$7:$R$526,8,0)</f>
        <v>2.5284347036684802</v>
      </c>
      <c r="I23" s="70">
        <f t="shared" si="2"/>
        <v>30</v>
      </c>
      <c r="J23" s="69">
        <f>VLOOKUP($A23,'Return Data'!$A$7:$R$526,9,0)</f>
        <v>2.9384567080931001</v>
      </c>
      <c r="K23" s="70">
        <f t="shared" si="3"/>
        <v>34</v>
      </c>
      <c r="L23" s="69">
        <f>VLOOKUP($A23,'Return Data'!$A$7:$R$526,10,0)</f>
        <v>3.4483598369427901</v>
      </c>
      <c r="M23" s="70">
        <f t="shared" si="4"/>
        <v>35</v>
      </c>
      <c r="N23" s="69">
        <f>VLOOKUP($A23,'Return Data'!$A$7:$R$526,11,0)</f>
        <v>3.75946795164527</v>
      </c>
      <c r="O23" s="70">
        <f t="shared" si="5"/>
        <v>37</v>
      </c>
      <c r="P23" s="69">
        <f>VLOOKUP($A23,'Return Data'!$A$7:$R$526,12,0)</f>
        <v>4.2502738141142302</v>
      </c>
      <c r="Q23" s="70">
        <f t="shared" si="6"/>
        <v>36</v>
      </c>
      <c r="R23" s="69">
        <f>VLOOKUP($A23,'Return Data'!$A$7:$R$526,13,0)</f>
        <v>4.5443540575783397</v>
      </c>
      <c r="S23" s="70">
        <f t="shared" si="7"/>
        <v>36</v>
      </c>
      <c r="T23" s="69">
        <f>VLOOKUP($A23,'Return Data'!$A$7:$R$526,14,0)</f>
        <v>4.9346841690363599</v>
      </c>
      <c r="U23" s="70">
        <f t="shared" si="8"/>
        <v>36</v>
      </c>
      <c r="V23" s="69">
        <f>VLOOKUP($A23,'Return Data'!$A$7:$R$526,18,0)</f>
        <v>0</v>
      </c>
      <c r="W23" s="70">
        <f t="shared" si="9"/>
        <v>1</v>
      </c>
      <c r="X23" s="69">
        <f>VLOOKUP($A23,'Return Data'!$A$7:$R$526,15,0)</f>
        <v>6.4579145579924102</v>
      </c>
      <c r="Y23" s="70">
        <f t="shared" si="10"/>
        <v>31</v>
      </c>
      <c r="Z23" s="69">
        <f>VLOOKUP($A23,'Return Data'!$A$7:$R$526,17,0)</f>
        <v>8.4260076688336394</v>
      </c>
      <c r="AA23" s="71">
        <f t="shared" si="11"/>
        <v>32</v>
      </c>
    </row>
    <row r="24" spans="1:27" x14ac:dyDescent="0.25">
      <c r="A24" s="67" t="s">
        <v>134</v>
      </c>
      <c r="B24" s="68">
        <f>VLOOKUP($A24,'Return Data'!$A$7:$R$526,2,0)</f>
        <v>43985</v>
      </c>
      <c r="C24" s="69">
        <f>VLOOKUP($A24,'Return Data'!$A$7:$R$526,3,0)</f>
        <v>1953.3874000000001</v>
      </c>
      <c r="D24" s="69">
        <f>VLOOKUP($A24,'Return Data'!$A$7:$R$526,6,0)</f>
        <v>2.43861931320866</v>
      </c>
      <c r="E24" s="70">
        <f t="shared" si="0"/>
        <v>36</v>
      </c>
      <c r="F24" s="69">
        <f>VLOOKUP($A24,'Return Data'!$A$7:$R$526,7,0)</f>
        <v>2.1529493121976002</v>
      </c>
      <c r="G24" s="70">
        <f t="shared" si="1"/>
        <v>39</v>
      </c>
      <c r="H24" s="69">
        <f>VLOOKUP($A24,'Return Data'!$A$7:$R$526,8,0)</f>
        <v>2.0599544406075299</v>
      </c>
      <c r="I24" s="70">
        <f t="shared" si="2"/>
        <v>40</v>
      </c>
      <c r="J24" s="69">
        <f>VLOOKUP($A24,'Return Data'!$A$7:$R$526,9,0)</f>
        <v>2.8862292392660698</v>
      </c>
      <c r="K24" s="70">
        <f t="shared" si="3"/>
        <v>36</v>
      </c>
      <c r="L24" s="69">
        <f>VLOOKUP($A24,'Return Data'!$A$7:$R$526,10,0)</f>
        <v>3.4629927683736499</v>
      </c>
      <c r="M24" s="70">
        <f t="shared" si="4"/>
        <v>32</v>
      </c>
      <c r="N24" s="69">
        <f>VLOOKUP($A24,'Return Data'!$A$7:$R$526,11,0)</f>
        <v>4.8312929809923402</v>
      </c>
      <c r="O24" s="70">
        <f t="shared" si="5"/>
        <v>29</v>
      </c>
      <c r="P24" s="69">
        <f>VLOOKUP($A24,'Return Data'!$A$7:$R$526,12,0)</f>
        <v>5.0857892857665696</v>
      </c>
      <c r="Q24" s="70">
        <f t="shared" si="6"/>
        <v>28</v>
      </c>
      <c r="R24" s="69">
        <f>VLOOKUP($A24,'Return Data'!$A$7:$R$526,13,0)</f>
        <v>5.2960657469057599</v>
      </c>
      <c r="S24" s="70">
        <f t="shared" si="7"/>
        <v>27</v>
      </c>
      <c r="T24" s="69">
        <f>VLOOKUP($A24,'Return Data'!$A$7:$R$526,14,0)</f>
        <v>5.6424352060236904</v>
      </c>
      <c r="U24" s="70">
        <f t="shared" si="8"/>
        <v>26</v>
      </c>
      <c r="V24" s="69">
        <f>VLOOKUP($A24,'Return Data'!$A$7:$R$526,18,0)</f>
        <v>0</v>
      </c>
      <c r="W24" s="70">
        <f t="shared" si="9"/>
        <v>1</v>
      </c>
      <c r="X24" s="69">
        <f>VLOOKUP($A24,'Return Data'!$A$7:$R$526,15,0)</f>
        <v>7.1704285606014304</v>
      </c>
      <c r="Y24" s="70">
        <f t="shared" si="10"/>
        <v>23</v>
      </c>
      <c r="Z24" s="69">
        <f>VLOOKUP($A24,'Return Data'!$A$7:$R$526,17,0)</f>
        <v>10.0787208736584</v>
      </c>
      <c r="AA24" s="71">
        <f t="shared" si="11"/>
        <v>9</v>
      </c>
    </row>
    <row r="25" spans="1:27" x14ac:dyDescent="0.25">
      <c r="A25" s="67" t="s">
        <v>135</v>
      </c>
      <c r="B25" s="68">
        <f>VLOOKUP($A25,'Return Data'!$A$7:$R$526,2,0)</f>
        <v>43985</v>
      </c>
      <c r="C25" s="69">
        <f>VLOOKUP($A25,'Return Data'!$A$7:$R$526,3,0)</f>
        <v>1952.3308</v>
      </c>
      <c r="D25" s="69">
        <f>VLOOKUP($A25,'Return Data'!$A$7:$R$526,6,0)</f>
        <v>2.8101653510034201</v>
      </c>
      <c r="E25" s="70">
        <f t="shared" si="0"/>
        <v>29</v>
      </c>
      <c r="F25" s="69">
        <f>VLOOKUP($A25,'Return Data'!$A$7:$R$526,7,0)</f>
        <v>2.8118450810937801</v>
      </c>
      <c r="G25" s="70">
        <f t="shared" si="1"/>
        <v>22</v>
      </c>
      <c r="H25" s="69">
        <f>VLOOKUP($A25,'Return Data'!$A$7:$R$526,8,0)</f>
        <v>2.41071006719273</v>
      </c>
      <c r="I25" s="70">
        <f t="shared" si="2"/>
        <v>33</v>
      </c>
      <c r="J25" s="69">
        <f>VLOOKUP($A25,'Return Data'!$A$7:$R$526,9,0)</f>
        <v>3.3176111927520999</v>
      </c>
      <c r="K25" s="70">
        <f t="shared" si="3"/>
        <v>28</v>
      </c>
      <c r="L25" s="69">
        <f>VLOOKUP($A25,'Return Data'!$A$7:$R$526,10,0)</f>
        <v>3.5475024166291198</v>
      </c>
      <c r="M25" s="70">
        <f t="shared" si="4"/>
        <v>30</v>
      </c>
      <c r="N25" s="69"/>
      <c r="O25" s="70"/>
      <c r="P25" s="69"/>
      <c r="Q25" s="70"/>
      <c r="R25" s="69"/>
      <c r="S25" s="70"/>
      <c r="T25" s="69"/>
      <c r="U25" s="70"/>
      <c r="V25" s="69"/>
      <c r="W25" s="70"/>
      <c r="X25" s="69"/>
      <c r="Y25" s="70"/>
      <c r="Z25" s="69">
        <f>VLOOKUP($A25,'Return Data'!$A$7:$R$526,17,0)</f>
        <v>4.84050844249332</v>
      </c>
      <c r="AA25" s="71">
        <f t="shared" si="11"/>
        <v>43</v>
      </c>
    </row>
    <row r="26" spans="1:27" x14ac:dyDescent="0.25">
      <c r="A26" s="67" t="s">
        <v>136</v>
      </c>
      <c r="B26" s="68">
        <f>VLOOKUP($A26,'Return Data'!$A$7:$R$526,2,0)</f>
        <v>43985</v>
      </c>
      <c r="C26" s="69">
        <f>VLOOKUP($A26,'Return Data'!$A$7:$R$526,3,0)</f>
        <v>1954.0645999999999</v>
      </c>
      <c r="D26" s="69">
        <f>VLOOKUP($A26,'Return Data'!$A$7:$R$526,6,0)</f>
        <v>2.5143684778854398</v>
      </c>
      <c r="E26" s="70">
        <f t="shared" si="0"/>
        <v>32</v>
      </c>
      <c r="F26" s="69">
        <f>VLOOKUP($A26,'Return Data'!$A$7:$R$526,7,0)</f>
        <v>2.26307209447618</v>
      </c>
      <c r="G26" s="70">
        <f t="shared" si="1"/>
        <v>38</v>
      </c>
      <c r="H26" s="69">
        <f>VLOOKUP($A26,'Return Data'!$A$7:$R$526,8,0)</f>
        <v>2.1198621930319401</v>
      </c>
      <c r="I26" s="70">
        <f t="shared" si="2"/>
        <v>39</v>
      </c>
      <c r="J26" s="69">
        <f>VLOOKUP($A26,'Return Data'!$A$7:$R$526,9,0)</f>
        <v>2.91223899461091</v>
      </c>
      <c r="K26" s="70">
        <f t="shared" si="3"/>
        <v>35</v>
      </c>
      <c r="L26" s="69">
        <f>VLOOKUP($A26,'Return Data'!$A$7:$R$526,10,0)</f>
        <v>3.5219776271526602</v>
      </c>
      <c r="M26" s="70">
        <f t="shared" si="4"/>
        <v>31</v>
      </c>
      <c r="N26" s="69"/>
      <c r="O26" s="70"/>
      <c r="P26" s="69"/>
      <c r="Q26" s="70"/>
      <c r="R26" s="69"/>
      <c r="S26" s="70"/>
      <c r="T26" s="69"/>
      <c r="U26" s="70"/>
      <c r="V26" s="69"/>
      <c r="W26" s="70"/>
      <c r="X26" s="69"/>
      <c r="Y26" s="70"/>
      <c r="Z26" s="69">
        <f>VLOOKUP($A26,'Return Data'!$A$7:$R$526,17,0)</f>
        <v>5.0395674532993704</v>
      </c>
      <c r="AA26" s="71">
        <f t="shared" si="11"/>
        <v>39</v>
      </c>
    </row>
    <row r="27" spans="1:27" x14ac:dyDescent="0.25">
      <c r="A27" s="67" t="s">
        <v>137</v>
      </c>
      <c r="B27" s="68">
        <f>VLOOKUP($A27,'Return Data'!$A$7:$R$526,2,0)</f>
        <v>43985</v>
      </c>
      <c r="C27" s="69">
        <f>VLOOKUP($A27,'Return Data'!$A$7:$R$526,3,0)</f>
        <v>1953.7429999999999</v>
      </c>
      <c r="D27" s="69">
        <f>VLOOKUP($A27,'Return Data'!$A$7:$R$526,6,0)</f>
        <v>2.3634372457380599</v>
      </c>
      <c r="E27" s="70">
        <f t="shared" si="0"/>
        <v>38</v>
      </c>
      <c r="F27" s="69">
        <f>VLOOKUP($A27,'Return Data'!$A$7:$R$526,7,0)</f>
        <v>2.1270162159011701</v>
      </c>
      <c r="G27" s="70">
        <f t="shared" si="1"/>
        <v>40</v>
      </c>
      <c r="H27" s="69">
        <f>VLOOKUP($A27,'Return Data'!$A$7:$R$526,8,0)</f>
        <v>2.0472928885222501</v>
      </c>
      <c r="I27" s="70">
        <f t="shared" si="2"/>
        <v>41</v>
      </c>
      <c r="J27" s="69">
        <f>VLOOKUP($A27,'Return Data'!$A$7:$R$526,9,0)</f>
        <v>2.8840984686672702</v>
      </c>
      <c r="K27" s="70">
        <f t="shared" si="3"/>
        <v>37</v>
      </c>
      <c r="L27" s="69">
        <f>VLOOKUP($A27,'Return Data'!$A$7:$R$526,10,0)</f>
        <v>3.4593296368701001</v>
      </c>
      <c r="M27" s="70">
        <f t="shared" si="4"/>
        <v>33</v>
      </c>
      <c r="N27" s="69"/>
      <c r="O27" s="70"/>
      <c r="P27" s="69"/>
      <c r="Q27" s="70"/>
      <c r="R27" s="69"/>
      <c r="S27" s="70"/>
      <c r="T27" s="69"/>
      <c r="U27" s="70"/>
      <c r="V27" s="69"/>
      <c r="W27" s="70"/>
      <c r="X27" s="69"/>
      <c r="Y27" s="70"/>
      <c r="Z27" s="69">
        <f>VLOOKUP($A27,'Return Data'!$A$7:$R$526,17,0)</f>
        <v>4.9992933748588504</v>
      </c>
      <c r="AA27" s="71">
        <f t="shared" si="11"/>
        <v>41</v>
      </c>
    </row>
    <row r="28" spans="1:27" x14ac:dyDescent="0.25">
      <c r="A28" s="67" t="s">
        <v>138</v>
      </c>
      <c r="B28" s="68">
        <f>VLOOKUP($A28,'Return Data'!$A$7:$R$526,2,0)</f>
        <v>43985</v>
      </c>
      <c r="C28" s="69">
        <f>VLOOKUP($A28,'Return Data'!$A$7:$R$526,3,0)</f>
        <v>1953.9101000000001</v>
      </c>
      <c r="D28" s="69">
        <f>VLOOKUP($A28,'Return Data'!$A$7:$R$526,6,0)</f>
        <v>2.4865427323613698</v>
      </c>
      <c r="E28" s="70">
        <f t="shared" si="0"/>
        <v>34</v>
      </c>
      <c r="F28" s="69">
        <f>VLOOKUP($A28,'Return Data'!$A$7:$R$526,7,0)</f>
        <v>2.27944687811158</v>
      </c>
      <c r="G28" s="70">
        <f t="shared" si="1"/>
        <v>37</v>
      </c>
      <c r="H28" s="69">
        <f>VLOOKUP($A28,'Return Data'!$A$7:$R$526,8,0)</f>
        <v>2.1320485652918602</v>
      </c>
      <c r="I28" s="70">
        <f t="shared" si="2"/>
        <v>38</v>
      </c>
      <c r="J28" s="69">
        <f>VLOOKUP($A28,'Return Data'!$A$7:$R$526,9,0)</f>
        <v>2.95606635525824</v>
      </c>
      <c r="K28" s="70">
        <f t="shared" si="3"/>
        <v>33</v>
      </c>
      <c r="L28" s="69">
        <f>VLOOKUP($A28,'Return Data'!$A$7:$R$526,10,0)</f>
        <v>3.45418380444471</v>
      </c>
      <c r="M28" s="70">
        <f t="shared" si="4"/>
        <v>34</v>
      </c>
      <c r="N28" s="69"/>
      <c r="O28" s="70"/>
      <c r="P28" s="69"/>
      <c r="Q28" s="70"/>
      <c r="R28" s="69"/>
      <c r="S28" s="70"/>
      <c r="T28" s="69"/>
      <c r="U28" s="70"/>
      <c r="V28" s="69"/>
      <c r="W28" s="70"/>
      <c r="X28" s="69"/>
      <c r="Y28" s="70"/>
      <c r="Z28" s="69">
        <f>VLOOKUP($A28,'Return Data'!$A$7:$R$526,17,0)</f>
        <v>5.0138010516278104</v>
      </c>
      <c r="AA28" s="71">
        <f t="shared" si="11"/>
        <v>40</v>
      </c>
    </row>
    <row r="29" spans="1:27" x14ac:dyDescent="0.25">
      <c r="A29" s="67" t="s">
        <v>139</v>
      </c>
      <c r="B29" s="68">
        <f>VLOOKUP($A29,'Return Data'!$A$7:$R$526,2,0)</f>
        <v>43985</v>
      </c>
      <c r="C29" s="69">
        <f>VLOOKUP($A29,'Return Data'!$A$7:$R$526,3,0)</f>
        <v>2751.7316000000001</v>
      </c>
      <c r="D29" s="69">
        <f>VLOOKUP($A29,'Return Data'!$A$7:$R$526,6,0)</f>
        <v>2.4739736230429101</v>
      </c>
      <c r="E29" s="70">
        <f t="shared" si="0"/>
        <v>35</v>
      </c>
      <c r="F29" s="69">
        <f>VLOOKUP($A29,'Return Data'!$A$7:$R$526,7,0)</f>
        <v>2.3893831010586299</v>
      </c>
      <c r="G29" s="70">
        <f t="shared" si="1"/>
        <v>34</v>
      </c>
      <c r="H29" s="69">
        <f>VLOOKUP($A29,'Return Data'!$A$7:$R$526,8,0)</f>
        <v>2.0065348472603501</v>
      </c>
      <c r="I29" s="70">
        <f t="shared" si="2"/>
        <v>42</v>
      </c>
      <c r="J29" s="69">
        <f>VLOOKUP($A29,'Return Data'!$A$7:$R$526,9,0)</f>
        <v>3.2076672241925102</v>
      </c>
      <c r="K29" s="70">
        <f t="shared" si="3"/>
        <v>30</v>
      </c>
      <c r="L29" s="69">
        <f>VLOOKUP($A29,'Return Data'!$A$7:$R$526,10,0)</f>
        <v>4.6985176880622204</v>
      </c>
      <c r="M29" s="70">
        <f t="shared" si="4"/>
        <v>20</v>
      </c>
      <c r="N29" s="69">
        <f>VLOOKUP($A29,'Return Data'!$A$7:$R$526,11,0)</f>
        <v>5.2716615306374504</v>
      </c>
      <c r="O29" s="70">
        <f t="shared" ref="O29:O50" si="12">RANK(N29,N$8:N$50,0)</f>
        <v>24</v>
      </c>
      <c r="P29" s="69">
        <f>VLOOKUP($A29,'Return Data'!$A$7:$R$526,12,0)</f>
        <v>5.1846180939583801</v>
      </c>
      <c r="Q29" s="70">
        <f t="shared" ref="Q29:Q50" si="13">RANK(P29,P$8:P$50,0)</f>
        <v>25</v>
      </c>
      <c r="R29" s="69">
        <f>VLOOKUP($A29,'Return Data'!$A$7:$R$526,13,0)</f>
        <v>5.3152091592196502</v>
      </c>
      <c r="S29" s="70">
        <f t="shared" ref="S29:S50" si="14">RANK(R29,R$8:R$50,0)</f>
        <v>26</v>
      </c>
      <c r="T29" s="69">
        <f>VLOOKUP($A29,'Return Data'!$A$7:$R$526,14,0)</f>
        <v>5.6256160655304299</v>
      </c>
      <c r="U29" s="70">
        <f>RANK(T29,T$8:T$50,0)</f>
        <v>27</v>
      </c>
      <c r="V29" s="69">
        <f>VLOOKUP($A29,'Return Data'!$A$7:$R$526,18,0)</f>
        <v>0</v>
      </c>
      <c r="W29" s="70">
        <f>RANK(V29,V$8:V$50,0)</f>
        <v>1</v>
      </c>
      <c r="X29" s="69">
        <f>VLOOKUP($A29,'Return Data'!$A$7:$R$526,15,0)</f>
        <v>7.1645754423551802</v>
      </c>
      <c r="Y29" s="70">
        <f>RANK(X29,X$8:X$50,0)</f>
        <v>24</v>
      </c>
      <c r="Z29" s="69">
        <f>VLOOKUP($A29,'Return Data'!$A$7:$R$526,17,0)</f>
        <v>9.9978583923414597</v>
      </c>
      <c r="AA29" s="71">
        <f t="shared" si="11"/>
        <v>19</v>
      </c>
    </row>
    <row r="30" spans="1:27" x14ac:dyDescent="0.25">
      <c r="A30" s="67" t="s">
        <v>140</v>
      </c>
      <c r="B30" s="68">
        <f>VLOOKUP($A30,'Return Data'!$A$7:$R$526,2,0)</f>
        <v>43985</v>
      </c>
      <c r="C30" s="69">
        <f>VLOOKUP($A30,'Return Data'!$A$7:$R$526,3,0)</f>
        <v>1054.2112999999999</v>
      </c>
      <c r="D30" s="69">
        <f>VLOOKUP($A30,'Return Data'!$A$7:$R$526,6,0)</f>
        <v>2.94319570624446</v>
      </c>
      <c r="E30" s="70">
        <f t="shared" si="0"/>
        <v>23</v>
      </c>
      <c r="F30" s="69">
        <f>VLOOKUP($A30,'Return Data'!$A$7:$R$526,7,0)</f>
        <v>2.9332785050452501</v>
      </c>
      <c r="G30" s="70">
        <f t="shared" si="1"/>
        <v>16</v>
      </c>
      <c r="H30" s="69">
        <f>VLOOKUP($A30,'Return Data'!$A$7:$R$526,8,0)</f>
        <v>2.9416493115964801</v>
      </c>
      <c r="I30" s="70">
        <f t="shared" si="2"/>
        <v>13</v>
      </c>
      <c r="J30" s="69">
        <f>VLOOKUP($A30,'Return Data'!$A$7:$R$526,9,0)</f>
        <v>2.7901375037115002</v>
      </c>
      <c r="K30" s="70">
        <f t="shared" si="3"/>
        <v>39</v>
      </c>
      <c r="L30" s="69">
        <f>VLOOKUP($A30,'Return Data'!$A$7:$R$526,10,0)</f>
        <v>2.84539053068058</v>
      </c>
      <c r="M30" s="70">
        <f t="shared" si="4"/>
        <v>42</v>
      </c>
      <c r="N30" s="69">
        <f>VLOOKUP($A30,'Return Data'!$A$7:$R$526,11,0)</f>
        <v>3.0949450291423899</v>
      </c>
      <c r="O30" s="70">
        <f t="shared" si="12"/>
        <v>38</v>
      </c>
      <c r="P30" s="69">
        <f>VLOOKUP($A30,'Return Data'!$A$7:$R$526,12,0)</f>
        <v>3.9077081157947502</v>
      </c>
      <c r="Q30" s="70">
        <f t="shared" si="13"/>
        <v>38</v>
      </c>
      <c r="R30" s="69">
        <f>VLOOKUP($A30,'Return Data'!$A$7:$R$526,13,0)</f>
        <v>4.2923438400878098</v>
      </c>
      <c r="S30" s="70">
        <f t="shared" si="14"/>
        <v>38</v>
      </c>
      <c r="T30" s="69"/>
      <c r="U30" s="70"/>
      <c r="V30" s="69"/>
      <c r="W30" s="70"/>
      <c r="X30" s="69"/>
      <c r="Y30" s="70"/>
      <c r="Z30" s="69">
        <f>VLOOKUP($A30,'Return Data'!$A$7:$R$526,17,0)</f>
        <v>4.8654123124010198</v>
      </c>
      <c r="AA30" s="71">
        <f t="shared" si="11"/>
        <v>42</v>
      </c>
    </row>
    <row r="31" spans="1:27" x14ac:dyDescent="0.25">
      <c r="A31" s="67" t="s">
        <v>141</v>
      </c>
      <c r="B31" s="68">
        <f>VLOOKUP($A31,'Return Data'!$A$7:$R$526,2,0)</f>
        <v>43985</v>
      </c>
      <c r="C31" s="69">
        <f>VLOOKUP($A31,'Return Data'!$A$7:$R$526,3,0)</f>
        <v>54.764400000000002</v>
      </c>
      <c r="D31" s="69">
        <f>VLOOKUP($A31,'Return Data'!$A$7:$R$526,6,0)</f>
        <v>3.4660842379039498</v>
      </c>
      <c r="E31" s="70">
        <f t="shared" si="0"/>
        <v>11</v>
      </c>
      <c r="F31" s="69">
        <f>VLOOKUP($A31,'Return Data'!$A$7:$R$526,7,0)</f>
        <v>3.4222847297050301</v>
      </c>
      <c r="G31" s="70">
        <f t="shared" si="1"/>
        <v>6</v>
      </c>
      <c r="H31" s="69">
        <f>VLOOKUP($A31,'Return Data'!$A$7:$R$526,8,0)</f>
        <v>3.10579433319743</v>
      </c>
      <c r="I31" s="70">
        <f t="shared" si="2"/>
        <v>11</v>
      </c>
      <c r="J31" s="69">
        <f>VLOOKUP($A31,'Return Data'!$A$7:$R$526,9,0)</f>
        <v>3.4846884761773702</v>
      </c>
      <c r="K31" s="70">
        <f t="shared" si="3"/>
        <v>22</v>
      </c>
      <c r="L31" s="69">
        <f>VLOOKUP($A31,'Return Data'!$A$7:$R$526,10,0)</f>
        <v>4.12298392638293</v>
      </c>
      <c r="M31" s="70">
        <f t="shared" si="4"/>
        <v>27</v>
      </c>
      <c r="N31" s="69">
        <f>VLOOKUP($A31,'Return Data'!$A$7:$R$526,11,0)</f>
        <v>4.8775343794129196</v>
      </c>
      <c r="O31" s="70">
        <f t="shared" si="12"/>
        <v>28</v>
      </c>
      <c r="P31" s="69">
        <f>VLOOKUP($A31,'Return Data'!$A$7:$R$526,12,0)</f>
        <v>5.0230135548516897</v>
      </c>
      <c r="Q31" s="70">
        <f t="shared" si="13"/>
        <v>29</v>
      </c>
      <c r="R31" s="69">
        <f>VLOOKUP($A31,'Return Data'!$A$7:$R$526,13,0)</f>
        <v>5.22114736033841</v>
      </c>
      <c r="S31" s="70">
        <f t="shared" si="14"/>
        <v>29</v>
      </c>
      <c r="T31" s="69">
        <f>VLOOKUP($A31,'Return Data'!$A$7:$R$526,14,0)</f>
        <v>5.6044561278872296</v>
      </c>
      <c r="U31" s="70">
        <f t="shared" ref="U31:U50" si="15">RANK(T31,T$8:T$50,0)</f>
        <v>28</v>
      </c>
      <c r="V31" s="69">
        <f>VLOOKUP($A31,'Return Data'!$A$7:$R$526,18,0)</f>
        <v>0</v>
      </c>
      <c r="W31" s="70">
        <f t="shared" ref="W31:W36" si="16">RANK(V31,V$8:V$50,0)</f>
        <v>1</v>
      </c>
      <c r="X31" s="69">
        <f>VLOOKUP($A31,'Return Data'!$A$7:$R$526,15,0)</f>
        <v>7.1935324075571803</v>
      </c>
      <c r="Y31" s="70">
        <f t="shared" ref="Y31:Y36" si="17">RANK(X31,X$8:X$50,0)</f>
        <v>22</v>
      </c>
      <c r="Z31" s="69">
        <f>VLOOKUP($A31,'Return Data'!$A$7:$R$526,17,0)</f>
        <v>10.0831847963395</v>
      </c>
      <c r="AA31" s="71">
        <f t="shared" si="11"/>
        <v>8</v>
      </c>
    </row>
    <row r="32" spans="1:27" x14ac:dyDescent="0.25">
      <c r="A32" s="67" t="s">
        <v>142</v>
      </c>
      <c r="B32" s="68">
        <f>VLOOKUP($A32,'Return Data'!$A$7:$R$526,2,0)</f>
        <v>43985</v>
      </c>
      <c r="C32" s="69">
        <f>VLOOKUP($A32,'Return Data'!$A$7:$R$526,3,0)</f>
        <v>4048.3629999999998</v>
      </c>
      <c r="D32" s="69">
        <f>VLOOKUP($A32,'Return Data'!$A$7:$R$526,6,0)</f>
        <v>2.5012069902864398</v>
      </c>
      <c r="E32" s="70">
        <f t="shared" si="0"/>
        <v>33</v>
      </c>
      <c r="F32" s="69">
        <f>VLOOKUP($A32,'Return Data'!$A$7:$R$526,7,0)</f>
        <v>2.71742509724419</v>
      </c>
      <c r="G32" s="70">
        <f t="shared" si="1"/>
        <v>29</v>
      </c>
      <c r="H32" s="69">
        <f>VLOOKUP($A32,'Return Data'!$A$7:$R$526,8,0)</f>
        <v>2.3844023828599101</v>
      </c>
      <c r="I32" s="70">
        <f t="shared" si="2"/>
        <v>34</v>
      </c>
      <c r="J32" s="69">
        <f>VLOOKUP($A32,'Return Data'!$A$7:$R$526,9,0)</f>
        <v>3.4821764052917099</v>
      </c>
      <c r="K32" s="70">
        <f t="shared" si="3"/>
        <v>23</v>
      </c>
      <c r="L32" s="69">
        <f>VLOOKUP($A32,'Return Data'!$A$7:$R$526,10,0)</f>
        <v>4.6074180300893701</v>
      </c>
      <c r="M32" s="70">
        <f t="shared" si="4"/>
        <v>21</v>
      </c>
      <c r="N32" s="69">
        <f>VLOOKUP($A32,'Return Data'!$A$7:$R$526,11,0)</f>
        <v>5.2564550944606498</v>
      </c>
      <c r="O32" s="70">
        <f t="shared" si="12"/>
        <v>25</v>
      </c>
      <c r="P32" s="69">
        <f>VLOOKUP($A32,'Return Data'!$A$7:$R$526,12,0)</f>
        <v>5.1926179715062499</v>
      </c>
      <c r="Q32" s="70">
        <f t="shared" si="13"/>
        <v>24</v>
      </c>
      <c r="R32" s="69">
        <f>VLOOKUP($A32,'Return Data'!$A$7:$R$526,13,0)</f>
        <v>5.3351345999489403</v>
      </c>
      <c r="S32" s="70">
        <f t="shared" si="14"/>
        <v>25</v>
      </c>
      <c r="T32" s="69">
        <f>VLOOKUP($A32,'Return Data'!$A$7:$R$526,14,0)</f>
        <v>5.6490732850704797</v>
      </c>
      <c r="U32" s="70">
        <f t="shared" si="15"/>
        <v>25</v>
      </c>
      <c r="V32" s="69">
        <f>VLOOKUP($A32,'Return Data'!$A$7:$R$526,18,0)</f>
        <v>0</v>
      </c>
      <c r="W32" s="70">
        <f t="shared" si="16"/>
        <v>1</v>
      </c>
      <c r="X32" s="69">
        <f>VLOOKUP($A32,'Return Data'!$A$7:$R$526,15,0)</f>
        <v>7.1221141866862503</v>
      </c>
      <c r="Y32" s="70">
        <f t="shared" si="17"/>
        <v>27</v>
      </c>
      <c r="Z32" s="69">
        <f>VLOOKUP($A32,'Return Data'!$A$7:$R$526,17,0)</f>
        <v>9.9297863395561698</v>
      </c>
      <c r="AA32" s="71">
        <f t="shared" si="11"/>
        <v>25</v>
      </c>
    </row>
    <row r="33" spans="1:27" x14ac:dyDescent="0.25">
      <c r="A33" s="67" t="s">
        <v>143</v>
      </c>
      <c r="B33" s="68">
        <f>VLOOKUP($A33,'Return Data'!$A$7:$R$526,2,0)</f>
        <v>43985</v>
      </c>
      <c r="C33" s="69">
        <f>VLOOKUP($A33,'Return Data'!$A$7:$R$526,3,0)</f>
        <v>2744.5805999999998</v>
      </c>
      <c r="D33" s="69">
        <f>VLOOKUP($A33,'Return Data'!$A$7:$R$526,6,0)</f>
        <v>2.9140293652989402</v>
      </c>
      <c r="E33" s="70">
        <f t="shared" si="0"/>
        <v>24</v>
      </c>
      <c r="F33" s="69">
        <f>VLOOKUP($A33,'Return Data'!$A$7:$R$526,7,0)</f>
        <v>2.5583664200224998</v>
      </c>
      <c r="G33" s="70">
        <f t="shared" si="1"/>
        <v>32</v>
      </c>
      <c r="H33" s="69">
        <f>VLOOKUP($A33,'Return Data'!$A$7:$R$526,8,0)</f>
        <v>2.5892579314861899</v>
      </c>
      <c r="I33" s="70">
        <f t="shared" si="2"/>
        <v>28</v>
      </c>
      <c r="J33" s="69">
        <f>VLOOKUP($A33,'Return Data'!$A$7:$R$526,9,0)</f>
        <v>3.4295512676014601</v>
      </c>
      <c r="K33" s="70">
        <f t="shared" si="3"/>
        <v>24</v>
      </c>
      <c r="L33" s="69">
        <f>VLOOKUP($A33,'Return Data'!$A$7:$R$526,10,0)</f>
        <v>4.5401069401486902</v>
      </c>
      <c r="M33" s="70">
        <f t="shared" si="4"/>
        <v>22</v>
      </c>
      <c r="N33" s="69">
        <f>VLOOKUP($A33,'Return Data'!$A$7:$R$526,11,0)</f>
        <v>5.5820813604100898</v>
      </c>
      <c r="O33" s="70">
        <f t="shared" si="12"/>
        <v>13</v>
      </c>
      <c r="P33" s="69">
        <f>VLOOKUP($A33,'Return Data'!$A$7:$R$526,12,0)</f>
        <v>5.3957873502893898</v>
      </c>
      <c r="Q33" s="70">
        <f t="shared" si="13"/>
        <v>17</v>
      </c>
      <c r="R33" s="69">
        <f>VLOOKUP($A33,'Return Data'!$A$7:$R$526,13,0)</f>
        <v>5.4857952469765703</v>
      </c>
      <c r="S33" s="70">
        <f t="shared" si="14"/>
        <v>17</v>
      </c>
      <c r="T33" s="69">
        <f>VLOOKUP($A33,'Return Data'!$A$7:$R$526,14,0)</f>
        <v>5.7614724720144599</v>
      </c>
      <c r="U33" s="70">
        <f t="shared" si="15"/>
        <v>20</v>
      </c>
      <c r="V33" s="69">
        <f>VLOOKUP($A33,'Return Data'!$A$7:$R$526,18,0)</f>
        <v>0</v>
      </c>
      <c r="W33" s="70">
        <f t="shared" si="16"/>
        <v>1</v>
      </c>
      <c r="X33" s="69">
        <f>VLOOKUP($A33,'Return Data'!$A$7:$R$526,15,0)</f>
        <v>7.2199718258531496</v>
      </c>
      <c r="Y33" s="70">
        <f t="shared" si="17"/>
        <v>20</v>
      </c>
      <c r="Z33" s="69">
        <f>VLOOKUP($A33,'Return Data'!$A$7:$R$526,17,0)</f>
        <v>9.9890270711295202</v>
      </c>
      <c r="AA33" s="71">
        <f t="shared" si="11"/>
        <v>21</v>
      </c>
    </row>
    <row r="34" spans="1:27" x14ac:dyDescent="0.25">
      <c r="A34" s="67" t="s">
        <v>144</v>
      </c>
      <c r="B34" s="68">
        <f>VLOOKUP($A34,'Return Data'!$A$7:$R$526,2,0)</f>
        <v>43985</v>
      </c>
      <c r="C34" s="69">
        <f>VLOOKUP($A34,'Return Data'!$A$7:$R$526,3,0)</f>
        <v>3635.0084000000002</v>
      </c>
      <c r="D34" s="69">
        <f>VLOOKUP($A34,'Return Data'!$A$7:$R$526,6,0)</f>
        <v>3.8170753251435299</v>
      </c>
      <c r="E34" s="70">
        <f t="shared" si="0"/>
        <v>7</v>
      </c>
      <c r="F34" s="69">
        <f>VLOOKUP($A34,'Return Data'!$A$7:$R$526,7,0)</f>
        <v>3.3476669083189301</v>
      </c>
      <c r="G34" s="70">
        <f t="shared" si="1"/>
        <v>8</v>
      </c>
      <c r="H34" s="69">
        <f>VLOOKUP($A34,'Return Data'!$A$7:$R$526,8,0)</f>
        <v>3.1087561402876802</v>
      </c>
      <c r="I34" s="70">
        <f t="shared" si="2"/>
        <v>9</v>
      </c>
      <c r="J34" s="69">
        <f>VLOOKUP($A34,'Return Data'!$A$7:$R$526,9,0)</f>
        <v>3.8992429663253301</v>
      </c>
      <c r="K34" s="70">
        <f t="shared" si="3"/>
        <v>9</v>
      </c>
      <c r="L34" s="69">
        <f>VLOOKUP($A34,'Return Data'!$A$7:$R$526,10,0)</f>
        <v>4.8792880620237504</v>
      </c>
      <c r="M34" s="70">
        <f t="shared" si="4"/>
        <v>15</v>
      </c>
      <c r="N34" s="69">
        <f>VLOOKUP($A34,'Return Data'!$A$7:$R$526,11,0)</f>
        <v>5.8531465605071897</v>
      </c>
      <c r="O34" s="70">
        <f t="shared" si="12"/>
        <v>6</v>
      </c>
      <c r="P34" s="69">
        <f>VLOOKUP($A34,'Return Data'!$A$7:$R$526,12,0)</f>
        <v>5.5952122088828897</v>
      </c>
      <c r="Q34" s="70">
        <f t="shared" si="13"/>
        <v>7</v>
      </c>
      <c r="R34" s="69">
        <f>VLOOKUP($A34,'Return Data'!$A$7:$R$526,13,0)</f>
        <v>5.6582866469101898</v>
      </c>
      <c r="S34" s="70">
        <f t="shared" si="14"/>
        <v>6</v>
      </c>
      <c r="T34" s="69">
        <f>VLOOKUP($A34,'Return Data'!$A$7:$R$526,14,0)</f>
        <v>5.9188593308180302</v>
      </c>
      <c r="U34" s="70">
        <f t="shared" si="15"/>
        <v>10</v>
      </c>
      <c r="V34" s="69">
        <f>VLOOKUP($A34,'Return Data'!$A$7:$R$526,18,0)</f>
        <v>0</v>
      </c>
      <c r="W34" s="70">
        <f t="shared" si="16"/>
        <v>1</v>
      </c>
      <c r="X34" s="69">
        <f>VLOOKUP($A34,'Return Data'!$A$7:$R$526,15,0)</f>
        <v>7.2794849458137696</v>
      </c>
      <c r="Y34" s="70">
        <f t="shared" si="17"/>
        <v>13</v>
      </c>
      <c r="Z34" s="69">
        <f>VLOOKUP($A34,'Return Data'!$A$7:$R$526,17,0)</f>
        <v>10.0105911911912</v>
      </c>
      <c r="AA34" s="71">
        <f t="shared" si="11"/>
        <v>18</v>
      </c>
    </row>
    <row r="35" spans="1:27" x14ac:dyDescent="0.25">
      <c r="A35" s="67" t="s">
        <v>145</v>
      </c>
      <c r="B35" s="68">
        <f>VLOOKUP($A35,'Return Data'!$A$7:$R$526,2,0)</f>
        <v>43985</v>
      </c>
      <c r="C35" s="69">
        <f>VLOOKUP($A35,'Return Data'!$A$7:$R$526,3,0)</f>
        <v>1300.1446000000001</v>
      </c>
      <c r="D35" s="69">
        <f>VLOOKUP($A35,'Return Data'!$A$7:$R$526,6,0)</f>
        <v>3.6639987212412399</v>
      </c>
      <c r="E35" s="70">
        <f t="shared" si="0"/>
        <v>8</v>
      </c>
      <c r="F35" s="69">
        <f>VLOOKUP($A35,'Return Data'!$A$7:$R$526,7,0)</f>
        <v>3.3997511684141002</v>
      </c>
      <c r="G35" s="70">
        <f t="shared" si="1"/>
        <v>7</v>
      </c>
      <c r="H35" s="69">
        <f>VLOOKUP($A35,'Return Data'!$A$7:$R$526,8,0)</f>
        <v>3.3533648599811001</v>
      </c>
      <c r="I35" s="70">
        <f t="shared" si="2"/>
        <v>6</v>
      </c>
      <c r="J35" s="69">
        <f>VLOOKUP($A35,'Return Data'!$A$7:$R$526,9,0)</f>
        <v>4.0165206544386098</v>
      </c>
      <c r="K35" s="70">
        <f t="shared" si="3"/>
        <v>6</v>
      </c>
      <c r="L35" s="69">
        <f>VLOOKUP($A35,'Return Data'!$A$7:$R$526,10,0)</f>
        <v>4.89560359573235</v>
      </c>
      <c r="M35" s="70">
        <f t="shared" si="4"/>
        <v>12</v>
      </c>
      <c r="N35" s="69">
        <f>VLOOKUP($A35,'Return Data'!$A$7:$R$526,11,0)</f>
        <v>5.5354562040733502</v>
      </c>
      <c r="O35" s="70">
        <f t="shared" si="12"/>
        <v>18</v>
      </c>
      <c r="P35" s="69">
        <f>VLOOKUP($A35,'Return Data'!$A$7:$R$526,12,0)</f>
        <v>5.4665175403114503</v>
      </c>
      <c r="Q35" s="70">
        <f t="shared" si="13"/>
        <v>13</v>
      </c>
      <c r="R35" s="69">
        <f>VLOOKUP($A35,'Return Data'!$A$7:$R$526,13,0)</f>
        <v>5.6368919962825599</v>
      </c>
      <c r="S35" s="70">
        <f t="shared" si="14"/>
        <v>7</v>
      </c>
      <c r="T35" s="69">
        <f>VLOOKUP($A35,'Return Data'!$A$7:$R$526,14,0)</f>
        <v>5.9597998084423098</v>
      </c>
      <c r="U35" s="70">
        <f t="shared" si="15"/>
        <v>7</v>
      </c>
      <c r="V35" s="69">
        <f>VLOOKUP($A35,'Return Data'!$A$7:$R$526,18,0)</f>
        <v>0</v>
      </c>
      <c r="W35" s="70">
        <f t="shared" si="16"/>
        <v>1</v>
      </c>
      <c r="X35" s="69">
        <f>VLOOKUP($A35,'Return Data'!$A$7:$R$526,15,0)</f>
        <v>7.3578108320620297</v>
      </c>
      <c r="Y35" s="70">
        <f t="shared" si="17"/>
        <v>5</v>
      </c>
      <c r="Z35" s="69">
        <f>VLOOKUP($A35,'Return Data'!$A$7:$R$526,17,0)</f>
        <v>7.6557445694205297</v>
      </c>
      <c r="AA35" s="71">
        <f t="shared" si="11"/>
        <v>35</v>
      </c>
    </row>
    <row r="36" spans="1:27" x14ac:dyDescent="0.25">
      <c r="A36" s="67" t="s">
        <v>146</v>
      </c>
      <c r="B36" s="68">
        <f>VLOOKUP($A36,'Return Data'!$A$7:$R$526,2,0)</f>
        <v>43985</v>
      </c>
      <c r="C36" s="69">
        <f>VLOOKUP($A36,'Return Data'!$A$7:$R$526,3,0)</f>
        <v>2112.2559999999999</v>
      </c>
      <c r="D36" s="69">
        <f>VLOOKUP($A36,'Return Data'!$A$7:$R$526,6,0)</f>
        <v>3.4338793743926601</v>
      </c>
      <c r="E36" s="70">
        <f t="shared" si="0"/>
        <v>12</v>
      </c>
      <c r="F36" s="69">
        <f>VLOOKUP($A36,'Return Data'!$A$7:$R$526,7,0)</f>
        <v>3.2529847874548001</v>
      </c>
      <c r="G36" s="70">
        <f t="shared" si="1"/>
        <v>9</v>
      </c>
      <c r="H36" s="69">
        <f>VLOOKUP($A36,'Return Data'!$A$7:$R$526,8,0)</f>
        <v>3.1060961368344402</v>
      </c>
      <c r="I36" s="70">
        <f t="shared" si="2"/>
        <v>10</v>
      </c>
      <c r="J36" s="69">
        <f>VLOOKUP($A36,'Return Data'!$A$7:$R$526,9,0)</f>
        <v>3.5727366832015202</v>
      </c>
      <c r="K36" s="70">
        <f t="shared" si="3"/>
        <v>20</v>
      </c>
      <c r="L36" s="69">
        <f>VLOOKUP($A36,'Return Data'!$A$7:$R$526,10,0)</f>
        <v>4.75807925552194</v>
      </c>
      <c r="M36" s="70">
        <f t="shared" si="4"/>
        <v>17</v>
      </c>
      <c r="N36" s="69">
        <f>VLOOKUP($A36,'Return Data'!$A$7:$R$526,11,0)</f>
        <v>5.3933672720234496</v>
      </c>
      <c r="O36" s="70">
        <f t="shared" si="12"/>
        <v>22</v>
      </c>
      <c r="P36" s="69">
        <f>VLOOKUP($A36,'Return Data'!$A$7:$R$526,12,0)</f>
        <v>5.3525283141608497</v>
      </c>
      <c r="Q36" s="70">
        <f t="shared" si="13"/>
        <v>20</v>
      </c>
      <c r="R36" s="69">
        <f>VLOOKUP($A36,'Return Data'!$A$7:$R$526,13,0)</f>
        <v>5.46738993147705</v>
      </c>
      <c r="S36" s="70">
        <f t="shared" si="14"/>
        <v>19</v>
      </c>
      <c r="T36" s="69">
        <f>VLOOKUP($A36,'Return Data'!$A$7:$R$526,14,0)</f>
        <v>5.7762182038798704</v>
      </c>
      <c r="U36" s="70">
        <f t="shared" si="15"/>
        <v>19</v>
      </c>
      <c r="V36" s="69">
        <f>VLOOKUP($A36,'Return Data'!$A$7:$R$526,18,0)</f>
        <v>0</v>
      </c>
      <c r="W36" s="70">
        <f t="shared" si="16"/>
        <v>1</v>
      </c>
      <c r="X36" s="69">
        <f>VLOOKUP($A36,'Return Data'!$A$7:$R$526,15,0)</f>
        <v>7.2311095978373903</v>
      </c>
      <c r="Y36" s="70">
        <f t="shared" si="17"/>
        <v>19</v>
      </c>
      <c r="Z36" s="69">
        <f>VLOOKUP($A36,'Return Data'!$A$7:$R$526,17,0)</f>
        <v>9.6169372213734103</v>
      </c>
      <c r="AA36" s="71">
        <f t="shared" si="11"/>
        <v>30</v>
      </c>
    </row>
    <row r="37" spans="1:27" x14ac:dyDescent="0.25">
      <c r="A37" s="67" t="s">
        <v>147</v>
      </c>
      <c r="B37" s="68">
        <f>VLOOKUP($A37,'Return Data'!$A$7:$R$526,2,0)</f>
        <v>43985</v>
      </c>
      <c r="C37" s="69">
        <f>VLOOKUP($A37,'Return Data'!$A$7:$R$526,3,0)</f>
        <v>10.771800000000001</v>
      </c>
      <c r="D37" s="69">
        <f>VLOOKUP($A37,'Return Data'!$A$7:$R$526,6,0)</f>
        <v>2.37208827324653</v>
      </c>
      <c r="E37" s="70">
        <f t="shared" si="0"/>
        <v>37</v>
      </c>
      <c r="F37" s="69">
        <f>VLOOKUP($A37,'Return Data'!$A$7:$R$526,7,0)</f>
        <v>2.37239663129</v>
      </c>
      <c r="G37" s="70">
        <f t="shared" si="1"/>
        <v>35</v>
      </c>
      <c r="H37" s="69">
        <f>VLOOKUP($A37,'Return Data'!$A$7:$R$526,8,0)</f>
        <v>2.4214649265739099</v>
      </c>
      <c r="I37" s="70">
        <f t="shared" si="2"/>
        <v>32</v>
      </c>
      <c r="J37" s="69">
        <f>VLOOKUP($A37,'Return Data'!$A$7:$R$526,9,0)</f>
        <v>2.7863668166448199</v>
      </c>
      <c r="K37" s="70">
        <f t="shared" si="3"/>
        <v>40</v>
      </c>
      <c r="L37" s="69">
        <f>VLOOKUP($A37,'Return Data'!$A$7:$R$526,10,0)</f>
        <v>3.1564439560044102</v>
      </c>
      <c r="M37" s="70">
        <f t="shared" si="4"/>
        <v>41</v>
      </c>
      <c r="N37" s="69">
        <f>VLOOKUP($A37,'Return Data'!$A$7:$R$526,11,0)</f>
        <v>3.79270382803313</v>
      </c>
      <c r="O37" s="70">
        <f t="shared" si="12"/>
        <v>36</v>
      </c>
      <c r="P37" s="69">
        <f>VLOOKUP($A37,'Return Data'!$A$7:$R$526,12,0)</f>
        <v>4.2337953785325899</v>
      </c>
      <c r="Q37" s="70">
        <f t="shared" si="13"/>
        <v>37</v>
      </c>
      <c r="R37" s="69">
        <f>VLOOKUP($A37,'Return Data'!$A$7:$R$526,13,0)</f>
        <v>4.50938748299638</v>
      </c>
      <c r="S37" s="70">
        <f t="shared" si="14"/>
        <v>37</v>
      </c>
      <c r="T37" s="69">
        <f>VLOOKUP($A37,'Return Data'!$A$7:$R$526,14,0)</f>
        <v>4.8014798815967197</v>
      </c>
      <c r="U37" s="70">
        <f t="shared" si="15"/>
        <v>37</v>
      </c>
      <c r="V37" s="69"/>
      <c r="W37" s="70"/>
      <c r="X37" s="69"/>
      <c r="Y37" s="70"/>
      <c r="Z37" s="69">
        <f>VLOOKUP($A37,'Return Data'!$A$7:$R$526,17,0)</f>
        <v>5.2952443609022604</v>
      </c>
      <c r="AA37" s="71">
        <f t="shared" si="11"/>
        <v>38</v>
      </c>
    </row>
    <row r="38" spans="1:27" x14ac:dyDescent="0.25">
      <c r="A38" s="67" t="s">
        <v>148</v>
      </c>
      <c r="B38" s="68">
        <f>VLOOKUP($A38,'Return Data'!$A$7:$R$526,2,0)</f>
        <v>43985</v>
      </c>
      <c r="C38" s="69">
        <f>VLOOKUP($A38,'Return Data'!$A$7:$R$526,3,0)</f>
        <v>4896.7577000000001</v>
      </c>
      <c r="D38" s="69">
        <f>VLOOKUP($A38,'Return Data'!$A$7:$R$526,6,0)</f>
        <v>3.8294762270881799</v>
      </c>
      <c r="E38" s="70">
        <f t="shared" si="0"/>
        <v>6</v>
      </c>
      <c r="F38" s="69">
        <f>VLOOKUP($A38,'Return Data'!$A$7:$R$526,7,0)</f>
        <v>2.7488782085730201</v>
      </c>
      <c r="G38" s="70">
        <f t="shared" si="1"/>
        <v>27</v>
      </c>
      <c r="H38" s="69">
        <f>VLOOKUP($A38,'Return Data'!$A$7:$R$526,8,0)</f>
        <v>2.7053626610305801</v>
      </c>
      <c r="I38" s="70">
        <f t="shared" si="2"/>
        <v>24</v>
      </c>
      <c r="J38" s="69">
        <f>VLOOKUP($A38,'Return Data'!$A$7:$R$526,9,0)</f>
        <v>3.7654498516083401</v>
      </c>
      <c r="K38" s="70">
        <f t="shared" si="3"/>
        <v>11</v>
      </c>
      <c r="L38" s="69">
        <f>VLOOKUP($A38,'Return Data'!$A$7:$R$526,10,0)</f>
        <v>5.1382339251407796</v>
      </c>
      <c r="M38" s="70">
        <f t="shared" si="4"/>
        <v>5</v>
      </c>
      <c r="N38" s="69">
        <f>VLOOKUP($A38,'Return Data'!$A$7:$R$526,11,0)</f>
        <v>5.7723762385626003</v>
      </c>
      <c r="O38" s="70">
        <f t="shared" si="12"/>
        <v>8</v>
      </c>
      <c r="P38" s="69">
        <f>VLOOKUP($A38,'Return Data'!$A$7:$R$526,12,0)</f>
        <v>5.4972001623329003</v>
      </c>
      <c r="Q38" s="70">
        <f t="shared" si="13"/>
        <v>10</v>
      </c>
      <c r="R38" s="69">
        <f>VLOOKUP($A38,'Return Data'!$A$7:$R$526,13,0)</f>
        <v>5.6073087375443098</v>
      </c>
      <c r="S38" s="70">
        <f t="shared" si="14"/>
        <v>10</v>
      </c>
      <c r="T38" s="69">
        <f>VLOOKUP($A38,'Return Data'!$A$7:$R$526,14,0)</f>
        <v>5.9488890996209802</v>
      </c>
      <c r="U38" s="70">
        <f t="shared" si="15"/>
        <v>8</v>
      </c>
      <c r="V38" s="69">
        <f>VLOOKUP($A38,'Return Data'!$A$7:$R$526,18,0)</f>
        <v>0</v>
      </c>
      <c r="W38" s="70">
        <f>RANK(V38,V$8:V$50,0)</f>
        <v>1</v>
      </c>
      <c r="X38" s="69">
        <f>VLOOKUP($A38,'Return Data'!$A$7:$R$526,15,0)</f>
        <v>7.3321013903076597</v>
      </c>
      <c r="Y38" s="70">
        <f>RANK(X38,X$8:X$50,0)</f>
        <v>6</v>
      </c>
      <c r="Z38" s="69">
        <f>VLOOKUP($A38,'Return Data'!$A$7:$R$526,17,0)</f>
        <v>10.1023496471422</v>
      </c>
      <c r="AA38" s="71">
        <f t="shared" si="11"/>
        <v>7</v>
      </c>
    </row>
    <row r="39" spans="1:27" x14ac:dyDescent="0.25">
      <c r="A39" s="67" t="s">
        <v>149</v>
      </c>
      <c r="B39" s="68">
        <f>VLOOKUP($A39,'Return Data'!$A$7:$R$526,2,0)</f>
        <v>43985</v>
      </c>
      <c r="C39" s="69">
        <f>VLOOKUP($A39,'Return Data'!$A$7:$R$526,3,0)</f>
        <v>1124.4228000000001</v>
      </c>
      <c r="D39" s="69">
        <f>VLOOKUP($A39,'Return Data'!$A$7:$R$526,6,0)</f>
        <v>0.23372141047994799</v>
      </c>
      <c r="E39" s="70">
        <f t="shared" si="0"/>
        <v>43</v>
      </c>
      <c r="F39" s="69">
        <f>VLOOKUP($A39,'Return Data'!$A$7:$R$526,7,0)</f>
        <v>1.7315050063639501</v>
      </c>
      <c r="G39" s="70">
        <f t="shared" si="1"/>
        <v>43</v>
      </c>
      <c r="H39" s="69">
        <f>VLOOKUP($A39,'Return Data'!$A$7:$R$526,8,0)</f>
        <v>1.9265822133247299</v>
      </c>
      <c r="I39" s="70">
        <f t="shared" si="2"/>
        <v>43</v>
      </c>
      <c r="J39" s="69">
        <f>VLOOKUP($A39,'Return Data'!$A$7:$R$526,9,0)</f>
        <v>2.6933409071899499</v>
      </c>
      <c r="K39" s="70">
        <f t="shared" si="3"/>
        <v>42</v>
      </c>
      <c r="L39" s="69">
        <f>VLOOKUP($A39,'Return Data'!$A$7:$R$526,10,0)</f>
        <v>3.43189751003864</v>
      </c>
      <c r="M39" s="70">
        <f t="shared" si="4"/>
        <v>36</v>
      </c>
      <c r="N39" s="69">
        <f>VLOOKUP($A39,'Return Data'!$A$7:$R$526,11,0)</f>
        <v>4.2560474147354501</v>
      </c>
      <c r="O39" s="70">
        <f t="shared" si="12"/>
        <v>32</v>
      </c>
      <c r="P39" s="69">
        <f>VLOOKUP($A39,'Return Data'!$A$7:$R$526,12,0)</f>
        <v>4.5539153292966503</v>
      </c>
      <c r="Q39" s="70">
        <f t="shared" si="13"/>
        <v>33</v>
      </c>
      <c r="R39" s="69">
        <f>VLOOKUP($A39,'Return Data'!$A$7:$R$526,13,0)</f>
        <v>4.7978320802130696</v>
      </c>
      <c r="S39" s="70">
        <f t="shared" si="14"/>
        <v>32</v>
      </c>
      <c r="T39" s="69">
        <f>VLOOKUP($A39,'Return Data'!$A$7:$R$526,14,0)</f>
        <v>5.17307942422162</v>
      </c>
      <c r="U39" s="70">
        <f t="shared" si="15"/>
        <v>32</v>
      </c>
      <c r="V39" s="69"/>
      <c r="W39" s="70"/>
      <c r="X39" s="69"/>
      <c r="Y39" s="70"/>
      <c r="Z39" s="69">
        <f>VLOOKUP($A39,'Return Data'!$A$7:$R$526,17,0)</f>
        <v>6.0231196286472199</v>
      </c>
      <c r="AA39" s="71">
        <f t="shared" si="11"/>
        <v>37</v>
      </c>
    </row>
    <row r="40" spans="1:27" x14ac:dyDescent="0.25">
      <c r="A40" s="67" t="s">
        <v>150</v>
      </c>
      <c r="B40" s="68">
        <f>VLOOKUP($A40,'Return Data'!$A$7:$R$526,2,0)</f>
        <v>43985</v>
      </c>
      <c r="C40" s="69">
        <f>VLOOKUP($A40,'Return Data'!$A$7:$R$526,3,0)</f>
        <v>260.78210000000001</v>
      </c>
      <c r="D40" s="69">
        <f>VLOOKUP($A40,'Return Data'!$A$7:$R$526,6,0)</f>
        <v>5.8794178570971098</v>
      </c>
      <c r="E40" s="70">
        <f t="shared" si="0"/>
        <v>1</v>
      </c>
      <c r="F40" s="69">
        <f>VLOOKUP($A40,'Return Data'!$A$7:$R$526,7,0)</f>
        <v>4.3077379066379704</v>
      </c>
      <c r="G40" s="70">
        <f t="shared" si="1"/>
        <v>2</v>
      </c>
      <c r="H40" s="69">
        <f>VLOOKUP($A40,'Return Data'!$A$7:$R$526,8,0)</f>
        <v>3.8818788293536599</v>
      </c>
      <c r="I40" s="70">
        <f t="shared" si="2"/>
        <v>2</v>
      </c>
      <c r="J40" s="69">
        <f>VLOOKUP($A40,'Return Data'!$A$7:$R$526,9,0)</f>
        <v>5.0936097355139101</v>
      </c>
      <c r="K40" s="70">
        <f t="shared" si="3"/>
        <v>1</v>
      </c>
      <c r="L40" s="69">
        <f>VLOOKUP($A40,'Return Data'!$A$7:$R$526,10,0)</f>
        <v>5.51772789403927</v>
      </c>
      <c r="M40" s="70">
        <f t="shared" si="4"/>
        <v>2</v>
      </c>
      <c r="N40" s="69">
        <f>VLOOKUP($A40,'Return Data'!$A$7:$R$526,11,0)</f>
        <v>5.6196782247735797</v>
      </c>
      <c r="O40" s="70">
        <f t="shared" si="12"/>
        <v>11</v>
      </c>
      <c r="P40" s="69">
        <f>VLOOKUP($A40,'Return Data'!$A$7:$R$526,12,0)</f>
        <v>5.4968677696172996</v>
      </c>
      <c r="Q40" s="70">
        <f t="shared" si="13"/>
        <v>11</v>
      </c>
      <c r="R40" s="69">
        <f>VLOOKUP($A40,'Return Data'!$A$7:$R$526,13,0)</f>
        <v>5.6299680024703704</v>
      </c>
      <c r="S40" s="70">
        <f t="shared" si="14"/>
        <v>8</v>
      </c>
      <c r="T40" s="69">
        <f>VLOOKUP($A40,'Return Data'!$A$7:$R$526,14,0)</f>
        <v>5.9346667170366896</v>
      </c>
      <c r="U40" s="70">
        <f t="shared" si="15"/>
        <v>9</v>
      </c>
      <c r="V40" s="69">
        <f>VLOOKUP($A40,'Return Data'!$A$7:$R$526,18,0)</f>
        <v>0</v>
      </c>
      <c r="W40" s="70">
        <f t="shared" ref="W40:W49" si="18">RANK(V40,V$8:V$50,0)</f>
        <v>1</v>
      </c>
      <c r="X40" s="69">
        <f>VLOOKUP($A40,'Return Data'!$A$7:$R$526,15,0)</f>
        <v>7.3200052530025301</v>
      </c>
      <c r="Y40" s="70">
        <f t="shared" ref="Y40:Y49" si="19">RANK(X40,X$8:X$50,0)</f>
        <v>8</v>
      </c>
      <c r="Z40" s="69">
        <f>VLOOKUP($A40,'Return Data'!$A$7:$R$526,17,0)</f>
        <v>10.058988532088801</v>
      </c>
      <c r="AA40" s="71">
        <f t="shared" si="11"/>
        <v>10</v>
      </c>
    </row>
    <row r="41" spans="1:27" x14ac:dyDescent="0.25">
      <c r="A41" s="67" t="s">
        <v>151</v>
      </c>
      <c r="B41" s="68">
        <f>VLOOKUP($A41,'Return Data'!$A$7:$R$526,2,0)</f>
        <v>43985</v>
      </c>
      <c r="C41" s="69">
        <f>VLOOKUP($A41,'Return Data'!$A$7:$R$526,3,0)</f>
        <v>1770.8585</v>
      </c>
      <c r="D41" s="69">
        <f>VLOOKUP($A41,'Return Data'!$A$7:$R$526,6,0)</f>
        <v>3.1579506764903802</v>
      </c>
      <c r="E41" s="70">
        <f t="shared" si="0"/>
        <v>18</v>
      </c>
      <c r="F41" s="69">
        <f>VLOOKUP($A41,'Return Data'!$A$7:$R$526,7,0)</f>
        <v>3.44102757081196</v>
      </c>
      <c r="G41" s="70">
        <f t="shared" si="1"/>
        <v>5</v>
      </c>
      <c r="H41" s="69">
        <f>VLOOKUP($A41,'Return Data'!$A$7:$R$526,8,0)</f>
        <v>3.3341221825159599</v>
      </c>
      <c r="I41" s="70">
        <f t="shared" si="2"/>
        <v>7</v>
      </c>
      <c r="J41" s="69">
        <f>VLOOKUP($A41,'Return Data'!$A$7:$R$526,9,0)</f>
        <v>3.6276539992985</v>
      </c>
      <c r="K41" s="70">
        <f t="shared" si="3"/>
        <v>19</v>
      </c>
      <c r="L41" s="69">
        <f>VLOOKUP($A41,'Return Data'!$A$7:$R$526,10,0)</f>
        <v>3.9818603762706299</v>
      </c>
      <c r="M41" s="70">
        <f t="shared" si="4"/>
        <v>28</v>
      </c>
      <c r="N41" s="69">
        <f>VLOOKUP($A41,'Return Data'!$A$7:$R$526,11,0)</f>
        <v>4.3353248727439402</v>
      </c>
      <c r="O41" s="70">
        <f t="shared" si="12"/>
        <v>30</v>
      </c>
      <c r="P41" s="69">
        <f>VLOOKUP($A41,'Return Data'!$A$7:$R$526,12,0)</f>
        <v>4.7181025628400999</v>
      </c>
      <c r="Q41" s="70">
        <f t="shared" si="13"/>
        <v>30</v>
      </c>
      <c r="R41" s="69">
        <f>VLOOKUP($A41,'Return Data'!$A$7:$R$526,13,0)</f>
        <v>4.9720382906111897</v>
      </c>
      <c r="S41" s="70">
        <f t="shared" si="14"/>
        <v>31</v>
      </c>
      <c r="T41" s="69">
        <f>VLOOKUP($A41,'Return Data'!$A$7:$R$526,14,0)</f>
        <v>5.2276893476746897</v>
      </c>
      <c r="U41" s="70">
        <f t="shared" si="15"/>
        <v>31</v>
      </c>
      <c r="V41" s="69">
        <f>VLOOKUP($A41,'Return Data'!$A$7:$R$526,18,0)</f>
        <v>0</v>
      </c>
      <c r="W41" s="70">
        <f t="shared" si="18"/>
        <v>1</v>
      </c>
      <c r="X41" s="69">
        <f>VLOOKUP($A41,'Return Data'!$A$7:$R$526,15,0)</f>
        <v>3.5041724008419801</v>
      </c>
      <c r="Y41" s="70">
        <f t="shared" si="19"/>
        <v>35</v>
      </c>
      <c r="Z41" s="69">
        <f>VLOOKUP($A41,'Return Data'!$A$7:$R$526,17,0)</f>
        <v>7.8851396701929701</v>
      </c>
      <c r="AA41" s="71">
        <f t="shared" si="11"/>
        <v>34</v>
      </c>
    </row>
    <row r="42" spans="1:27" x14ac:dyDescent="0.25">
      <c r="A42" s="67" t="s">
        <v>152</v>
      </c>
      <c r="B42" s="68">
        <f>VLOOKUP($A42,'Return Data'!$A$7:$R$526,2,0)</f>
        <v>43985</v>
      </c>
      <c r="C42" s="69">
        <f>VLOOKUP($A42,'Return Data'!$A$7:$R$526,3,0)</f>
        <v>31.665900000000001</v>
      </c>
      <c r="D42" s="69">
        <f>VLOOKUP($A42,'Return Data'!$A$7:$R$526,6,0)</f>
        <v>5.0724065505395304</v>
      </c>
      <c r="E42" s="70">
        <f t="shared" si="0"/>
        <v>2</v>
      </c>
      <c r="F42" s="69">
        <f>VLOOKUP($A42,'Return Data'!$A$7:$R$526,7,0)</f>
        <v>4.8815496274207097</v>
      </c>
      <c r="G42" s="70">
        <f t="shared" si="1"/>
        <v>1</v>
      </c>
      <c r="H42" s="69">
        <f>VLOOKUP($A42,'Return Data'!$A$7:$R$526,8,0)</f>
        <v>4.6312141985680597</v>
      </c>
      <c r="I42" s="70">
        <f t="shared" si="2"/>
        <v>1</v>
      </c>
      <c r="J42" s="69">
        <f>VLOOKUP($A42,'Return Data'!$A$7:$R$526,9,0)</f>
        <v>5.0237304224016697</v>
      </c>
      <c r="K42" s="70">
        <f t="shared" si="3"/>
        <v>2</v>
      </c>
      <c r="L42" s="69">
        <f>VLOOKUP($A42,'Return Data'!$A$7:$R$526,10,0)</f>
        <v>5.6715012665606803</v>
      </c>
      <c r="M42" s="70">
        <f t="shared" si="4"/>
        <v>1</v>
      </c>
      <c r="N42" s="69">
        <f>VLOOKUP($A42,'Return Data'!$A$7:$R$526,11,0)</f>
        <v>5.3148592038352396</v>
      </c>
      <c r="O42" s="70">
        <f t="shared" si="12"/>
        <v>23</v>
      </c>
      <c r="P42" s="69">
        <f>VLOOKUP($A42,'Return Data'!$A$7:$R$526,12,0)</f>
        <v>5.8206365139851499</v>
      </c>
      <c r="Q42" s="70">
        <f t="shared" si="13"/>
        <v>1</v>
      </c>
      <c r="R42" s="69">
        <f>VLOOKUP($A42,'Return Data'!$A$7:$R$526,13,0)</f>
        <v>6.1748248879226804</v>
      </c>
      <c r="S42" s="70">
        <f t="shared" si="14"/>
        <v>1</v>
      </c>
      <c r="T42" s="69">
        <f>VLOOKUP($A42,'Return Data'!$A$7:$R$526,14,0)</f>
        <v>6.5656758780908504</v>
      </c>
      <c r="U42" s="70">
        <f t="shared" si="15"/>
        <v>1</v>
      </c>
      <c r="V42" s="69">
        <f>VLOOKUP($A42,'Return Data'!$A$7:$R$526,18,0)</f>
        <v>0</v>
      </c>
      <c r="W42" s="70">
        <f t="shared" si="18"/>
        <v>1</v>
      </c>
      <c r="X42" s="69">
        <f>VLOOKUP($A42,'Return Data'!$A$7:$R$526,15,0)</f>
        <v>7.5359936927314504</v>
      </c>
      <c r="Y42" s="70">
        <f t="shared" si="19"/>
        <v>1</v>
      </c>
      <c r="Z42" s="69">
        <f>VLOOKUP($A42,'Return Data'!$A$7:$R$526,17,0)</f>
        <v>10.6145938447803</v>
      </c>
      <c r="AA42" s="71">
        <f t="shared" si="11"/>
        <v>2</v>
      </c>
    </row>
    <row r="43" spans="1:27" x14ac:dyDescent="0.25">
      <c r="A43" s="67" t="s">
        <v>153</v>
      </c>
      <c r="B43" s="68">
        <f>VLOOKUP($A43,'Return Data'!$A$7:$R$526,2,0)</f>
        <v>43985</v>
      </c>
      <c r="C43" s="69">
        <f>VLOOKUP($A43,'Return Data'!$A$7:$R$526,3,0)</f>
        <v>27.095199999999998</v>
      </c>
      <c r="D43" s="69">
        <f>VLOOKUP($A43,'Return Data'!$A$7:$R$526,6,0)</f>
        <v>1.4818724371710199</v>
      </c>
      <c r="E43" s="70">
        <f t="shared" si="0"/>
        <v>42</v>
      </c>
      <c r="F43" s="69">
        <f>VLOOKUP($A43,'Return Data'!$A$7:$R$526,7,0)</f>
        <v>2.0659072396575699</v>
      </c>
      <c r="G43" s="70">
        <f t="shared" si="1"/>
        <v>41</v>
      </c>
      <c r="H43" s="69">
        <f>VLOOKUP($A43,'Return Data'!$A$7:$R$526,8,0)</f>
        <v>2.3103410443152801</v>
      </c>
      <c r="I43" s="70">
        <f t="shared" si="2"/>
        <v>36</v>
      </c>
      <c r="J43" s="69">
        <f>VLOOKUP($A43,'Return Data'!$A$7:$R$526,9,0)</f>
        <v>2.8319872311180498</v>
      </c>
      <c r="K43" s="70">
        <f t="shared" si="3"/>
        <v>38</v>
      </c>
      <c r="L43" s="69">
        <f>VLOOKUP($A43,'Return Data'!$A$7:$R$526,10,0)</f>
        <v>3.2506859163364501</v>
      </c>
      <c r="M43" s="70">
        <f t="shared" si="4"/>
        <v>38</v>
      </c>
      <c r="N43" s="69">
        <f>VLOOKUP($A43,'Return Data'!$A$7:$R$526,11,0)</f>
        <v>4.0201352420712704</v>
      </c>
      <c r="O43" s="70">
        <f t="shared" si="12"/>
        <v>33</v>
      </c>
      <c r="P43" s="69">
        <f>VLOOKUP($A43,'Return Data'!$A$7:$R$526,12,0)</f>
        <v>4.4344081182709001</v>
      </c>
      <c r="Q43" s="70">
        <f t="shared" si="13"/>
        <v>35</v>
      </c>
      <c r="R43" s="69">
        <f>VLOOKUP($A43,'Return Data'!$A$7:$R$526,13,0)</f>
        <v>4.7110745923386297</v>
      </c>
      <c r="S43" s="70">
        <f t="shared" si="14"/>
        <v>35</v>
      </c>
      <c r="T43" s="69">
        <f>VLOOKUP($A43,'Return Data'!$A$7:$R$526,14,0)</f>
        <v>5.06899128038852</v>
      </c>
      <c r="U43" s="70">
        <f t="shared" si="15"/>
        <v>35</v>
      </c>
      <c r="V43" s="69">
        <f>VLOOKUP($A43,'Return Data'!$A$7:$R$526,18,0)</f>
        <v>0</v>
      </c>
      <c r="W43" s="70">
        <f t="shared" si="18"/>
        <v>1</v>
      </c>
      <c r="X43" s="69">
        <f>VLOOKUP($A43,'Return Data'!$A$7:$R$526,15,0)</f>
        <v>6.37066916231639</v>
      </c>
      <c r="Y43" s="70">
        <f t="shared" si="19"/>
        <v>33</v>
      </c>
      <c r="Z43" s="69">
        <f>VLOOKUP($A43,'Return Data'!$A$7:$R$526,17,0)</f>
        <v>12.066811061690199</v>
      </c>
      <c r="AA43" s="71">
        <f t="shared" si="11"/>
        <v>1</v>
      </c>
    </row>
    <row r="44" spans="1:27" x14ac:dyDescent="0.25">
      <c r="A44" s="67" t="s">
        <v>156</v>
      </c>
      <c r="B44" s="68">
        <f>VLOOKUP($A44,'Return Data'!$A$7:$R$526,2,0)</f>
        <v>43985</v>
      </c>
      <c r="C44" s="69">
        <f>VLOOKUP($A44,'Return Data'!$A$7:$R$526,3,0)</f>
        <v>3135.828</v>
      </c>
      <c r="D44" s="69">
        <f>VLOOKUP($A44,'Return Data'!$A$7:$R$526,6,0)</f>
        <v>2.8659115191983502</v>
      </c>
      <c r="E44" s="70">
        <f t="shared" si="0"/>
        <v>27</v>
      </c>
      <c r="F44" s="69">
        <f>VLOOKUP($A44,'Return Data'!$A$7:$R$526,7,0)</f>
        <v>2.80037279330003</v>
      </c>
      <c r="G44" s="70">
        <f t="shared" si="1"/>
        <v>24</v>
      </c>
      <c r="H44" s="69">
        <f>VLOOKUP($A44,'Return Data'!$A$7:$R$526,8,0)</f>
        <v>2.8774166296486401</v>
      </c>
      <c r="I44" s="70">
        <f t="shared" si="2"/>
        <v>17</v>
      </c>
      <c r="J44" s="69">
        <f>VLOOKUP($A44,'Return Data'!$A$7:$R$526,9,0)</f>
        <v>3.6867502249439799</v>
      </c>
      <c r="K44" s="70">
        <f t="shared" si="3"/>
        <v>16</v>
      </c>
      <c r="L44" s="69">
        <f>VLOOKUP($A44,'Return Data'!$A$7:$R$526,10,0)</f>
        <v>4.8800803934166099</v>
      </c>
      <c r="M44" s="70">
        <f t="shared" si="4"/>
        <v>14</v>
      </c>
      <c r="N44" s="69">
        <f>VLOOKUP($A44,'Return Data'!$A$7:$R$526,11,0)</f>
        <v>5.5560707343882303</v>
      </c>
      <c r="O44" s="70">
        <f t="shared" si="12"/>
        <v>15</v>
      </c>
      <c r="P44" s="69">
        <f>VLOOKUP($A44,'Return Data'!$A$7:$R$526,12,0)</f>
        <v>5.3555555473004901</v>
      </c>
      <c r="Q44" s="70">
        <f t="shared" si="13"/>
        <v>19</v>
      </c>
      <c r="R44" s="69">
        <f>VLOOKUP($A44,'Return Data'!$A$7:$R$526,13,0)</f>
        <v>5.4611893201133599</v>
      </c>
      <c r="S44" s="70">
        <f t="shared" si="14"/>
        <v>20</v>
      </c>
      <c r="T44" s="69">
        <f>VLOOKUP($A44,'Return Data'!$A$7:$R$526,14,0)</f>
        <v>5.7526757599324103</v>
      </c>
      <c r="U44" s="70">
        <f t="shared" si="15"/>
        <v>22</v>
      </c>
      <c r="V44" s="69">
        <f>VLOOKUP($A44,'Return Data'!$A$7:$R$526,18,0)</f>
        <v>0</v>
      </c>
      <c r="W44" s="70">
        <f t="shared" si="18"/>
        <v>1</v>
      </c>
      <c r="X44" s="69">
        <f>VLOOKUP($A44,'Return Data'!$A$7:$R$526,15,0)</f>
        <v>7.1571020879970497</v>
      </c>
      <c r="Y44" s="70">
        <f t="shared" si="19"/>
        <v>25</v>
      </c>
      <c r="Z44" s="69">
        <f>VLOOKUP($A44,'Return Data'!$A$7:$R$526,17,0)</f>
        <v>9.9204542843798897</v>
      </c>
      <c r="AA44" s="71">
        <f t="shared" si="11"/>
        <v>26</v>
      </c>
    </row>
    <row r="45" spans="1:27" x14ac:dyDescent="0.25">
      <c r="A45" s="67" t="s">
        <v>157</v>
      </c>
      <c r="B45" s="68">
        <f>VLOOKUP($A45,'Return Data'!$A$7:$R$526,2,0)</f>
        <v>43985</v>
      </c>
      <c r="C45" s="69">
        <f>VLOOKUP($A45,'Return Data'!$A$7:$R$526,3,0)</f>
        <v>42.227400000000003</v>
      </c>
      <c r="D45" s="69">
        <f>VLOOKUP($A45,'Return Data'!$A$7:$R$526,6,0)</f>
        <v>2.3339419818334499</v>
      </c>
      <c r="E45" s="70">
        <f t="shared" si="0"/>
        <v>39</v>
      </c>
      <c r="F45" s="69">
        <f>VLOOKUP($A45,'Return Data'!$A$7:$R$526,7,0)</f>
        <v>2.7666055550047401</v>
      </c>
      <c r="G45" s="70">
        <f t="shared" si="1"/>
        <v>26</v>
      </c>
      <c r="H45" s="69">
        <f>VLOOKUP($A45,'Return Data'!$A$7:$R$526,8,0)</f>
        <v>2.5202319181988502</v>
      </c>
      <c r="I45" s="70">
        <f t="shared" si="2"/>
        <v>31</v>
      </c>
      <c r="J45" s="69">
        <f>VLOOKUP($A45,'Return Data'!$A$7:$R$526,9,0)</f>
        <v>3.70351235294667</v>
      </c>
      <c r="K45" s="70">
        <f t="shared" si="3"/>
        <v>14</v>
      </c>
      <c r="L45" s="69">
        <f>VLOOKUP($A45,'Return Data'!$A$7:$R$526,10,0)</f>
        <v>4.7227005390391801</v>
      </c>
      <c r="M45" s="70">
        <f t="shared" si="4"/>
        <v>18</v>
      </c>
      <c r="N45" s="69">
        <f>VLOOKUP($A45,'Return Data'!$A$7:$R$526,11,0)</f>
        <v>5.3948118593527097</v>
      </c>
      <c r="O45" s="70">
        <f t="shared" si="12"/>
        <v>21</v>
      </c>
      <c r="P45" s="69">
        <f>VLOOKUP($A45,'Return Data'!$A$7:$R$526,12,0)</f>
        <v>5.3415878538273596</v>
      </c>
      <c r="Q45" s="70">
        <f t="shared" si="13"/>
        <v>21</v>
      </c>
      <c r="R45" s="69">
        <f>VLOOKUP($A45,'Return Data'!$A$7:$R$526,13,0)</f>
        <v>5.4588247957635501</v>
      </c>
      <c r="S45" s="70">
        <f t="shared" si="14"/>
        <v>21</v>
      </c>
      <c r="T45" s="69">
        <f>VLOOKUP($A45,'Return Data'!$A$7:$R$526,14,0)</f>
        <v>5.7872629002901599</v>
      </c>
      <c r="U45" s="70">
        <f t="shared" si="15"/>
        <v>18</v>
      </c>
      <c r="V45" s="69">
        <f>VLOOKUP($A45,'Return Data'!$A$7:$R$526,18,0)</f>
        <v>0</v>
      </c>
      <c r="W45" s="70">
        <f t="shared" si="18"/>
        <v>1</v>
      </c>
      <c r="X45" s="69">
        <f>VLOOKUP($A45,'Return Data'!$A$7:$R$526,15,0)</f>
        <v>7.2364843692398502</v>
      </c>
      <c r="Y45" s="70">
        <f t="shared" si="19"/>
        <v>17</v>
      </c>
      <c r="Z45" s="69">
        <f>VLOOKUP($A45,'Return Data'!$A$7:$R$526,17,0)</f>
        <v>10.011023998378899</v>
      </c>
      <c r="AA45" s="71">
        <f t="shared" si="11"/>
        <v>17</v>
      </c>
    </row>
    <row r="46" spans="1:27" x14ac:dyDescent="0.25">
      <c r="A46" s="67" t="s">
        <v>158</v>
      </c>
      <c r="B46" s="68">
        <f>VLOOKUP($A46,'Return Data'!$A$7:$R$526,2,0)</f>
        <v>43985</v>
      </c>
      <c r="C46" s="69">
        <f>VLOOKUP($A46,'Return Data'!$A$7:$R$526,3,0)</f>
        <v>3160.9861000000001</v>
      </c>
      <c r="D46" s="69">
        <f>VLOOKUP($A46,'Return Data'!$A$7:$R$526,6,0)</f>
        <v>3.4771418221068999</v>
      </c>
      <c r="E46" s="70">
        <f t="shared" si="0"/>
        <v>10</v>
      </c>
      <c r="F46" s="69">
        <f>VLOOKUP($A46,'Return Data'!$A$7:$R$526,7,0)</f>
        <v>2.97986328196217</v>
      </c>
      <c r="G46" s="70">
        <f t="shared" si="1"/>
        <v>15</v>
      </c>
      <c r="H46" s="69">
        <f>VLOOKUP($A46,'Return Data'!$A$7:$R$526,8,0)</f>
        <v>2.65353742900303</v>
      </c>
      <c r="I46" s="70">
        <f t="shared" si="2"/>
        <v>26</v>
      </c>
      <c r="J46" s="69">
        <f>VLOOKUP($A46,'Return Data'!$A$7:$R$526,9,0)</f>
        <v>3.67002118217159</v>
      </c>
      <c r="K46" s="70">
        <f t="shared" si="3"/>
        <v>18</v>
      </c>
      <c r="L46" s="69">
        <f>VLOOKUP($A46,'Return Data'!$A$7:$R$526,10,0)</f>
        <v>4.9854610705048499</v>
      </c>
      <c r="M46" s="70">
        <f t="shared" si="4"/>
        <v>11</v>
      </c>
      <c r="N46" s="69">
        <f>VLOOKUP($A46,'Return Data'!$A$7:$R$526,11,0)</f>
        <v>6.0616883795672099</v>
      </c>
      <c r="O46" s="70">
        <f t="shared" si="12"/>
        <v>1</v>
      </c>
      <c r="P46" s="69">
        <f>VLOOKUP($A46,'Return Data'!$A$7:$R$526,12,0)</f>
        <v>5.65961030232521</v>
      </c>
      <c r="Q46" s="70">
        <f t="shared" si="13"/>
        <v>3</v>
      </c>
      <c r="R46" s="69">
        <f>VLOOKUP($A46,'Return Data'!$A$7:$R$526,13,0)</f>
        <v>5.6836609649801098</v>
      </c>
      <c r="S46" s="70">
        <f t="shared" si="14"/>
        <v>5</v>
      </c>
      <c r="T46" s="69">
        <f>VLOOKUP($A46,'Return Data'!$A$7:$R$526,14,0)</f>
        <v>5.9647107356351503</v>
      </c>
      <c r="U46" s="70">
        <f t="shared" si="15"/>
        <v>5</v>
      </c>
      <c r="V46" s="69">
        <f>VLOOKUP($A46,'Return Data'!$A$7:$R$526,18,0)</f>
        <v>0</v>
      </c>
      <c r="W46" s="70">
        <f t="shared" si="18"/>
        <v>1</v>
      </c>
      <c r="X46" s="69">
        <f>VLOOKUP($A46,'Return Data'!$A$7:$R$526,15,0)</f>
        <v>7.3037483472286802</v>
      </c>
      <c r="Y46" s="70">
        <f t="shared" si="19"/>
        <v>11</v>
      </c>
      <c r="Z46" s="69">
        <f>VLOOKUP($A46,'Return Data'!$A$7:$R$526,17,0)</f>
        <v>10.1088135855132</v>
      </c>
      <c r="AA46" s="71">
        <f t="shared" si="11"/>
        <v>6</v>
      </c>
    </row>
    <row r="47" spans="1:27" x14ac:dyDescent="0.25">
      <c r="A47" s="67" t="s">
        <v>159</v>
      </c>
      <c r="B47" s="68">
        <f>VLOOKUP($A47,'Return Data'!$A$7:$R$526,2,0)</f>
        <v>43985</v>
      </c>
      <c r="C47" s="69">
        <f>VLOOKUP($A47,'Return Data'!$A$7:$R$526,3,0)</f>
        <v>1968.9474</v>
      </c>
      <c r="D47" s="69">
        <f>VLOOKUP($A47,'Return Data'!$A$7:$R$526,6,0)</f>
        <v>2.7382419857129299</v>
      </c>
      <c r="E47" s="70">
        <f t="shared" si="0"/>
        <v>30</v>
      </c>
      <c r="F47" s="69">
        <f>VLOOKUP($A47,'Return Data'!$A$7:$R$526,7,0)</f>
        <v>2.7683268398087701</v>
      </c>
      <c r="G47" s="70">
        <f t="shared" si="1"/>
        <v>25</v>
      </c>
      <c r="H47" s="69">
        <f>VLOOKUP($A47,'Return Data'!$A$7:$R$526,8,0)</f>
        <v>2.7983289233792301</v>
      </c>
      <c r="I47" s="70">
        <f t="shared" si="2"/>
        <v>19</v>
      </c>
      <c r="J47" s="69">
        <f>VLOOKUP($A47,'Return Data'!$A$7:$R$526,9,0)</f>
        <v>2.6124759663757899</v>
      </c>
      <c r="K47" s="70">
        <f t="shared" si="3"/>
        <v>43</v>
      </c>
      <c r="L47" s="69">
        <f>VLOOKUP($A47,'Return Data'!$A$7:$R$526,10,0)</f>
        <v>2.6651202746638698</v>
      </c>
      <c r="M47" s="70">
        <f t="shared" si="4"/>
        <v>43</v>
      </c>
      <c r="N47" s="69">
        <f>VLOOKUP($A47,'Return Data'!$A$7:$R$526,11,0)</f>
        <v>2.6884486563251602</v>
      </c>
      <c r="O47" s="70">
        <f t="shared" si="12"/>
        <v>39</v>
      </c>
      <c r="P47" s="69">
        <f>VLOOKUP($A47,'Return Data'!$A$7:$R$526,12,0)</f>
        <v>3.5443934485027602</v>
      </c>
      <c r="Q47" s="70">
        <f t="shared" si="13"/>
        <v>39</v>
      </c>
      <c r="R47" s="69">
        <f>VLOOKUP($A47,'Return Data'!$A$7:$R$526,13,0)</f>
        <v>3.9005394417334598</v>
      </c>
      <c r="S47" s="70">
        <f t="shared" si="14"/>
        <v>39</v>
      </c>
      <c r="T47" s="69">
        <f>VLOOKUP($A47,'Return Data'!$A$7:$R$526,14,0)</f>
        <v>4.2361069641636604</v>
      </c>
      <c r="U47" s="70">
        <f t="shared" si="15"/>
        <v>38</v>
      </c>
      <c r="V47" s="69">
        <f>VLOOKUP($A47,'Return Data'!$A$7:$R$526,18,0)</f>
        <v>0</v>
      </c>
      <c r="W47" s="70">
        <f t="shared" si="18"/>
        <v>1</v>
      </c>
      <c r="X47" s="69">
        <f>VLOOKUP($A47,'Return Data'!$A$7:$R$526,15,0)</f>
        <v>6.3820542542000096</v>
      </c>
      <c r="Y47" s="70">
        <f t="shared" si="19"/>
        <v>32</v>
      </c>
      <c r="Z47" s="69">
        <f>VLOOKUP($A47,'Return Data'!$A$7:$R$526,17,0)</f>
        <v>7.9330077136005297</v>
      </c>
      <c r="AA47" s="71">
        <f t="shared" si="11"/>
        <v>33</v>
      </c>
    </row>
    <row r="48" spans="1:27" x14ac:dyDescent="0.25">
      <c r="A48" s="67" t="s">
        <v>160</v>
      </c>
      <c r="B48" s="68">
        <f>VLOOKUP($A48,'Return Data'!$A$7:$R$526,2,0)</f>
        <v>43985</v>
      </c>
      <c r="C48" s="69">
        <f>VLOOKUP($A48,'Return Data'!$A$7:$R$526,3,0)</f>
        <v>1928.9196999999999</v>
      </c>
      <c r="D48" s="69">
        <f>VLOOKUP($A48,'Return Data'!$A$7:$R$526,6,0)</f>
        <v>3.3609470130797598</v>
      </c>
      <c r="E48" s="70">
        <f t="shared" si="0"/>
        <v>13</v>
      </c>
      <c r="F48" s="69">
        <f>VLOOKUP($A48,'Return Data'!$A$7:$R$526,7,0)</f>
        <v>2.9330650287120799</v>
      </c>
      <c r="G48" s="70">
        <f t="shared" si="1"/>
        <v>17</v>
      </c>
      <c r="H48" s="69">
        <f>VLOOKUP($A48,'Return Data'!$A$7:$R$526,8,0)</f>
        <v>2.7495380121239799</v>
      </c>
      <c r="I48" s="70">
        <f t="shared" si="2"/>
        <v>23</v>
      </c>
      <c r="J48" s="69">
        <f>VLOOKUP($A48,'Return Data'!$A$7:$R$526,9,0)</f>
        <v>3.7002696068208301</v>
      </c>
      <c r="K48" s="70">
        <f t="shared" si="3"/>
        <v>15</v>
      </c>
      <c r="L48" s="69">
        <f>VLOOKUP($A48,'Return Data'!$A$7:$R$526,10,0)</f>
        <v>5.0827638476815702</v>
      </c>
      <c r="M48" s="70">
        <f t="shared" si="4"/>
        <v>8</v>
      </c>
      <c r="N48" s="69">
        <f>VLOOKUP($A48,'Return Data'!$A$7:$R$526,11,0)</f>
        <v>6.0401024712887601</v>
      </c>
      <c r="O48" s="70">
        <f t="shared" si="12"/>
        <v>2</v>
      </c>
      <c r="P48" s="69">
        <f>VLOOKUP($A48,'Return Data'!$A$7:$R$526,12,0)</f>
        <v>5.6541039258874699</v>
      </c>
      <c r="Q48" s="70">
        <f t="shared" si="13"/>
        <v>5</v>
      </c>
      <c r="R48" s="69">
        <f>VLOOKUP($A48,'Return Data'!$A$7:$R$526,13,0)</f>
        <v>5.6240678885755404</v>
      </c>
      <c r="S48" s="70">
        <f t="shared" si="14"/>
        <v>9</v>
      </c>
      <c r="T48" s="69">
        <f>VLOOKUP($A48,'Return Data'!$A$7:$R$526,14,0)</f>
        <v>5.8786743875988101</v>
      </c>
      <c r="U48" s="70">
        <f t="shared" si="15"/>
        <v>14</v>
      </c>
      <c r="V48" s="69">
        <f>VLOOKUP($A48,'Return Data'!$A$7:$R$526,18,0)</f>
        <v>0</v>
      </c>
      <c r="W48" s="70">
        <f t="shared" si="18"/>
        <v>1</v>
      </c>
      <c r="X48" s="69">
        <f>VLOOKUP($A48,'Return Data'!$A$7:$R$526,15,0)</f>
        <v>5.77837442350702</v>
      </c>
      <c r="Y48" s="70">
        <f t="shared" si="19"/>
        <v>34</v>
      </c>
      <c r="Z48" s="69">
        <f>VLOOKUP($A48,'Return Data'!$A$7:$R$526,17,0)</f>
        <v>9.1057359860415694</v>
      </c>
      <c r="AA48" s="71">
        <f t="shared" si="11"/>
        <v>31</v>
      </c>
    </row>
    <row r="49" spans="1:27" x14ac:dyDescent="0.25">
      <c r="A49" s="67" t="s">
        <v>161</v>
      </c>
      <c r="B49" s="68">
        <f>VLOOKUP($A49,'Return Data'!$A$7:$R$526,2,0)</f>
        <v>43985</v>
      </c>
      <c r="C49" s="69">
        <f>VLOOKUP($A49,'Return Data'!$A$7:$R$526,3,0)</f>
        <v>3280.2440000000001</v>
      </c>
      <c r="D49" s="69">
        <f>VLOOKUP($A49,'Return Data'!$A$7:$R$526,6,0)</f>
        <v>3.0212905748505698</v>
      </c>
      <c r="E49" s="70">
        <f t="shared" si="0"/>
        <v>21</v>
      </c>
      <c r="F49" s="69">
        <f>VLOOKUP($A49,'Return Data'!$A$7:$R$526,7,0)</f>
        <v>2.8752114036361101</v>
      </c>
      <c r="G49" s="70">
        <f t="shared" si="1"/>
        <v>20</v>
      </c>
      <c r="H49" s="69">
        <f>VLOOKUP($A49,'Return Data'!$A$7:$R$526,8,0)</f>
        <v>2.7556016515824302</v>
      </c>
      <c r="I49" s="70">
        <f t="shared" si="2"/>
        <v>22</v>
      </c>
      <c r="J49" s="69">
        <f>VLOOKUP($A49,'Return Data'!$A$7:$R$526,9,0)</f>
        <v>3.5566543149846899</v>
      </c>
      <c r="K49" s="70">
        <f t="shared" si="3"/>
        <v>21</v>
      </c>
      <c r="L49" s="69">
        <f>VLOOKUP($A49,'Return Data'!$A$7:$R$526,10,0)</f>
        <v>4.8808425785904204</v>
      </c>
      <c r="M49" s="70">
        <f t="shared" si="4"/>
        <v>13</v>
      </c>
      <c r="N49" s="69">
        <f>VLOOKUP($A49,'Return Data'!$A$7:$R$526,11,0)</f>
        <v>5.54425455091459</v>
      </c>
      <c r="O49" s="70">
        <f t="shared" si="12"/>
        <v>16</v>
      </c>
      <c r="P49" s="69">
        <f>VLOOKUP($A49,'Return Data'!$A$7:$R$526,12,0)</f>
        <v>5.36351008396091</v>
      </c>
      <c r="Q49" s="70">
        <f t="shared" si="13"/>
        <v>18</v>
      </c>
      <c r="R49" s="69">
        <f>VLOOKUP($A49,'Return Data'!$A$7:$R$526,13,0)</f>
        <v>5.4882348623620896</v>
      </c>
      <c r="S49" s="70">
        <f t="shared" si="14"/>
        <v>16</v>
      </c>
      <c r="T49" s="69">
        <f>VLOOKUP($A49,'Return Data'!$A$7:$R$526,14,0)</f>
        <v>5.8076792290475199</v>
      </c>
      <c r="U49" s="70">
        <f t="shared" si="15"/>
        <v>16</v>
      </c>
      <c r="V49" s="69">
        <f>VLOOKUP($A49,'Return Data'!$A$7:$R$526,18,0)</f>
        <v>0</v>
      </c>
      <c r="W49" s="70">
        <f t="shared" si="18"/>
        <v>1</v>
      </c>
      <c r="X49" s="69">
        <f>VLOOKUP($A49,'Return Data'!$A$7:$R$526,15,0)</f>
        <v>7.2494084080328998</v>
      </c>
      <c r="Y49" s="70">
        <f t="shared" si="19"/>
        <v>14</v>
      </c>
      <c r="Z49" s="69">
        <f>VLOOKUP($A49,'Return Data'!$A$7:$R$526,17,0)</f>
        <v>9.9785051277818404</v>
      </c>
      <c r="AA49" s="71">
        <f t="shared" si="11"/>
        <v>23</v>
      </c>
    </row>
    <row r="50" spans="1:27" x14ac:dyDescent="0.25">
      <c r="A50" s="67" t="s">
        <v>162</v>
      </c>
      <c r="B50" s="68">
        <f>VLOOKUP($A50,'Return Data'!$A$7:$R$526,2,0)</f>
        <v>43985</v>
      </c>
      <c r="C50" s="69">
        <f>VLOOKUP($A50,'Return Data'!$A$7:$R$526,3,0)</f>
        <v>1084.991</v>
      </c>
      <c r="D50" s="69">
        <f>VLOOKUP($A50,'Return Data'!$A$7:$R$526,6,0)</f>
        <v>2.8731532033724498</v>
      </c>
      <c r="E50" s="70">
        <f t="shared" si="0"/>
        <v>26</v>
      </c>
      <c r="F50" s="69">
        <f>VLOOKUP($A50,'Return Data'!$A$7:$R$526,7,0)</f>
        <v>2.73112713634508</v>
      </c>
      <c r="G50" s="70">
        <f t="shared" si="1"/>
        <v>28</v>
      </c>
      <c r="H50" s="69">
        <f>VLOOKUP($A50,'Return Data'!$A$7:$R$526,8,0)</f>
        <v>2.8802841987552701</v>
      </c>
      <c r="I50" s="70">
        <f t="shared" si="2"/>
        <v>15</v>
      </c>
      <c r="J50" s="69">
        <f>VLOOKUP($A50,'Return Data'!$A$7:$R$526,9,0)</f>
        <v>3.0991166845482301</v>
      </c>
      <c r="K50" s="70">
        <f t="shared" si="3"/>
        <v>31</v>
      </c>
      <c r="L50" s="69">
        <f>VLOOKUP($A50,'Return Data'!$A$7:$R$526,10,0)</f>
        <v>3.3768876061481499</v>
      </c>
      <c r="M50" s="70">
        <f t="shared" si="4"/>
        <v>37</v>
      </c>
      <c r="N50" s="69">
        <f>VLOOKUP($A50,'Return Data'!$A$7:$R$526,11,0)</f>
        <v>4.0101111585057598</v>
      </c>
      <c r="O50" s="70">
        <f t="shared" si="12"/>
        <v>34</v>
      </c>
      <c r="P50" s="69">
        <f>VLOOKUP($A50,'Return Data'!$A$7:$R$526,12,0)</f>
        <v>4.6182489921429601</v>
      </c>
      <c r="Q50" s="70">
        <f t="shared" si="13"/>
        <v>31</v>
      </c>
      <c r="R50" s="69">
        <f>VLOOKUP($A50,'Return Data'!$A$7:$R$526,13,0)</f>
        <v>5.0448902563752602</v>
      </c>
      <c r="S50" s="70">
        <f t="shared" si="14"/>
        <v>30</v>
      </c>
      <c r="T50" s="69">
        <f>VLOOKUP($A50,'Return Data'!$A$7:$R$526,14,0)</f>
        <v>5.5147195057834404</v>
      </c>
      <c r="U50" s="70">
        <f t="shared" si="15"/>
        <v>30</v>
      </c>
      <c r="V50" s="69"/>
      <c r="W50" s="70"/>
      <c r="X50" s="69"/>
      <c r="Y50" s="70"/>
      <c r="Z50" s="69">
        <f>VLOOKUP($A50,'Return Data'!$A$7:$R$526,17,0)</f>
        <v>6.1385886868727599</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3.0599649925979233</v>
      </c>
      <c r="E52" s="78"/>
      <c r="F52" s="79">
        <f>AVERAGE(F8:F50)</f>
        <v>2.8849223903885823</v>
      </c>
      <c r="G52" s="78"/>
      <c r="H52" s="79">
        <f>AVERAGE(H8:H50)</f>
        <v>2.7816991991499012</v>
      </c>
      <c r="I52" s="78"/>
      <c r="J52" s="79">
        <f>AVERAGE(J8:J50)</f>
        <v>3.4902404256864465</v>
      </c>
      <c r="K52" s="78"/>
      <c r="L52" s="79">
        <f>AVERAGE(L8:L50)</f>
        <v>4.306228893276292</v>
      </c>
      <c r="M52" s="78"/>
      <c r="N52" s="79">
        <f>AVERAGE(N8:N50)</f>
        <v>5.105247525969534</v>
      </c>
      <c r="O52" s="78"/>
      <c r="P52" s="79">
        <f>AVERAGE(P8:P50)</f>
        <v>5.1416722378023945</v>
      </c>
      <c r="Q52" s="78"/>
      <c r="R52" s="79">
        <f>AVERAGE(R8:R50)</f>
        <v>5.30938889756289</v>
      </c>
      <c r="S52" s="78"/>
      <c r="T52" s="79">
        <f>AVERAGE(T8:T50)</f>
        <v>5.6593127893978723</v>
      </c>
      <c r="U52" s="78"/>
      <c r="V52" s="79">
        <f>AVERAGE(V8:V50)</f>
        <v>0</v>
      </c>
      <c r="W52" s="78"/>
      <c r="X52" s="79">
        <f>AVERAGE(X8:X50)</f>
        <v>7.0234130006936137</v>
      </c>
      <c r="Y52" s="78"/>
      <c r="Z52" s="79">
        <f>AVERAGE(Z8:Z50)</f>
        <v>8.9744307926627602</v>
      </c>
      <c r="AA52" s="80"/>
    </row>
    <row r="53" spans="1:27" x14ac:dyDescent="0.25">
      <c r="A53" s="77" t="s">
        <v>28</v>
      </c>
      <c r="B53" s="78"/>
      <c r="C53" s="78"/>
      <c r="D53" s="79">
        <f>MIN(D8:D50)</f>
        <v>0.23372141047994799</v>
      </c>
      <c r="E53" s="78"/>
      <c r="F53" s="79">
        <f>MIN(F8:F50)</f>
        <v>1.7315050063639501</v>
      </c>
      <c r="G53" s="78"/>
      <c r="H53" s="79">
        <f>MIN(H8:H50)</f>
        <v>1.9265822133247299</v>
      </c>
      <c r="I53" s="78"/>
      <c r="J53" s="79">
        <f>MIN(J8:J50)</f>
        <v>2.6124759663757899</v>
      </c>
      <c r="K53" s="78"/>
      <c r="L53" s="79">
        <f>MIN(L8:L50)</f>
        <v>2.6651202746638698</v>
      </c>
      <c r="M53" s="78"/>
      <c r="N53" s="79">
        <f>MIN(N8:N50)</f>
        <v>2.6884486563251602</v>
      </c>
      <c r="O53" s="78"/>
      <c r="P53" s="79">
        <f>MIN(P8:P50)</f>
        <v>3.5443934485027602</v>
      </c>
      <c r="Q53" s="78"/>
      <c r="R53" s="79">
        <f>MIN(R8:R50)</f>
        <v>3.9005394417334598</v>
      </c>
      <c r="S53" s="78"/>
      <c r="T53" s="79">
        <f>MIN(T8:T50)</f>
        <v>4.2361069641636604</v>
      </c>
      <c r="U53" s="78"/>
      <c r="V53" s="79">
        <f>MIN(V8:V50)</f>
        <v>0</v>
      </c>
      <c r="W53" s="78"/>
      <c r="X53" s="79">
        <f>MIN(X8:X50)</f>
        <v>3.5041724008419801</v>
      </c>
      <c r="Y53" s="78"/>
      <c r="Z53" s="79">
        <f>MIN(Z8:Z50)</f>
        <v>4.84050844249332</v>
      </c>
      <c r="AA53" s="80"/>
    </row>
    <row r="54" spans="1:27" ht="15.75" thickBot="1" x14ac:dyDescent="0.3">
      <c r="A54" s="81" t="s">
        <v>29</v>
      </c>
      <c r="B54" s="82"/>
      <c r="C54" s="82"/>
      <c r="D54" s="83">
        <f>MAX(D8:D50)</f>
        <v>5.8794178570971098</v>
      </c>
      <c r="E54" s="82"/>
      <c r="F54" s="83">
        <f>MAX(F8:F50)</f>
        <v>4.8815496274207097</v>
      </c>
      <c r="G54" s="82"/>
      <c r="H54" s="83">
        <f>MAX(H8:H50)</f>
        <v>4.6312141985680597</v>
      </c>
      <c r="I54" s="82"/>
      <c r="J54" s="83">
        <f>MAX(J8:J50)</f>
        <v>5.0936097355139101</v>
      </c>
      <c r="K54" s="82"/>
      <c r="L54" s="83">
        <f>MAX(L8:L50)</f>
        <v>5.6715012665606803</v>
      </c>
      <c r="M54" s="82"/>
      <c r="N54" s="83">
        <f>MAX(N8:N50)</f>
        <v>6.0616883795672099</v>
      </c>
      <c r="O54" s="82"/>
      <c r="P54" s="83">
        <f>MAX(P8:P50)</f>
        <v>5.8206365139851499</v>
      </c>
      <c r="Q54" s="82"/>
      <c r="R54" s="83">
        <f>MAX(R8:R50)</f>
        <v>6.1748248879226804</v>
      </c>
      <c r="S54" s="82"/>
      <c r="T54" s="83">
        <f>MAX(T8:T50)</f>
        <v>6.5656758780908504</v>
      </c>
      <c r="U54" s="82"/>
      <c r="V54" s="83">
        <f>MAX(V8:V50)</f>
        <v>0</v>
      </c>
      <c r="W54" s="82"/>
      <c r="X54" s="83">
        <f>MAX(X8:X50)</f>
        <v>7.5359936927314504</v>
      </c>
      <c r="Y54" s="82"/>
      <c r="Z54" s="83">
        <f>MAX(Z8:Z50)</f>
        <v>12.066811061690199</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4" t="s">
        <v>349</v>
      </c>
    </row>
    <row r="3" spans="1:27" ht="15" customHeight="1" thickBot="1" x14ac:dyDescent="0.3">
      <c r="A3" s="125"/>
    </row>
    <row r="4" spans="1:27" ht="15.75" thickBot="1" x14ac:dyDescent="0.3"/>
    <row r="5" spans="1:27" s="4" customFormat="1" x14ac:dyDescent="0.25">
      <c r="A5" s="32" t="s">
        <v>352</v>
      </c>
      <c r="B5" s="122" t="s">
        <v>8</v>
      </c>
      <c r="C5" s="122" t="s">
        <v>9</v>
      </c>
      <c r="D5" s="128" t="s">
        <v>115</v>
      </c>
      <c r="E5" s="128"/>
      <c r="F5" s="128" t="s">
        <v>116</v>
      </c>
      <c r="G5" s="128"/>
      <c r="H5" s="128" t="s">
        <v>117</v>
      </c>
      <c r="I5" s="128"/>
      <c r="J5" s="128" t="s">
        <v>47</v>
      </c>
      <c r="K5" s="128"/>
      <c r="L5" s="128" t="s">
        <v>48</v>
      </c>
      <c r="M5" s="128"/>
      <c r="N5" s="128" t="s">
        <v>1</v>
      </c>
      <c r="O5" s="128"/>
      <c r="P5" s="128" t="s">
        <v>2</v>
      </c>
      <c r="Q5" s="128"/>
      <c r="R5" s="128" t="s">
        <v>3</v>
      </c>
      <c r="S5" s="128"/>
      <c r="T5" s="128" t="s">
        <v>4</v>
      </c>
      <c r="U5" s="128"/>
      <c r="V5" s="128" t="s">
        <v>385</v>
      </c>
      <c r="W5" s="128"/>
      <c r="X5" s="128" t="s">
        <v>5</v>
      </c>
      <c r="Y5" s="128"/>
      <c r="Z5" s="128" t="s">
        <v>46</v>
      </c>
      <c r="AA5" s="131"/>
    </row>
    <row r="6" spans="1:27" s="4" customFormat="1" x14ac:dyDescent="0.25">
      <c r="A6" s="18" t="s">
        <v>7</v>
      </c>
      <c r="B6" s="123"/>
      <c r="C6" s="123"/>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43985</v>
      </c>
      <c r="C8" s="69">
        <f>VLOOKUP($A8,'Return Data'!$A$7:$R$526,3,0)</f>
        <v>320.6019</v>
      </c>
      <c r="D8" s="69">
        <f>VLOOKUP($A8,'Return Data'!$A$7:$R$526,6,0)</f>
        <v>4.2356504006815197</v>
      </c>
      <c r="E8" s="70">
        <f t="shared" ref="E8:E44" si="0">RANK(D8,D$8:D$48,0)</f>
        <v>4</v>
      </c>
      <c r="F8" s="69">
        <f>VLOOKUP($A8,'Return Data'!$A$7:$R$526,7,0)</f>
        <v>3.61765821151194</v>
      </c>
      <c r="G8" s="70">
        <f t="shared" ref="G8:G44" si="1">RANK(F8,F$8:F$48,0)</f>
        <v>5</v>
      </c>
      <c r="H8" s="69">
        <f>VLOOKUP($A8,'Return Data'!$A$7:$R$526,8,0)</f>
        <v>3.0545507301849502</v>
      </c>
      <c r="I8" s="70">
        <f t="shared" ref="I8:I44" si="2">RANK(H8,H$8:H$48,0)</f>
        <v>8</v>
      </c>
      <c r="J8" s="69">
        <f>VLOOKUP($A8,'Return Data'!$A$7:$R$526,9,0)</f>
        <v>3.9247224255191901</v>
      </c>
      <c r="K8" s="70">
        <f t="shared" ref="K8:K44" si="3">RANK(J8,J$8:J$48,0)</f>
        <v>5</v>
      </c>
      <c r="L8" s="69">
        <f>VLOOKUP($A8,'Return Data'!$A$7:$R$526,10,0)</f>
        <v>5.2141063336402897</v>
      </c>
      <c r="M8" s="70">
        <f t="shared" ref="M8:M44" si="4">RANK(L8,L$8:L$48,0)</f>
        <v>4</v>
      </c>
      <c r="N8" s="69">
        <f>VLOOKUP($A8,'Return Data'!$A$7:$R$526,11,0)</f>
        <v>5.61663227963429</v>
      </c>
      <c r="O8" s="70">
        <f t="shared" ref="O8:O44" si="5">RANK(N8,N$8:N$48,0)</f>
        <v>10</v>
      </c>
      <c r="P8" s="69">
        <f>VLOOKUP($A8,'Return Data'!$A$7:$R$526,12,0)</f>
        <v>5.3989758596698998</v>
      </c>
      <c r="Q8" s="70">
        <f t="shared" ref="Q8:Q44" si="6">RANK(P8,P$8:P$48,0)</f>
        <v>9</v>
      </c>
      <c r="R8" s="69">
        <f>VLOOKUP($A8,'Return Data'!$A$7:$R$526,13,0)</f>
        <v>5.48866813300807</v>
      </c>
      <c r="S8" s="70">
        <f t="shared" ref="S8:S44" si="7">RANK(R8,R$8:R$48,0)</f>
        <v>11</v>
      </c>
      <c r="T8" s="69">
        <f>VLOOKUP($A8,'Return Data'!$A$7:$R$526,14,0)</f>
        <v>5.8649848307681198</v>
      </c>
      <c r="U8" s="70">
        <f t="shared" ref="U8:U24" si="8">RANK(T8,T$8:T$48,0)</f>
        <v>4</v>
      </c>
      <c r="V8" s="69">
        <f>VLOOKUP($A8,'Return Data'!$A$7:$R$526,18,0)</f>
        <v>0</v>
      </c>
      <c r="W8" s="70">
        <f t="shared" ref="W8:W24" si="9">RANK(V8,V$8:V$48,0)</f>
        <v>1</v>
      </c>
      <c r="X8" s="69">
        <f>VLOOKUP($A8,'Return Data'!$A$7:$R$526,15,0)</f>
        <v>7.21735653756887</v>
      </c>
      <c r="Y8" s="70">
        <f t="shared" ref="Y8:Y24" si="10">RANK(X8,X$8:X$48,0)</f>
        <v>7</v>
      </c>
      <c r="Z8" s="69">
        <f>VLOOKUP($A8,'Return Data'!$A$7:$R$526,17,0)</f>
        <v>13.624243158175901</v>
      </c>
      <c r="AA8" s="71">
        <f t="shared" ref="AA8:AA44" si="11">RANK(Z8,Z$8:Z$48,0)</f>
        <v>6</v>
      </c>
    </row>
    <row r="9" spans="1:27" x14ac:dyDescent="0.25">
      <c r="A9" s="67" t="s">
        <v>228</v>
      </c>
      <c r="B9" s="68">
        <f>VLOOKUP($A9,'Return Data'!$A$7:$R$526,2,0)</f>
        <v>43985</v>
      </c>
      <c r="C9" s="69">
        <f>VLOOKUP($A9,'Return Data'!$A$7:$R$526,3,0)</f>
        <v>2213.5037000000002</v>
      </c>
      <c r="D9" s="69">
        <f>VLOOKUP($A9,'Return Data'!$A$7:$R$526,6,0)</f>
        <v>3.1036244042040901</v>
      </c>
      <c r="E9" s="70">
        <f t="shared" si="0"/>
        <v>16</v>
      </c>
      <c r="F9" s="69">
        <f>VLOOKUP($A9,'Return Data'!$A$7:$R$526,7,0)</f>
        <v>2.84018826861025</v>
      </c>
      <c r="G9" s="70">
        <f t="shared" si="1"/>
        <v>16</v>
      </c>
      <c r="H9" s="69">
        <f>VLOOKUP($A9,'Return Data'!$A$7:$R$526,8,0)</f>
        <v>2.7002895294778901</v>
      </c>
      <c r="I9" s="70">
        <f t="shared" si="2"/>
        <v>19</v>
      </c>
      <c r="J9" s="69">
        <f>VLOOKUP($A9,'Return Data'!$A$7:$R$526,9,0)</f>
        <v>3.6464887507369701</v>
      </c>
      <c r="K9" s="70">
        <f t="shared" si="3"/>
        <v>12</v>
      </c>
      <c r="L9" s="69">
        <f>VLOOKUP($A9,'Return Data'!$A$7:$R$526,10,0)</f>
        <v>4.8189952143240298</v>
      </c>
      <c r="M9" s="70">
        <f t="shared" si="4"/>
        <v>12</v>
      </c>
      <c r="N9" s="69">
        <f>VLOOKUP($A9,'Return Data'!$A$7:$R$526,11,0)</f>
        <v>5.70840004696137</v>
      </c>
      <c r="O9" s="70">
        <f t="shared" si="5"/>
        <v>7</v>
      </c>
      <c r="P9" s="69">
        <f>VLOOKUP($A9,'Return Data'!$A$7:$R$526,12,0)</f>
        <v>5.4662342595078703</v>
      </c>
      <c r="Q9" s="70">
        <f t="shared" si="6"/>
        <v>5</v>
      </c>
      <c r="R9" s="69">
        <f>VLOOKUP($A9,'Return Data'!$A$7:$R$526,13,0)</f>
        <v>5.5437186339502604</v>
      </c>
      <c r="S9" s="70">
        <f t="shared" si="7"/>
        <v>5</v>
      </c>
      <c r="T9" s="69">
        <f>VLOOKUP($A9,'Return Data'!$A$7:$R$526,14,0)</f>
        <v>5.8381781160919797</v>
      </c>
      <c r="U9" s="70">
        <f t="shared" si="8"/>
        <v>7</v>
      </c>
      <c r="V9" s="69">
        <f>VLOOKUP($A9,'Return Data'!$A$7:$R$526,18,0)</f>
        <v>0</v>
      </c>
      <c r="W9" s="70">
        <f t="shared" si="9"/>
        <v>1</v>
      </c>
      <c r="X9" s="69">
        <f>VLOOKUP($A9,'Return Data'!$A$7:$R$526,15,0)</f>
        <v>7.23172575553426</v>
      </c>
      <c r="Y9" s="70">
        <f t="shared" si="10"/>
        <v>4</v>
      </c>
      <c r="Z9" s="69">
        <f>VLOOKUP($A9,'Return Data'!$A$7:$R$526,17,0)</f>
        <v>11.3863457712082</v>
      </c>
      <c r="AA9" s="71">
        <f t="shared" si="11"/>
        <v>26</v>
      </c>
    </row>
    <row r="10" spans="1:27" x14ac:dyDescent="0.25">
      <c r="A10" s="67" t="s">
        <v>229</v>
      </c>
      <c r="B10" s="68">
        <f>VLOOKUP($A10,'Return Data'!$A$7:$R$526,2,0)</f>
        <v>43985</v>
      </c>
      <c r="C10" s="69">
        <f>VLOOKUP($A10,'Return Data'!$A$7:$R$526,3,0)</f>
        <v>2290.5346</v>
      </c>
      <c r="D10" s="69">
        <f>VLOOKUP($A10,'Return Data'!$A$7:$R$526,6,0)</f>
        <v>2.1306531970015601</v>
      </c>
      <c r="E10" s="70">
        <f t="shared" si="0"/>
        <v>36</v>
      </c>
      <c r="F10" s="69">
        <f>VLOOKUP($A10,'Return Data'!$A$7:$R$526,7,0)</f>
        <v>2.4449424001253099</v>
      </c>
      <c r="G10" s="70">
        <f t="shared" si="1"/>
        <v>32</v>
      </c>
      <c r="H10" s="69">
        <f>VLOOKUP($A10,'Return Data'!$A$7:$R$526,8,0)</f>
        <v>2.5433508042125501</v>
      </c>
      <c r="I10" s="70">
        <f t="shared" si="2"/>
        <v>26</v>
      </c>
      <c r="J10" s="69">
        <f>VLOOKUP($A10,'Return Data'!$A$7:$R$526,9,0)</f>
        <v>3.1924128943330699</v>
      </c>
      <c r="K10" s="70">
        <f t="shared" si="3"/>
        <v>29</v>
      </c>
      <c r="L10" s="69">
        <f>VLOOKUP($A10,'Return Data'!$A$7:$R$526,10,0)</f>
        <v>3.7705197756967399</v>
      </c>
      <c r="M10" s="70">
        <f t="shared" si="4"/>
        <v>30</v>
      </c>
      <c r="N10" s="69">
        <f>VLOOKUP($A10,'Return Data'!$A$7:$R$526,11,0)</f>
        <v>5.4365143720551803</v>
      </c>
      <c r="O10" s="70">
        <f t="shared" si="5"/>
        <v>15</v>
      </c>
      <c r="P10" s="69">
        <f>VLOOKUP($A10,'Return Data'!$A$7:$R$526,12,0)</f>
        <v>5.3277468904683403</v>
      </c>
      <c r="Q10" s="70">
        <f t="shared" si="6"/>
        <v>14</v>
      </c>
      <c r="R10" s="69">
        <f>VLOOKUP($A10,'Return Data'!$A$7:$R$526,13,0)</f>
        <v>5.4651592200475596</v>
      </c>
      <c r="S10" s="70">
        <f t="shared" si="7"/>
        <v>13</v>
      </c>
      <c r="T10" s="69">
        <f>VLOOKUP($A10,'Return Data'!$A$7:$R$526,14,0)</f>
        <v>5.7583557984348097</v>
      </c>
      <c r="U10" s="70">
        <f t="shared" si="8"/>
        <v>15</v>
      </c>
      <c r="V10" s="69">
        <f>VLOOKUP($A10,'Return Data'!$A$7:$R$526,18,0)</f>
        <v>0</v>
      </c>
      <c r="W10" s="70">
        <f t="shared" si="9"/>
        <v>1</v>
      </c>
      <c r="X10" s="69">
        <f>VLOOKUP($A10,'Return Data'!$A$7:$R$526,15,0)</f>
        <v>7.1894943939576201</v>
      </c>
      <c r="Y10" s="70">
        <f t="shared" si="10"/>
        <v>10</v>
      </c>
      <c r="Z10" s="69">
        <f>VLOOKUP($A10,'Return Data'!$A$7:$R$526,17,0)</f>
        <v>11.3889054400387</v>
      </c>
      <c r="AA10" s="71">
        <f t="shared" si="11"/>
        <v>25</v>
      </c>
    </row>
    <row r="11" spans="1:27" x14ac:dyDescent="0.25">
      <c r="A11" s="67" t="s">
        <v>230</v>
      </c>
      <c r="B11" s="68">
        <f>VLOOKUP($A11,'Return Data'!$A$7:$R$526,2,0)</f>
        <v>43985</v>
      </c>
      <c r="C11" s="69">
        <f>VLOOKUP($A11,'Return Data'!$A$7:$R$526,3,0)</f>
        <v>3059.7804000000001</v>
      </c>
      <c r="D11" s="69">
        <f>VLOOKUP($A11,'Return Data'!$A$7:$R$526,6,0)</f>
        <v>3.0075387764859598</v>
      </c>
      <c r="E11" s="70">
        <f t="shared" si="0"/>
        <v>20</v>
      </c>
      <c r="F11" s="69">
        <f>VLOOKUP($A11,'Return Data'!$A$7:$R$526,7,0)</f>
        <v>3.1114708222074601</v>
      </c>
      <c r="G11" s="70">
        <f t="shared" si="1"/>
        <v>11</v>
      </c>
      <c r="H11" s="69">
        <f>VLOOKUP($A11,'Return Data'!$A$7:$R$526,8,0)</f>
        <v>3.2811642913183499</v>
      </c>
      <c r="I11" s="70">
        <f t="shared" si="2"/>
        <v>5</v>
      </c>
      <c r="J11" s="69">
        <f>VLOOKUP($A11,'Return Data'!$A$7:$R$526,9,0)</f>
        <v>3.62598677968283</v>
      </c>
      <c r="K11" s="70">
        <f t="shared" si="3"/>
        <v>13</v>
      </c>
      <c r="L11" s="69">
        <f>VLOOKUP($A11,'Return Data'!$A$7:$R$526,10,0)</f>
        <v>4.1594946688660102</v>
      </c>
      <c r="M11" s="70">
        <f t="shared" si="4"/>
        <v>27</v>
      </c>
      <c r="N11" s="69">
        <f>VLOOKUP($A11,'Return Data'!$A$7:$R$526,11,0)</f>
        <v>5.3039330206315798</v>
      </c>
      <c r="O11" s="70">
        <f t="shared" si="5"/>
        <v>20</v>
      </c>
      <c r="P11" s="69">
        <f>VLOOKUP($A11,'Return Data'!$A$7:$R$526,12,0)</f>
        <v>5.2868639284730099</v>
      </c>
      <c r="Q11" s="70">
        <f t="shared" si="6"/>
        <v>17</v>
      </c>
      <c r="R11" s="69">
        <f>VLOOKUP($A11,'Return Data'!$A$7:$R$526,13,0)</f>
        <v>5.4654635349610903</v>
      </c>
      <c r="S11" s="70">
        <f t="shared" si="7"/>
        <v>12</v>
      </c>
      <c r="T11" s="69">
        <f>VLOOKUP($A11,'Return Data'!$A$7:$R$526,14,0)</f>
        <v>5.7752031957280003</v>
      </c>
      <c r="U11" s="70">
        <f t="shared" si="8"/>
        <v>13</v>
      </c>
      <c r="V11" s="69">
        <f>VLOOKUP($A11,'Return Data'!$A$7:$R$526,18,0)</f>
        <v>0</v>
      </c>
      <c r="W11" s="70">
        <f t="shared" si="9"/>
        <v>1</v>
      </c>
      <c r="X11" s="69">
        <f>VLOOKUP($A11,'Return Data'!$A$7:$R$526,15,0)</f>
        <v>7.1485989650146502</v>
      </c>
      <c r="Y11" s="70">
        <f t="shared" si="10"/>
        <v>15</v>
      </c>
      <c r="Z11" s="69">
        <f>VLOOKUP($A11,'Return Data'!$A$7:$R$526,17,0)</f>
        <v>13.068309508082701</v>
      </c>
      <c r="AA11" s="71">
        <f t="shared" si="11"/>
        <v>13</v>
      </c>
    </row>
    <row r="12" spans="1:27" x14ac:dyDescent="0.25">
      <c r="A12" s="67" t="s">
        <v>231</v>
      </c>
      <c r="B12" s="68">
        <f>VLOOKUP($A12,'Return Data'!$A$7:$R$526,2,0)</f>
        <v>43985</v>
      </c>
      <c r="C12" s="69">
        <f>VLOOKUP($A12,'Return Data'!$A$7:$R$526,3,0)</f>
        <v>2288.96</v>
      </c>
      <c r="D12" s="69">
        <f>VLOOKUP($A12,'Return Data'!$A$7:$R$526,6,0)</f>
        <v>3.2293722685740001</v>
      </c>
      <c r="E12" s="70">
        <f t="shared" si="0"/>
        <v>14</v>
      </c>
      <c r="F12" s="69">
        <f>VLOOKUP($A12,'Return Data'!$A$7:$R$526,7,0)</f>
        <v>3.0799726636375802</v>
      </c>
      <c r="G12" s="70">
        <f t="shared" si="1"/>
        <v>12</v>
      </c>
      <c r="H12" s="69">
        <f>VLOOKUP($A12,'Return Data'!$A$7:$R$526,8,0)</f>
        <v>2.6924088917715201</v>
      </c>
      <c r="I12" s="70">
        <f t="shared" si="2"/>
        <v>20</v>
      </c>
      <c r="J12" s="69">
        <f>VLOOKUP($A12,'Return Data'!$A$7:$R$526,9,0)</f>
        <v>3.7337671002542101</v>
      </c>
      <c r="K12" s="70">
        <f t="shared" si="3"/>
        <v>10</v>
      </c>
      <c r="L12" s="69">
        <f>VLOOKUP($A12,'Return Data'!$A$7:$R$526,10,0)</f>
        <v>4.93985811254697</v>
      </c>
      <c r="M12" s="70">
        <f t="shared" si="4"/>
        <v>9</v>
      </c>
      <c r="N12" s="69">
        <f>VLOOKUP($A12,'Return Data'!$A$7:$R$526,11,0)</f>
        <v>5.4821486706962199</v>
      </c>
      <c r="O12" s="70">
        <f t="shared" si="5"/>
        <v>13</v>
      </c>
      <c r="P12" s="69">
        <f>VLOOKUP($A12,'Return Data'!$A$7:$R$526,12,0)</f>
        <v>5.2044023505707697</v>
      </c>
      <c r="Q12" s="70">
        <f t="shared" si="6"/>
        <v>23</v>
      </c>
      <c r="R12" s="69">
        <f>VLOOKUP($A12,'Return Data'!$A$7:$R$526,13,0)</f>
        <v>5.2907647860134501</v>
      </c>
      <c r="S12" s="70">
        <f t="shared" si="7"/>
        <v>23</v>
      </c>
      <c r="T12" s="69">
        <f>VLOOKUP($A12,'Return Data'!$A$7:$R$526,14,0)</f>
        <v>5.5709545152157398</v>
      </c>
      <c r="U12" s="70">
        <f t="shared" si="8"/>
        <v>26</v>
      </c>
      <c r="V12" s="69">
        <f>VLOOKUP($A12,'Return Data'!$A$7:$R$526,18,0)</f>
        <v>0</v>
      </c>
      <c r="W12" s="70">
        <f t="shared" si="9"/>
        <v>1</v>
      </c>
      <c r="X12" s="69">
        <f>VLOOKUP($A12,'Return Data'!$A$7:$R$526,15,0)</f>
        <v>7.0939074004024798</v>
      </c>
      <c r="Y12" s="70">
        <f t="shared" si="10"/>
        <v>22</v>
      </c>
      <c r="Z12" s="69">
        <f>VLOOKUP($A12,'Return Data'!$A$7:$R$526,17,0)</f>
        <v>10.840331797235001</v>
      </c>
      <c r="AA12" s="71">
        <f t="shared" si="11"/>
        <v>29</v>
      </c>
    </row>
    <row r="13" spans="1:27" x14ac:dyDescent="0.25">
      <c r="A13" s="67" t="s">
        <v>232</v>
      </c>
      <c r="B13" s="68">
        <f>VLOOKUP($A13,'Return Data'!$A$7:$R$526,2,0)</f>
        <v>43985</v>
      </c>
      <c r="C13" s="69">
        <f>VLOOKUP($A13,'Return Data'!$A$7:$R$526,3,0)</f>
        <v>2397.7024000000001</v>
      </c>
      <c r="D13" s="69">
        <f>VLOOKUP($A13,'Return Data'!$A$7:$R$526,6,0)</f>
        <v>3.0128619153842999</v>
      </c>
      <c r="E13" s="70">
        <f t="shared" si="0"/>
        <v>19</v>
      </c>
      <c r="F13" s="69">
        <f>VLOOKUP($A13,'Return Data'!$A$7:$R$526,7,0)</f>
        <v>2.6468243037764201</v>
      </c>
      <c r="G13" s="70">
        <f t="shared" si="1"/>
        <v>29</v>
      </c>
      <c r="H13" s="69">
        <f>VLOOKUP($A13,'Return Data'!$A$7:$R$526,8,0)</f>
        <v>2.53976489402771</v>
      </c>
      <c r="I13" s="70">
        <f t="shared" si="2"/>
        <v>28</v>
      </c>
      <c r="J13" s="69">
        <f>VLOOKUP($A13,'Return Data'!$A$7:$R$526,9,0)</f>
        <v>2.9515798359397598</v>
      </c>
      <c r="K13" s="70">
        <f t="shared" si="3"/>
        <v>32</v>
      </c>
      <c r="L13" s="69">
        <f>VLOOKUP($A13,'Return Data'!$A$7:$R$526,10,0)</f>
        <v>3.2246217083547699</v>
      </c>
      <c r="M13" s="70">
        <f t="shared" si="4"/>
        <v>35</v>
      </c>
      <c r="N13" s="69">
        <f>VLOOKUP($A13,'Return Data'!$A$7:$R$526,11,0)</f>
        <v>3.89443102151892</v>
      </c>
      <c r="O13" s="70">
        <f t="shared" si="5"/>
        <v>36</v>
      </c>
      <c r="P13" s="69">
        <f>VLOOKUP($A13,'Return Data'!$A$7:$R$526,12,0)</f>
        <v>4.4696272615360497</v>
      </c>
      <c r="Q13" s="70">
        <f t="shared" si="6"/>
        <v>34</v>
      </c>
      <c r="R13" s="69">
        <f>VLOOKUP($A13,'Return Data'!$A$7:$R$526,13,0)</f>
        <v>4.7748934563732703</v>
      </c>
      <c r="S13" s="70">
        <f t="shared" si="7"/>
        <v>33</v>
      </c>
      <c r="T13" s="69">
        <f>VLOOKUP($A13,'Return Data'!$A$7:$R$526,14,0)</f>
        <v>5.1369668392935299</v>
      </c>
      <c r="U13" s="70">
        <f t="shared" si="8"/>
        <v>33</v>
      </c>
      <c r="V13" s="69">
        <f>VLOOKUP($A13,'Return Data'!$A$7:$R$526,18,0)</f>
        <v>0</v>
      </c>
      <c r="W13" s="70">
        <f t="shared" si="9"/>
        <v>1</v>
      </c>
      <c r="X13" s="69">
        <f>VLOOKUP($A13,'Return Data'!$A$7:$R$526,15,0)</f>
        <v>6.8567536245568999</v>
      </c>
      <c r="Y13" s="70">
        <f t="shared" si="10"/>
        <v>31</v>
      </c>
      <c r="Z13" s="69">
        <f>VLOOKUP($A13,'Return Data'!$A$7:$R$526,17,0)</f>
        <v>11.664844794528699</v>
      </c>
      <c r="AA13" s="71">
        <f t="shared" si="11"/>
        <v>19</v>
      </c>
    </row>
    <row r="14" spans="1:27" x14ac:dyDescent="0.25">
      <c r="A14" s="67" t="s">
        <v>233</v>
      </c>
      <c r="B14" s="68">
        <f>VLOOKUP($A14,'Return Data'!$A$7:$R$526,2,0)</f>
        <v>43985</v>
      </c>
      <c r="C14" s="69">
        <f>VLOOKUP($A14,'Return Data'!$A$7:$R$526,3,0)</f>
        <v>2844.8269</v>
      </c>
      <c r="D14" s="69">
        <f>VLOOKUP($A14,'Return Data'!$A$7:$R$526,6,0)</f>
        <v>3.0859495074592198</v>
      </c>
      <c r="E14" s="70">
        <f t="shared" si="0"/>
        <v>17</v>
      </c>
      <c r="F14" s="69">
        <f>VLOOKUP($A14,'Return Data'!$A$7:$R$526,7,0)</f>
        <v>2.7274790277389198</v>
      </c>
      <c r="G14" s="70">
        <f t="shared" si="1"/>
        <v>23</v>
      </c>
      <c r="H14" s="69">
        <f>VLOOKUP($A14,'Return Data'!$A$7:$R$526,8,0)</f>
        <v>2.8007097327296901</v>
      </c>
      <c r="I14" s="70">
        <f t="shared" si="2"/>
        <v>14</v>
      </c>
      <c r="J14" s="69">
        <f>VLOOKUP($A14,'Return Data'!$A$7:$R$526,9,0)</f>
        <v>3.31773483875905</v>
      </c>
      <c r="K14" s="70">
        <f t="shared" si="3"/>
        <v>27</v>
      </c>
      <c r="L14" s="69">
        <f>VLOOKUP($A14,'Return Data'!$A$7:$R$526,10,0)</f>
        <v>4.2296470203621803</v>
      </c>
      <c r="M14" s="70">
        <f t="shared" si="4"/>
        <v>26</v>
      </c>
      <c r="N14" s="69">
        <f>VLOOKUP($A14,'Return Data'!$A$7:$R$526,11,0)</f>
        <v>5.5148344398162203</v>
      </c>
      <c r="O14" s="70">
        <f t="shared" si="5"/>
        <v>12</v>
      </c>
      <c r="P14" s="69">
        <f>VLOOKUP($A14,'Return Data'!$A$7:$R$526,12,0)</f>
        <v>5.3142456137730196</v>
      </c>
      <c r="Q14" s="70">
        <f t="shared" si="6"/>
        <v>15</v>
      </c>
      <c r="R14" s="69">
        <f>VLOOKUP($A14,'Return Data'!$A$7:$R$526,13,0)</f>
        <v>5.37088077078959</v>
      </c>
      <c r="S14" s="70">
        <f t="shared" si="7"/>
        <v>20</v>
      </c>
      <c r="T14" s="69">
        <f>VLOOKUP($A14,'Return Data'!$A$7:$R$526,14,0)</f>
        <v>5.6877075503649799</v>
      </c>
      <c r="U14" s="70">
        <f t="shared" si="8"/>
        <v>19</v>
      </c>
      <c r="V14" s="69">
        <f>VLOOKUP($A14,'Return Data'!$A$7:$R$526,18,0)</f>
        <v>0</v>
      </c>
      <c r="W14" s="70">
        <f t="shared" si="9"/>
        <v>1</v>
      </c>
      <c r="X14" s="69">
        <f>VLOOKUP($A14,'Return Data'!$A$7:$R$526,15,0)</f>
        <v>7.1140461703728404</v>
      </c>
      <c r="Y14" s="70">
        <f t="shared" si="10"/>
        <v>19</v>
      </c>
      <c r="Z14" s="69">
        <f>VLOOKUP($A14,'Return Data'!$A$7:$R$526,17,0)</f>
        <v>12.6881819954777</v>
      </c>
      <c r="AA14" s="71">
        <f t="shared" si="11"/>
        <v>15</v>
      </c>
    </row>
    <row r="15" spans="1:27" x14ac:dyDescent="0.25">
      <c r="A15" s="67" t="s">
        <v>234</v>
      </c>
      <c r="B15" s="68">
        <f>VLOOKUP($A15,'Return Data'!$A$7:$R$526,2,0)</f>
        <v>43985</v>
      </c>
      <c r="C15" s="69">
        <f>VLOOKUP($A15,'Return Data'!$A$7:$R$526,3,0)</f>
        <v>2557.6631000000002</v>
      </c>
      <c r="D15" s="69">
        <f>VLOOKUP($A15,'Return Data'!$A$7:$R$526,6,0)</f>
        <v>2.5689319315613801</v>
      </c>
      <c r="E15" s="70">
        <f t="shared" si="0"/>
        <v>29</v>
      </c>
      <c r="F15" s="69">
        <f>VLOOKUP($A15,'Return Data'!$A$7:$R$526,7,0)</f>
        <v>2.8805372675022198</v>
      </c>
      <c r="G15" s="70">
        <f t="shared" si="1"/>
        <v>14</v>
      </c>
      <c r="H15" s="69">
        <f>VLOOKUP($A15,'Return Data'!$A$7:$R$526,8,0)</f>
        <v>2.6294023152663502</v>
      </c>
      <c r="I15" s="70">
        <f t="shared" si="2"/>
        <v>24</v>
      </c>
      <c r="J15" s="69">
        <f>VLOOKUP($A15,'Return Data'!$A$7:$R$526,9,0)</f>
        <v>3.7894129527151801</v>
      </c>
      <c r="K15" s="70">
        <f t="shared" si="3"/>
        <v>8</v>
      </c>
      <c r="L15" s="69">
        <f>VLOOKUP($A15,'Return Data'!$A$7:$R$526,10,0)</f>
        <v>4.8580529016461904</v>
      </c>
      <c r="M15" s="70">
        <f t="shared" si="4"/>
        <v>11</v>
      </c>
      <c r="N15" s="69">
        <f>VLOOKUP($A15,'Return Data'!$A$7:$R$526,11,0)</f>
        <v>5.6788371334099201</v>
      </c>
      <c r="O15" s="70">
        <f t="shared" si="5"/>
        <v>8</v>
      </c>
      <c r="P15" s="69">
        <f>VLOOKUP($A15,'Return Data'!$A$7:$R$526,12,0)</f>
        <v>5.35436656859524</v>
      </c>
      <c r="Q15" s="70">
        <f t="shared" si="6"/>
        <v>12</v>
      </c>
      <c r="R15" s="69">
        <f>VLOOKUP($A15,'Return Data'!$A$7:$R$526,13,0)</f>
        <v>5.4645805948714496</v>
      </c>
      <c r="S15" s="70">
        <f t="shared" si="7"/>
        <v>14</v>
      </c>
      <c r="T15" s="69">
        <f>VLOOKUP($A15,'Return Data'!$A$7:$R$526,14,0)</f>
        <v>5.7799651726491597</v>
      </c>
      <c r="U15" s="70">
        <f t="shared" si="8"/>
        <v>11</v>
      </c>
      <c r="V15" s="69">
        <f>VLOOKUP($A15,'Return Data'!$A$7:$R$526,18,0)</f>
        <v>0</v>
      </c>
      <c r="W15" s="70">
        <f t="shared" si="9"/>
        <v>1</v>
      </c>
      <c r="X15" s="69">
        <f>VLOOKUP($A15,'Return Data'!$A$7:$R$526,15,0)</f>
        <v>7.1745923728023699</v>
      </c>
      <c r="Y15" s="70">
        <f t="shared" si="10"/>
        <v>11</v>
      </c>
      <c r="Z15" s="69">
        <f>VLOOKUP($A15,'Return Data'!$A$7:$R$526,17,0)</f>
        <v>11.6073728074538</v>
      </c>
      <c r="AA15" s="71">
        <f t="shared" si="11"/>
        <v>20</v>
      </c>
    </row>
    <row r="16" spans="1:27" x14ac:dyDescent="0.25">
      <c r="A16" s="67" t="s">
        <v>235</v>
      </c>
      <c r="B16" s="68">
        <f>VLOOKUP($A16,'Return Data'!$A$7:$R$526,2,0)</f>
        <v>43985</v>
      </c>
      <c r="C16" s="69">
        <f>VLOOKUP($A16,'Return Data'!$A$7:$R$526,3,0)</f>
        <v>2178.9688999999998</v>
      </c>
      <c r="D16" s="69">
        <f>VLOOKUP($A16,'Return Data'!$A$7:$R$526,6,0)</f>
        <v>3.1963787409081701</v>
      </c>
      <c r="E16" s="70">
        <f t="shared" si="0"/>
        <v>15</v>
      </c>
      <c r="F16" s="69">
        <f>VLOOKUP($A16,'Return Data'!$A$7:$R$526,7,0)</f>
        <v>1.99816907814843</v>
      </c>
      <c r="G16" s="70">
        <f t="shared" si="1"/>
        <v>37</v>
      </c>
      <c r="H16" s="69">
        <f>VLOOKUP($A16,'Return Data'!$A$7:$R$526,8,0)</f>
        <v>2.27506583933059</v>
      </c>
      <c r="I16" s="70">
        <f t="shared" si="2"/>
        <v>33</v>
      </c>
      <c r="J16" s="69">
        <f>VLOOKUP($A16,'Return Data'!$A$7:$R$526,9,0)</f>
        <v>2.6782488612551201</v>
      </c>
      <c r="K16" s="70">
        <f t="shared" si="3"/>
        <v>37</v>
      </c>
      <c r="L16" s="69">
        <f>VLOOKUP($A16,'Return Data'!$A$7:$R$526,10,0)</f>
        <v>3.1189628209483602</v>
      </c>
      <c r="M16" s="70">
        <f t="shared" si="4"/>
        <v>37</v>
      </c>
      <c r="N16" s="69">
        <f>VLOOKUP($A16,'Return Data'!$A$7:$R$526,11,0)</f>
        <v>4.2463663616437897</v>
      </c>
      <c r="O16" s="70">
        <f t="shared" si="5"/>
        <v>31</v>
      </c>
      <c r="P16" s="69">
        <f>VLOOKUP($A16,'Return Data'!$A$7:$R$526,12,0)</f>
        <v>4.5412282858008002</v>
      </c>
      <c r="Q16" s="70">
        <f t="shared" si="6"/>
        <v>32</v>
      </c>
      <c r="R16" s="69">
        <f>VLOOKUP($A16,'Return Data'!$A$7:$R$526,13,0)</f>
        <v>4.6871264127196302</v>
      </c>
      <c r="S16" s="70">
        <f t="shared" si="7"/>
        <v>35</v>
      </c>
      <c r="T16" s="69">
        <f>VLOOKUP($A16,'Return Data'!$A$7:$R$526,14,0)</f>
        <v>5.0304877156882801</v>
      </c>
      <c r="U16" s="70">
        <f t="shared" si="8"/>
        <v>35</v>
      </c>
      <c r="V16" s="69">
        <f>VLOOKUP($A16,'Return Data'!$A$7:$R$526,18,0)</f>
        <v>0</v>
      </c>
      <c r="W16" s="70">
        <f t="shared" si="9"/>
        <v>1</v>
      </c>
      <c r="X16" s="69">
        <f>VLOOKUP($A16,'Return Data'!$A$7:$R$526,15,0)</f>
        <v>6.89874294348893</v>
      </c>
      <c r="Y16" s="70">
        <f t="shared" si="10"/>
        <v>30</v>
      </c>
      <c r="Z16" s="69">
        <f>VLOOKUP($A16,'Return Data'!$A$7:$R$526,17,0)</f>
        <v>11.453916648922</v>
      </c>
      <c r="AA16" s="71">
        <f t="shared" si="11"/>
        <v>22</v>
      </c>
    </row>
    <row r="17" spans="1:27" x14ac:dyDescent="0.25">
      <c r="A17" s="67" t="s">
        <v>236</v>
      </c>
      <c r="B17" s="68">
        <f>VLOOKUP($A17,'Return Data'!$A$7:$R$526,2,0)</f>
        <v>43985</v>
      </c>
      <c r="C17" s="69">
        <f>VLOOKUP($A17,'Return Data'!$A$7:$R$526,3,0)</f>
        <v>3916.2912999999999</v>
      </c>
      <c r="D17" s="69">
        <f>VLOOKUP($A17,'Return Data'!$A$7:$R$526,6,0)</f>
        <v>2.1614457635602502</v>
      </c>
      <c r="E17" s="70">
        <f t="shared" si="0"/>
        <v>35</v>
      </c>
      <c r="F17" s="69">
        <f>VLOOKUP($A17,'Return Data'!$A$7:$R$526,7,0)</f>
        <v>2.2580438761398498</v>
      </c>
      <c r="G17" s="70">
        <f t="shared" si="1"/>
        <v>34</v>
      </c>
      <c r="H17" s="69">
        <f>VLOOKUP($A17,'Return Data'!$A$7:$R$526,8,0)</f>
        <v>2.13849492449273</v>
      </c>
      <c r="I17" s="70">
        <f t="shared" si="2"/>
        <v>36</v>
      </c>
      <c r="J17" s="69">
        <f>VLOOKUP($A17,'Return Data'!$A$7:$R$526,9,0)</f>
        <v>3.3087479275118299</v>
      </c>
      <c r="K17" s="70">
        <f t="shared" si="3"/>
        <v>28</v>
      </c>
      <c r="L17" s="69">
        <f>VLOOKUP($A17,'Return Data'!$A$7:$R$526,10,0)</f>
        <v>4.6102365256263997</v>
      </c>
      <c r="M17" s="70">
        <f t="shared" si="4"/>
        <v>20</v>
      </c>
      <c r="N17" s="69">
        <f>VLOOKUP($A17,'Return Data'!$A$7:$R$526,11,0)</f>
        <v>5.4051523662028904</v>
      </c>
      <c r="O17" s="70">
        <f t="shared" si="5"/>
        <v>19</v>
      </c>
      <c r="P17" s="69">
        <f>VLOOKUP($A17,'Return Data'!$A$7:$R$526,12,0)</f>
        <v>5.2080625281635999</v>
      </c>
      <c r="Q17" s="70">
        <f t="shared" si="6"/>
        <v>22</v>
      </c>
      <c r="R17" s="69">
        <f>VLOOKUP($A17,'Return Data'!$A$7:$R$526,13,0)</f>
        <v>5.3237548934490704</v>
      </c>
      <c r="S17" s="70">
        <f t="shared" si="7"/>
        <v>22</v>
      </c>
      <c r="T17" s="69">
        <f>VLOOKUP($A17,'Return Data'!$A$7:$R$526,14,0)</f>
        <v>5.6486640456381503</v>
      </c>
      <c r="U17" s="70">
        <f t="shared" si="8"/>
        <v>22</v>
      </c>
      <c r="V17" s="69">
        <f>VLOOKUP($A17,'Return Data'!$A$7:$R$526,18,0)</f>
        <v>0</v>
      </c>
      <c r="W17" s="70">
        <f t="shared" si="9"/>
        <v>1</v>
      </c>
      <c r="X17" s="69">
        <f>VLOOKUP($A17,'Return Data'!$A$7:$R$526,15,0)</f>
        <v>7.0075220532372704</v>
      </c>
      <c r="Y17" s="70">
        <f t="shared" si="10"/>
        <v>27</v>
      </c>
      <c r="Z17" s="69">
        <f>VLOOKUP($A17,'Return Data'!$A$7:$R$526,17,0)</f>
        <v>14.8479052099316</v>
      </c>
      <c r="AA17" s="71">
        <f t="shared" si="11"/>
        <v>3</v>
      </c>
    </row>
    <row r="18" spans="1:27" x14ac:dyDescent="0.25">
      <c r="A18" s="67" t="s">
        <v>237</v>
      </c>
      <c r="B18" s="68">
        <f>VLOOKUP($A18,'Return Data'!$A$7:$R$526,2,0)</f>
        <v>43985</v>
      </c>
      <c r="C18" s="69">
        <f>VLOOKUP($A18,'Return Data'!$A$7:$R$526,3,0)</f>
        <v>1986.1715999999999</v>
      </c>
      <c r="D18" s="69">
        <f>VLOOKUP($A18,'Return Data'!$A$7:$R$526,6,0)</f>
        <v>2.5417247535562999</v>
      </c>
      <c r="E18" s="70">
        <f t="shared" si="0"/>
        <v>30</v>
      </c>
      <c r="F18" s="69">
        <f>VLOOKUP($A18,'Return Data'!$A$7:$R$526,7,0)</f>
        <v>2.7792465999700502</v>
      </c>
      <c r="G18" s="70">
        <f t="shared" si="1"/>
        <v>21</v>
      </c>
      <c r="H18" s="69">
        <f>VLOOKUP($A18,'Return Data'!$A$7:$R$526,8,0)</f>
        <v>2.7685297550415999</v>
      </c>
      <c r="I18" s="70">
        <f t="shared" si="2"/>
        <v>17</v>
      </c>
      <c r="J18" s="69">
        <f>VLOOKUP($A18,'Return Data'!$A$7:$R$526,9,0)</f>
        <v>3.57806113613099</v>
      </c>
      <c r="K18" s="70">
        <f t="shared" si="3"/>
        <v>17</v>
      </c>
      <c r="L18" s="69">
        <f>VLOOKUP($A18,'Return Data'!$A$7:$R$526,10,0)</f>
        <v>4.3614415873646299</v>
      </c>
      <c r="M18" s="70">
        <f t="shared" si="4"/>
        <v>24</v>
      </c>
      <c r="N18" s="69">
        <f>VLOOKUP($A18,'Return Data'!$A$7:$R$526,11,0)</f>
        <v>4.8752296661280203</v>
      </c>
      <c r="O18" s="70">
        <f t="shared" si="5"/>
        <v>28</v>
      </c>
      <c r="P18" s="69">
        <f>VLOOKUP($A18,'Return Data'!$A$7:$R$526,12,0)</f>
        <v>5.0197671941557802</v>
      </c>
      <c r="Q18" s="70">
        <f t="shared" si="6"/>
        <v>28</v>
      </c>
      <c r="R18" s="69">
        <f>VLOOKUP($A18,'Return Data'!$A$7:$R$526,13,0)</f>
        <v>5.2637304030530698</v>
      </c>
      <c r="S18" s="70">
        <f t="shared" si="7"/>
        <v>25</v>
      </c>
      <c r="T18" s="69">
        <f>VLOOKUP($A18,'Return Data'!$A$7:$R$526,14,0)</f>
        <v>5.6350778021685803</v>
      </c>
      <c r="U18" s="70">
        <f t="shared" si="8"/>
        <v>23</v>
      </c>
      <c r="V18" s="69">
        <f>VLOOKUP($A18,'Return Data'!$A$7:$R$526,18,0)</f>
        <v>0</v>
      </c>
      <c r="W18" s="70">
        <f t="shared" si="9"/>
        <v>1</v>
      </c>
      <c r="X18" s="69">
        <f>VLOOKUP($A18,'Return Data'!$A$7:$R$526,15,0)</f>
        <v>7.1440630773224196</v>
      </c>
      <c r="Y18" s="70">
        <f t="shared" si="10"/>
        <v>16</v>
      </c>
      <c r="Z18" s="69">
        <f>VLOOKUP($A18,'Return Data'!$A$7:$R$526,17,0)</f>
        <v>6.1572465617516201</v>
      </c>
      <c r="AA18" s="71">
        <f t="shared" si="11"/>
        <v>35</v>
      </c>
    </row>
    <row r="19" spans="1:27" x14ac:dyDescent="0.25">
      <c r="A19" s="67" t="s">
        <v>238</v>
      </c>
      <c r="B19" s="68">
        <f>VLOOKUP($A19,'Return Data'!$A$7:$R$526,2,0)</f>
        <v>43985</v>
      </c>
      <c r="C19" s="69">
        <f>VLOOKUP($A19,'Return Data'!$A$7:$R$526,3,0)</f>
        <v>295.11259999999999</v>
      </c>
      <c r="D19" s="69">
        <f>VLOOKUP($A19,'Return Data'!$A$7:$R$526,6,0)</f>
        <v>3.4139315790351299</v>
      </c>
      <c r="E19" s="70">
        <f t="shared" si="0"/>
        <v>9</v>
      </c>
      <c r="F19" s="69">
        <f>VLOOKUP($A19,'Return Data'!$A$7:$R$526,7,0)</f>
        <v>3.0227046588925801</v>
      </c>
      <c r="G19" s="70">
        <f t="shared" si="1"/>
        <v>13</v>
      </c>
      <c r="H19" s="69">
        <f>VLOOKUP($A19,'Return Data'!$A$7:$R$526,8,0)</f>
        <v>2.8426920698815299</v>
      </c>
      <c r="I19" s="70">
        <f t="shared" si="2"/>
        <v>12</v>
      </c>
      <c r="J19" s="69">
        <f>VLOOKUP($A19,'Return Data'!$A$7:$R$526,9,0)</f>
        <v>3.7919311145883401</v>
      </c>
      <c r="K19" s="70">
        <f t="shared" si="3"/>
        <v>7</v>
      </c>
      <c r="L19" s="69">
        <f>VLOOKUP($A19,'Return Data'!$A$7:$R$526,10,0)</f>
        <v>5.0920751102430302</v>
      </c>
      <c r="M19" s="70">
        <f t="shared" si="4"/>
        <v>5</v>
      </c>
      <c r="N19" s="69">
        <f>VLOOKUP($A19,'Return Data'!$A$7:$R$526,11,0)</f>
        <v>5.7234250687267298</v>
      </c>
      <c r="O19" s="70">
        <f t="shared" si="5"/>
        <v>5</v>
      </c>
      <c r="P19" s="69">
        <f>VLOOKUP($A19,'Return Data'!$A$7:$R$526,12,0)</f>
        <v>5.4186416285368297</v>
      </c>
      <c r="Q19" s="70">
        <f t="shared" si="6"/>
        <v>8</v>
      </c>
      <c r="R19" s="69">
        <f>VLOOKUP($A19,'Return Data'!$A$7:$R$526,13,0)</f>
        <v>5.4921259548989401</v>
      </c>
      <c r="S19" s="70">
        <f t="shared" si="7"/>
        <v>10</v>
      </c>
      <c r="T19" s="69">
        <f>VLOOKUP($A19,'Return Data'!$A$7:$R$526,14,0)</f>
        <v>5.7959957234730801</v>
      </c>
      <c r="U19" s="70">
        <f t="shared" si="8"/>
        <v>9</v>
      </c>
      <c r="V19" s="69">
        <f>VLOOKUP($A19,'Return Data'!$A$7:$R$526,18,0)</f>
        <v>0</v>
      </c>
      <c r="W19" s="70">
        <f t="shared" si="9"/>
        <v>1</v>
      </c>
      <c r="X19" s="69">
        <f>VLOOKUP($A19,'Return Data'!$A$7:$R$526,15,0)</f>
        <v>7.1610466487288198</v>
      </c>
      <c r="Y19" s="70">
        <f t="shared" si="10"/>
        <v>13</v>
      </c>
      <c r="Z19" s="69">
        <f>VLOOKUP($A19,'Return Data'!$A$7:$R$526,17,0)</f>
        <v>13.4066451430723</v>
      </c>
      <c r="AA19" s="71">
        <f t="shared" si="11"/>
        <v>9</v>
      </c>
    </row>
    <row r="20" spans="1:27" x14ac:dyDescent="0.25">
      <c r="A20" s="67" t="s">
        <v>239</v>
      </c>
      <c r="B20" s="68">
        <f>VLOOKUP($A20,'Return Data'!$A$7:$R$526,2,0)</f>
        <v>43985</v>
      </c>
      <c r="C20" s="69">
        <f>VLOOKUP($A20,'Return Data'!$A$7:$R$526,3,0)</f>
        <v>2134.7494999999999</v>
      </c>
      <c r="D20" s="69">
        <f>VLOOKUP($A20,'Return Data'!$A$7:$R$526,6,0)</f>
        <v>4.2151498498650399</v>
      </c>
      <c r="E20" s="70">
        <f t="shared" si="0"/>
        <v>5</v>
      </c>
      <c r="F20" s="69">
        <f>VLOOKUP($A20,'Return Data'!$A$7:$R$526,7,0)</f>
        <v>3.7798374152122598</v>
      </c>
      <c r="G20" s="70">
        <f t="shared" si="1"/>
        <v>4</v>
      </c>
      <c r="H20" s="69">
        <f>VLOOKUP($A20,'Return Data'!$A$7:$R$526,8,0)</f>
        <v>3.41842497640702</v>
      </c>
      <c r="I20" s="70">
        <f t="shared" si="2"/>
        <v>4</v>
      </c>
      <c r="J20" s="69">
        <f>VLOOKUP($A20,'Return Data'!$A$7:$R$526,9,0)</f>
        <v>4.1052168702676202</v>
      </c>
      <c r="K20" s="70">
        <f t="shared" si="3"/>
        <v>4</v>
      </c>
      <c r="L20" s="69">
        <f>VLOOKUP($A20,'Return Data'!$A$7:$R$526,10,0)</f>
        <v>5.0831416797623499</v>
      </c>
      <c r="M20" s="70">
        <f t="shared" si="4"/>
        <v>6</v>
      </c>
      <c r="N20" s="69">
        <f>VLOOKUP($A20,'Return Data'!$A$7:$R$526,11,0)</f>
        <v>5.9214843446582002</v>
      </c>
      <c r="O20" s="70">
        <f t="shared" si="5"/>
        <v>4</v>
      </c>
      <c r="P20" s="69">
        <f>VLOOKUP($A20,'Return Data'!$A$7:$R$526,12,0)</f>
        <v>5.6143418984640299</v>
      </c>
      <c r="Q20" s="70">
        <f t="shared" si="6"/>
        <v>1</v>
      </c>
      <c r="R20" s="69">
        <f>VLOOKUP($A20,'Return Data'!$A$7:$R$526,13,0)</f>
        <v>5.7000986555776496</v>
      </c>
      <c r="S20" s="70">
        <f t="shared" si="7"/>
        <v>3</v>
      </c>
      <c r="T20" s="69">
        <f>VLOOKUP($A20,'Return Data'!$A$7:$R$526,14,0)</f>
        <v>5.9577260146125202</v>
      </c>
      <c r="U20" s="70">
        <f t="shared" si="8"/>
        <v>3</v>
      </c>
      <c r="V20" s="69">
        <f>VLOOKUP($A20,'Return Data'!$A$7:$R$526,18,0)</f>
        <v>0</v>
      </c>
      <c r="W20" s="70">
        <f t="shared" si="9"/>
        <v>1</v>
      </c>
      <c r="X20" s="69">
        <f>VLOOKUP($A20,'Return Data'!$A$7:$R$526,15,0)</f>
        <v>7.2469483730157203</v>
      </c>
      <c r="Y20" s="70">
        <f t="shared" si="10"/>
        <v>1</v>
      </c>
      <c r="Z20" s="69">
        <f>VLOOKUP($A20,'Return Data'!$A$7:$R$526,17,0)</f>
        <v>11.4510248133813</v>
      </c>
      <c r="AA20" s="71">
        <f t="shared" si="11"/>
        <v>23</v>
      </c>
    </row>
    <row r="21" spans="1:27" x14ac:dyDescent="0.25">
      <c r="A21" s="67" t="s">
        <v>240</v>
      </c>
      <c r="B21" s="68">
        <f>VLOOKUP($A21,'Return Data'!$A$7:$R$526,2,0)</f>
        <v>43985</v>
      </c>
      <c r="C21" s="69">
        <f>VLOOKUP($A21,'Return Data'!$A$7:$R$526,3,0)</f>
        <v>2410.6484</v>
      </c>
      <c r="D21" s="69">
        <f>VLOOKUP($A21,'Return Data'!$A$7:$R$526,6,0)</f>
        <v>2.9497352697438499</v>
      </c>
      <c r="E21" s="70">
        <f t="shared" si="0"/>
        <v>22</v>
      </c>
      <c r="F21" s="69">
        <f>VLOOKUP($A21,'Return Data'!$A$7:$R$526,7,0)</f>
        <v>2.7810562297452299</v>
      </c>
      <c r="G21" s="70">
        <f t="shared" si="1"/>
        <v>20</v>
      </c>
      <c r="H21" s="69">
        <f>VLOOKUP($A21,'Return Data'!$A$7:$R$526,8,0)</f>
        <v>2.6304796808058399</v>
      </c>
      <c r="I21" s="70">
        <f t="shared" si="2"/>
        <v>23</v>
      </c>
      <c r="J21" s="69">
        <f>VLOOKUP($A21,'Return Data'!$A$7:$R$526,9,0)</f>
        <v>3.3701212670038201</v>
      </c>
      <c r="K21" s="70">
        <f t="shared" si="3"/>
        <v>26</v>
      </c>
      <c r="L21" s="69">
        <f>VLOOKUP($A21,'Return Data'!$A$7:$R$526,10,0)</f>
        <v>4.3862117779262197</v>
      </c>
      <c r="M21" s="70">
        <f t="shared" si="4"/>
        <v>23</v>
      </c>
      <c r="N21" s="69">
        <f>VLOOKUP($A21,'Return Data'!$A$7:$R$526,11,0)</f>
        <v>5.1420283696973197</v>
      </c>
      <c r="O21" s="70">
        <f t="shared" si="5"/>
        <v>25</v>
      </c>
      <c r="P21" s="69">
        <f>VLOOKUP($A21,'Return Data'!$A$7:$R$526,12,0)</f>
        <v>5.0798541480792698</v>
      </c>
      <c r="Q21" s="70">
        <f t="shared" si="6"/>
        <v>26</v>
      </c>
      <c r="R21" s="69">
        <f>VLOOKUP($A21,'Return Data'!$A$7:$R$526,13,0)</f>
        <v>5.1777479847360004</v>
      </c>
      <c r="S21" s="70">
        <f t="shared" si="7"/>
        <v>29</v>
      </c>
      <c r="T21" s="69">
        <f>VLOOKUP($A21,'Return Data'!$A$7:$R$526,14,0)</f>
        <v>5.4830428149199602</v>
      </c>
      <c r="U21" s="70">
        <f t="shared" si="8"/>
        <v>30</v>
      </c>
      <c r="V21" s="69">
        <f>VLOOKUP($A21,'Return Data'!$A$7:$R$526,18,0)</f>
        <v>0</v>
      </c>
      <c r="W21" s="70">
        <f t="shared" si="9"/>
        <v>1</v>
      </c>
      <c r="X21" s="69">
        <f>VLOOKUP($A21,'Return Data'!$A$7:$R$526,15,0)</f>
        <v>6.9767689647003399</v>
      </c>
      <c r="Y21" s="70">
        <f t="shared" si="10"/>
        <v>28</v>
      </c>
      <c r="Z21" s="69">
        <f>VLOOKUP($A21,'Return Data'!$A$7:$R$526,17,0)</f>
        <v>8.71609034205167</v>
      </c>
      <c r="AA21" s="71">
        <f t="shared" si="11"/>
        <v>32</v>
      </c>
    </row>
    <row r="22" spans="1:27" x14ac:dyDescent="0.25">
      <c r="A22" s="67" t="s">
        <v>241</v>
      </c>
      <c r="B22" s="68">
        <f>VLOOKUP($A22,'Return Data'!$A$7:$R$526,2,0)</f>
        <v>43985</v>
      </c>
      <c r="C22" s="69">
        <f>VLOOKUP($A22,'Return Data'!$A$7:$R$526,3,0)</f>
        <v>1547.9236000000001</v>
      </c>
      <c r="D22" s="69">
        <f>VLOOKUP($A22,'Return Data'!$A$7:$R$526,6,0)</f>
        <v>2.8227413046316698</v>
      </c>
      <c r="E22" s="70">
        <f t="shared" si="0"/>
        <v>26</v>
      </c>
      <c r="F22" s="69">
        <f>VLOOKUP($A22,'Return Data'!$A$7:$R$526,7,0)</f>
        <v>2.5503157837431001</v>
      </c>
      <c r="G22" s="70">
        <f t="shared" si="1"/>
        <v>30</v>
      </c>
      <c r="H22" s="69">
        <f>VLOOKUP($A22,'Return Data'!$A$7:$R$526,8,0)</f>
        <v>2.4784222852042501</v>
      </c>
      <c r="I22" s="70">
        <f t="shared" si="2"/>
        <v>30</v>
      </c>
      <c r="J22" s="69">
        <f>VLOOKUP($A22,'Return Data'!$A$7:$R$526,9,0)</f>
        <v>2.88854359000401</v>
      </c>
      <c r="K22" s="70">
        <f t="shared" si="3"/>
        <v>33</v>
      </c>
      <c r="L22" s="69">
        <f>VLOOKUP($A22,'Return Data'!$A$7:$R$526,10,0)</f>
        <v>3.39898705982477</v>
      </c>
      <c r="M22" s="70">
        <f t="shared" si="4"/>
        <v>31</v>
      </c>
      <c r="N22" s="69">
        <f>VLOOKUP($A22,'Return Data'!$A$7:$R$526,11,0)</f>
        <v>3.7092717204792498</v>
      </c>
      <c r="O22" s="70">
        <f t="shared" si="5"/>
        <v>37</v>
      </c>
      <c r="P22" s="69">
        <f>VLOOKUP($A22,'Return Data'!$A$7:$R$526,12,0)</f>
        <v>4.1994183646937904</v>
      </c>
      <c r="Q22" s="70">
        <f t="shared" si="6"/>
        <v>37</v>
      </c>
      <c r="R22" s="69">
        <f>VLOOKUP($A22,'Return Data'!$A$7:$R$526,13,0)</f>
        <v>4.4928313850587402</v>
      </c>
      <c r="S22" s="70">
        <f t="shared" si="7"/>
        <v>37</v>
      </c>
      <c r="T22" s="69">
        <f>VLOOKUP($A22,'Return Data'!$A$7:$R$526,14,0)</f>
        <v>4.8823941854939603</v>
      </c>
      <c r="U22" s="70">
        <f t="shared" si="8"/>
        <v>37</v>
      </c>
      <c r="V22" s="69">
        <f>VLOOKUP($A22,'Return Data'!$A$7:$R$526,18,0)</f>
        <v>0</v>
      </c>
      <c r="W22" s="70">
        <f t="shared" si="9"/>
        <v>1</v>
      </c>
      <c r="X22" s="69">
        <f>VLOOKUP($A22,'Return Data'!$A$7:$R$526,15,0)</f>
        <v>6.3983404462521403</v>
      </c>
      <c r="Y22" s="70">
        <f t="shared" si="10"/>
        <v>32</v>
      </c>
      <c r="Z22" s="69">
        <f>VLOOKUP($A22,'Return Data'!$A$7:$R$526,17,0)</f>
        <v>8.3484390544380798</v>
      </c>
      <c r="AA22" s="71">
        <f t="shared" si="11"/>
        <v>33</v>
      </c>
    </row>
    <row r="23" spans="1:27" x14ac:dyDescent="0.25">
      <c r="A23" s="67" t="s">
        <v>242</v>
      </c>
      <c r="B23" s="68">
        <f>VLOOKUP($A23,'Return Data'!$A$7:$R$526,2,0)</f>
        <v>43985</v>
      </c>
      <c r="C23" s="69">
        <f>VLOOKUP($A23,'Return Data'!$A$7:$R$526,3,0)</f>
        <v>1939.2793999999999</v>
      </c>
      <c r="D23" s="69">
        <f>VLOOKUP($A23,'Return Data'!$A$7:$R$526,6,0)</f>
        <v>2.3396529756672901</v>
      </c>
      <c r="E23" s="70">
        <f t="shared" si="0"/>
        <v>33</v>
      </c>
      <c r="F23" s="69">
        <f>VLOOKUP($A23,'Return Data'!$A$7:$R$526,7,0)</f>
        <v>2.0537639893209998</v>
      </c>
      <c r="G23" s="70">
        <f t="shared" si="1"/>
        <v>35</v>
      </c>
      <c r="H23" s="69">
        <f>VLOOKUP($A23,'Return Data'!$A$7:$R$526,8,0)</f>
        <v>1.96004675038851</v>
      </c>
      <c r="I23" s="70">
        <f t="shared" si="2"/>
        <v>37</v>
      </c>
      <c r="J23" s="69">
        <f>VLOOKUP($A23,'Return Data'!$A$7:$R$526,9,0)</f>
        <v>2.7862598090948798</v>
      </c>
      <c r="K23" s="70">
        <f t="shared" si="3"/>
        <v>34</v>
      </c>
      <c r="L23" s="69">
        <f>VLOOKUP($A23,'Return Data'!$A$7:$R$526,10,0)</f>
        <v>3.3628264122481699</v>
      </c>
      <c r="M23" s="70">
        <f t="shared" si="4"/>
        <v>32</v>
      </c>
      <c r="N23" s="69">
        <f>VLOOKUP($A23,'Return Data'!$A$7:$R$526,11,0)</f>
        <v>4.7305107431848397</v>
      </c>
      <c r="O23" s="70">
        <f t="shared" si="5"/>
        <v>30</v>
      </c>
      <c r="P23" s="69">
        <f>VLOOKUP($A23,'Return Data'!$A$7:$R$526,12,0)</f>
        <v>4.9839078289596399</v>
      </c>
      <c r="Q23" s="70">
        <f t="shared" si="6"/>
        <v>29</v>
      </c>
      <c r="R23" s="69">
        <f>VLOOKUP($A23,'Return Data'!$A$7:$R$526,13,0)</f>
        <v>5.1923657089005202</v>
      </c>
      <c r="S23" s="70">
        <f t="shared" si="7"/>
        <v>28</v>
      </c>
      <c r="T23" s="69">
        <f>VLOOKUP($A23,'Return Data'!$A$7:$R$526,14,0)</f>
        <v>5.5370970319800898</v>
      </c>
      <c r="U23" s="70">
        <f t="shared" si="8"/>
        <v>28</v>
      </c>
      <c r="V23" s="69">
        <f>VLOOKUP($A23,'Return Data'!$A$7:$R$526,18,0)</f>
        <v>0</v>
      </c>
      <c r="W23" s="70">
        <f t="shared" si="9"/>
        <v>1</v>
      </c>
      <c r="X23" s="69">
        <f>VLOOKUP($A23,'Return Data'!$A$7:$R$526,15,0)</f>
        <v>7.0489147168423703</v>
      </c>
      <c r="Y23" s="70">
        <f t="shared" si="10"/>
        <v>26</v>
      </c>
      <c r="Z23" s="69">
        <f>VLOOKUP($A23,'Return Data'!$A$7:$R$526,17,0)</f>
        <v>10.9044841284987</v>
      </c>
      <c r="AA23" s="71">
        <f t="shared" si="11"/>
        <v>28</v>
      </c>
    </row>
    <row r="24" spans="1:27" x14ac:dyDescent="0.25">
      <c r="A24" s="67" t="s">
        <v>243</v>
      </c>
      <c r="B24" s="68">
        <f>VLOOKUP($A24,'Return Data'!$A$7:$R$526,2,0)</f>
        <v>43985</v>
      </c>
      <c r="C24" s="69">
        <f>VLOOKUP($A24,'Return Data'!$A$7:$R$526,3,0)</f>
        <v>2737.9072999999999</v>
      </c>
      <c r="D24" s="69">
        <f>VLOOKUP($A24,'Return Data'!$A$7:$R$526,6,0)</f>
        <v>2.4038006711408801</v>
      </c>
      <c r="E24" s="70">
        <f t="shared" si="0"/>
        <v>32</v>
      </c>
      <c r="F24" s="69">
        <f>VLOOKUP($A24,'Return Data'!$A$7:$R$526,7,0)</f>
        <v>2.31965266320592</v>
      </c>
      <c r="G24" s="70">
        <f t="shared" si="1"/>
        <v>33</v>
      </c>
      <c r="H24" s="69">
        <f>VLOOKUP($A24,'Return Data'!$A$7:$R$526,8,0)</f>
        <v>1.9364308602877001</v>
      </c>
      <c r="I24" s="70">
        <f t="shared" si="2"/>
        <v>38</v>
      </c>
      <c r="J24" s="69">
        <f>VLOOKUP($A24,'Return Data'!$A$7:$R$526,9,0)</f>
        <v>3.13739996605951</v>
      </c>
      <c r="K24" s="70">
        <f t="shared" si="3"/>
        <v>30</v>
      </c>
      <c r="L24" s="69">
        <f>VLOOKUP($A24,'Return Data'!$A$7:$R$526,10,0)</f>
        <v>4.6280579517389704</v>
      </c>
      <c r="M24" s="70">
        <f t="shared" si="4"/>
        <v>19</v>
      </c>
      <c r="N24" s="69">
        <f>VLOOKUP($A24,'Return Data'!$A$7:$R$526,11,0)</f>
        <v>5.2003451021644604</v>
      </c>
      <c r="O24" s="70">
        <f t="shared" si="5"/>
        <v>24</v>
      </c>
      <c r="P24" s="69">
        <f>VLOOKUP($A24,'Return Data'!$A$7:$R$526,12,0)</f>
        <v>5.1128692437075696</v>
      </c>
      <c r="Q24" s="70">
        <f t="shared" si="6"/>
        <v>25</v>
      </c>
      <c r="R24" s="69">
        <f>VLOOKUP($A24,'Return Data'!$A$7:$R$526,13,0)</f>
        <v>5.2424566132099999</v>
      </c>
      <c r="S24" s="70">
        <f t="shared" si="7"/>
        <v>26</v>
      </c>
      <c r="T24" s="69">
        <f>VLOOKUP($A24,'Return Data'!$A$7:$R$526,14,0)</f>
        <v>5.5517499583227297</v>
      </c>
      <c r="U24" s="70">
        <f t="shared" si="8"/>
        <v>27</v>
      </c>
      <c r="V24" s="69">
        <f>VLOOKUP($A24,'Return Data'!$A$7:$R$526,18,0)</f>
        <v>0</v>
      </c>
      <c r="W24" s="70">
        <f t="shared" si="9"/>
        <v>1</v>
      </c>
      <c r="X24" s="69">
        <f>VLOOKUP($A24,'Return Data'!$A$7:$R$526,15,0)</f>
        <v>7.0795201849031599</v>
      </c>
      <c r="Y24" s="70">
        <f t="shared" si="10"/>
        <v>23</v>
      </c>
      <c r="Z24" s="69">
        <f>VLOOKUP($A24,'Return Data'!$A$7:$R$526,17,0)</f>
        <v>12.8226433090762</v>
      </c>
      <c r="AA24" s="71">
        <f t="shared" si="11"/>
        <v>14</v>
      </c>
    </row>
    <row r="25" spans="1:27" x14ac:dyDescent="0.25">
      <c r="A25" s="67" t="s">
        <v>244</v>
      </c>
      <c r="B25" s="68">
        <f>VLOOKUP($A25,'Return Data'!$A$7:$R$526,2,0)</f>
        <v>43985</v>
      </c>
      <c r="C25" s="69">
        <f>VLOOKUP($A25,'Return Data'!$A$7:$R$526,3,0)</f>
        <v>1052.9227000000001</v>
      </c>
      <c r="D25" s="69">
        <f>VLOOKUP($A25,'Return Data'!$A$7:$R$526,6,0)</f>
        <v>2.8323839972096398</v>
      </c>
      <c r="E25" s="70">
        <f t="shared" si="0"/>
        <v>25</v>
      </c>
      <c r="F25" s="69">
        <f>VLOOKUP($A25,'Return Data'!$A$7:$R$526,7,0)</f>
        <v>2.82357524070646</v>
      </c>
      <c r="G25" s="70">
        <f t="shared" si="1"/>
        <v>19</v>
      </c>
      <c r="H25" s="69">
        <f>VLOOKUP($A25,'Return Data'!$A$7:$R$526,8,0)</f>
        <v>2.83172032845542</v>
      </c>
      <c r="I25" s="70">
        <f t="shared" si="2"/>
        <v>13</v>
      </c>
      <c r="J25" s="69">
        <f>VLOOKUP($A25,'Return Data'!$A$7:$R$526,9,0)</f>
        <v>2.6799121893774598</v>
      </c>
      <c r="K25" s="70">
        <f t="shared" si="3"/>
        <v>36</v>
      </c>
      <c r="L25" s="69">
        <f>VLOOKUP($A25,'Return Data'!$A$7:$R$526,10,0)</f>
        <v>2.7350657528111602</v>
      </c>
      <c r="M25" s="70">
        <f t="shared" si="4"/>
        <v>39</v>
      </c>
      <c r="N25" s="69">
        <f>VLOOKUP($A25,'Return Data'!$A$7:$R$526,11,0)</f>
        <v>2.98459515196891</v>
      </c>
      <c r="O25" s="70">
        <f t="shared" si="5"/>
        <v>39</v>
      </c>
      <c r="P25" s="69">
        <f>VLOOKUP($A25,'Return Data'!$A$7:$R$526,12,0)</f>
        <v>3.7960272866281</v>
      </c>
      <c r="Q25" s="70">
        <f t="shared" si="6"/>
        <v>39</v>
      </c>
      <c r="R25" s="69">
        <f>VLOOKUP($A25,'Return Data'!$A$7:$R$526,13,0)</f>
        <v>4.1793020391993601</v>
      </c>
      <c r="S25" s="70">
        <f t="shared" si="7"/>
        <v>39</v>
      </c>
      <c r="T25" s="69"/>
      <c r="U25" s="70"/>
      <c r="V25" s="69"/>
      <c r="W25" s="70"/>
      <c r="X25" s="69"/>
      <c r="Y25" s="70"/>
      <c r="Z25" s="69">
        <f>VLOOKUP($A25,'Return Data'!$A$7:$R$526,17,0)</f>
        <v>4.7498592983002901</v>
      </c>
      <c r="AA25" s="71">
        <f t="shared" si="11"/>
        <v>39</v>
      </c>
    </row>
    <row r="26" spans="1:27" x14ac:dyDescent="0.25">
      <c r="A26" s="67" t="s">
        <v>245</v>
      </c>
      <c r="B26" s="68">
        <f>VLOOKUP($A26,'Return Data'!$A$7:$R$526,2,0)</f>
        <v>43985</v>
      </c>
      <c r="C26" s="69">
        <f>VLOOKUP($A26,'Return Data'!$A$7:$R$526,3,0)</f>
        <v>54.443199999999997</v>
      </c>
      <c r="D26" s="69">
        <f>VLOOKUP($A26,'Return Data'!$A$7:$R$526,6,0)</f>
        <v>3.35242531898305</v>
      </c>
      <c r="E26" s="70">
        <f t="shared" si="0"/>
        <v>11</v>
      </c>
      <c r="F26" s="69">
        <f>VLOOKUP($A26,'Return Data'!$A$7:$R$526,7,0)</f>
        <v>3.3306815265831098</v>
      </c>
      <c r="G26" s="70">
        <f t="shared" si="1"/>
        <v>7</v>
      </c>
      <c r="H26" s="69">
        <f>VLOOKUP($A26,'Return Data'!$A$7:$R$526,8,0)</f>
        <v>3.0282408267980099</v>
      </c>
      <c r="I26" s="70">
        <f t="shared" si="2"/>
        <v>9</v>
      </c>
      <c r="J26" s="69">
        <f>VLOOKUP($A26,'Return Data'!$A$7:$R$526,9,0)</f>
        <v>3.4044446032554698</v>
      </c>
      <c r="K26" s="70">
        <f t="shared" si="3"/>
        <v>24</v>
      </c>
      <c r="L26" s="69">
        <f>VLOOKUP($A26,'Return Data'!$A$7:$R$526,10,0)</f>
        <v>4.0428632267315603</v>
      </c>
      <c r="M26" s="70">
        <f t="shared" si="4"/>
        <v>28</v>
      </c>
      <c r="N26" s="69">
        <f>VLOOKUP($A26,'Return Data'!$A$7:$R$526,11,0)</f>
        <v>4.7961618823624503</v>
      </c>
      <c r="O26" s="70">
        <f t="shared" si="5"/>
        <v>29</v>
      </c>
      <c r="P26" s="69">
        <f>VLOOKUP($A26,'Return Data'!$A$7:$R$526,12,0)</f>
        <v>4.9409965850221802</v>
      </c>
      <c r="Q26" s="70">
        <f t="shared" si="6"/>
        <v>30</v>
      </c>
      <c r="R26" s="69">
        <f>VLOOKUP($A26,'Return Data'!$A$7:$R$526,13,0)</f>
        <v>5.1382649500305204</v>
      </c>
      <c r="S26" s="70">
        <f t="shared" si="7"/>
        <v>30</v>
      </c>
      <c r="T26" s="69">
        <f>VLOOKUP($A26,'Return Data'!$A$7:$R$526,14,0)</f>
        <v>5.5201105833981599</v>
      </c>
      <c r="U26" s="70">
        <f t="shared" ref="U26:U44" si="12">RANK(T26,T$8:T$48,0)</f>
        <v>29</v>
      </c>
      <c r="V26" s="69">
        <f>VLOOKUP($A26,'Return Data'!$A$7:$R$526,18,0)</f>
        <v>0</v>
      </c>
      <c r="W26" s="70">
        <f t="shared" ref="W26:W31" si="13">RANK(V26,V$8:V$48,0)</f>
        <v>1</v>
      </c>
      <c r="X26" s="69">
        <f>VLOOKUP($A26,'Return Data'!$A$7:$R$526,15,0)</f>
        <v>7.0973021835094796</v>
      </c>
      <c r="Y26" s="70">
        <f t="shared" ref="Y26:Y31" si="14">RANK(X26,X$8:X$48,0)</f>
        <v>21</v>
      </c>
      <c r="Z26" s="69">
        <f>VLOOKUP($A26,'Return Data'!$A$7:$R$526,17,0)</f>
        <v>19.806798534798499</v>
      </c>
      <c r="AA26" s="71">
        <f t="shared" si="11"/>
        <v>1</v>
      </c>
    </row>
    <row r="27" spans="1:27" x14ac:dyDescent="0.25">
      <c r="A27" s="67" t="s">
        <v>246</v>
      </c>
      <c r="B27" s="68">
        <f>VLOOKUP($A27,'Return Data'!$A$7:$R$526,2,0)</f>
        <v>43985</v>
      </c>
      <c r="C27" s="69">
        <f>VLOOKUP($A27,'Return Data'!$A$7:$R$526,3,0)</f>
        <v>4033.48</v>
      </c>
      <c r="D27" s="69">
        <f>VLOOKUP($A27,'Return Data'!$A$7:$R$526,6,0)</f>
        <v>2.4488934296366098</v>
      </c>
      <c r="E27" s="70">
        <f t="shared" si="0"/>
        <v>31</v>
      </c>
      <c r="F27" s="69">
        <f>VLOOKUP($A27,'Return Data'!$A$7:$R$526,7,0)</f>
        <v>2.6649867234848799</v>
      </c>
      <c r="G27" s="70">
        <f t="shared" si="1"/>
        <v>26</v>
      </c>
      <c r="H27" s="69">
        <f>VLOOKUP($A27,'Return Data'!$A$7:$R$526,8,0)</f>
        <v>2.3318726035984301</v>
      </c>
      <c r="I27" s="70">
        <f t="shared" si="2"/>
        <v>32</v>
      </c>
      <c r="J27" s="69">
        <f>VLOOKUP($A27,'Return Data'!$A$7:$R$526,9,0)</f>
        <v>3.4284184138143798</v>
      </c>
      <c r="K27" s="70">
        <f t="shared" si="3"/>
        <v>23</v>
      </c>
      <c r="L27" s="69">
        <f>VLOOKUP($A27,'Return Data'!$A$7:$R$526,10,0)</f>
        <v>4.5545267759403698</v>
      </c>
      <c r="M27" s="70">
        <f t="shared" si="4"/>
        <v>21</v>
      </c>
      <c r="N27" s="69">
        <f>VLOOKUP($A27,'Return Data'!$A$7:$R$526,11,0)</f>
        <v>5.2032741133611404</v>
      </c>
      <c r="O27" s="70">
        <f t="shared" si="5"/>
        <v>23</v>
      </c>
      <c r="P27" s="69">
        <f>VLOOKUP($A27,'Return Data'!$A$7:$R$526,12,0)</f>
        <v>5.1392901418243699</v>
      </c>
      <c r="Q27" s="70">
        <f t="shared" si="6"/>
        <v>24</v>
      </c>
      <c r="R27" s="69">
        <f>VLOOKUP($A27,'Return Data'!$A$7:$R$526,13,0)</f>
        <v>5.2813613628109604</v>
      </c>
      <c r="S27" s="70">
        <f t="shared" si="7"/>
        <v>24</v>
      </c>
      <c r="T27" s="69">
        <f>VLOOKUP($A27,'Return Data'!$A$7:$R$526,14,0)</f>
        <v>5.5947263087342796</v>
      </c>
      <c r="U27" s="70">
        <f t="shared" si="12"/>
        <v>24</v>
      </c>
      <c r="V27" s="69">
        <f>VLOOKUP($A27,'Return Data'!$A$7:$R$526,18,0)</f>
        <v>0</v>
      </c>
      <c r="W27" s="70">
        <f t="shared" si="13"/>
        <v>1</v>
      </c>
      <c r="X27" s="69">
        <f>VLOOKUP($A27,'Return Data'!$A$7:$R$526,15,0)</f>
        <v>7.0607456709697898</v>
      </c>
      <c r="Y27" s="70">
        <f t="shared" si="14"/>
        <v>24</v>
      </c>
      <c r="Z27" s="69">
        <f>VLOOKUP($A27,'Return Data'!$A$7:$R$526,17,0)</f>
        <v>13.4543588292906</v>
      </c>
      <c r="AA27" s="71">
        <f t="shared" si="11"/>
        <v>8</v>
      </c>
    </row>
    <row r="28" spans="1:27" x14ac:dyDescent="0.25">
      <c r="A28" s="67" t="s">
        <v>247</v>
      </c>
      <c r="B28" s="68">
        <f>VLOOKUP($A28,'Return Data'!$A$7:$R$526,2,0)</f>
        <v>43985</v>
      </c>
      <c r="C28" s="69">
        <f>VLOOKUP($A28,'Return Data'!$A$7:$R$526,3,0)</f>
        <v>2733.3409000000001</v>
      </c>
      <c r="D28" s="69">
        <f>VLOOKUP($A28,'Return Data'!$A$7:$R$526,6,0)</f>
        <v>2.8645766255124299</v>
      </c>
      <c r="E28" s="70">
        <f t="shared" si="0"/>
        <v>24</v>
      </c>
      <c r="F28" s="69">
        <f>VLOOKUP($A28,'Return Data'!$A$7:$R$526,7,0)</f>
        <v>2.5083271506738001</v>
      </c>
      <c r="G28" s="70">
        <f t="shared" si="1"/>
        <v>31</v>
      </c>
      <c r="H28" s="69">
        <f>VLOOKUP($A28,'Return Data'!$A$7:$R$526,8,0)</f>
        <v>2.53937801366216</v>
      </c>
      <c r="I28" s="70">
        <f t="shared" si="2"/>
        <v>29</v>
      </c>
      <c r="J28" s="69">
        <f>VLOOKUP($A28,'Return Data'!$A$7:$R$526,9,0)</f>
        <v>3.3795028533937401</v>
      </c>
      <c r="K28" s="70">
        <f t="shared" si="3"/>
        <v>25</v>
      </c>
      <c r="L28" s="69">
        <f>VLOOKUP($A28,'Return Data'!$A$7:$R$526,10,0)</f>
        <v>4.4898733527627197</v>
      </c>
      <c r="M28" s="70">
        <f t="shared" si="4"/>
        <v>22</v>
      </c>
      <c r="N28" s="69">
        <f>VLOOKUP($A28,'Return Data'!$A$7:$R$526,11,0)</f>
        <v>5.5314355392247201</v>
      </c>
      <c r="O28" s="70">
        <f t="shared" si="5"/>
        <v>11</v>
      </c>
      <c r="P28" s="69">
        <f>VLOOKUP($A28,'Return Data'!$A$7:$R$526,12,0)</f>
        <v>5.3445410971144298</v>
      </c>
      <c r="Q28" s="70">
        <f t="shared" si="6"/>
        <v>13</v>
      </c>
      <c r="R28" s="69">
        <f>VLOOKUP($A28,'Return Data'!$A$7:$R$526,13,0)</f>
        <v>5.4338674376352403</v>
      </c>
      <c r="S28" s="70">
        <f t="shared" si="7"/>
        <v>16</v>
      </c>
      <c r="T28" s="69">
        <f>VLOOKUP($A28,'Return Data'!$A$7:$R$526,14,0)</f>
        <v>5.7087264713783901</v>
      </c>
      <c r="U28" s="70">
        <f t="shared" si="12"/>
        <v>17</v>
      </c>
      <c r="V28" s="69">
        <f>VLOOKUP($A28,'Return Data'!$A$7:$R$526,18,0)</f>
        <v>0</v>
      </c>
      <c r="W28" s="70">
        <f t="shared" si="13"/>
        <v>1</v>
      </c>
      <c r="X28" s="69">
        <f>VLOOKUP($A28,'Return Data'!$A$7:$R$526,15,0)</f>
        <v>7.1538773266835998</v>
      </c>
      <c r="Y28" s="70">
        <f t="shared" si="14"/>
        <v>14</v>
      </c>
      <c r="Z28" s="69">
        <f>VLOOKUP($A28,'Return Data'!$A$7:$R$526,17,0)</f>
        <v>12.673666436298101</v>
      </c>
      <c r="AA28" s="71">
        <f t="shared" si="11"/>
        <v>16</v>
      </c>
    </row>
    <row r="29" spans="1:27" x14ac:dyDescent="0.25">
      <c r="A29" s="67" t="s">
        <v>248</v>
      </c>
      <c r="B29" s="68">
        <f>VLOOKUP($A29,'Return Data'!$A$7:$R$526,2,0)</f>
        <v>43985</v>
      </c>
      <c r="C29" s="69">
        <f>VLOOKUP($A29,'Return Data'!$A$7:$R$526,3,0)</f>
        <v>3606.0518999999999</v>
      </c>
      <c r="D29" s="69">
        <f>VLOOKUP($A29,'Return Data'!$A$7:$R$526,6,0)</f>
        <v>3.67663464679935</v>
      </c>
      <c r="E29" s="70">
        <f t="shared" si="0"/>
        <v>7</v>
      </c>
      <c r="F29" s="69">
        <f>VLOOKUP($A29,'Return Data'!$A$7:$R$526,7,0)</f>
        <v>3.2071171956251998</v>
      </c>
      <c r="G29" s="70">
        <f t="shared" si="1"/>
        <v>9</v>
      </c>
      <c r="H29" s="69">
        <f>VLOOKUP($A29,'Return Data'!$A$7:$R$526,8,0)</f>
        <v>2.9685546980335098</v>
      </c>
      <c r="I29" s="70">
        <f t="shared" si="2"/>
        <v>11</v>
      </c>
      <c r="J29" s="69">
        <f>VLOOKUP($A29,'Return Data'!$A$7:$R$526,9,0)</f>
        <v>3.7589639196290801</v>
      </c>
      <c r="K29" s="70">
        <f t="shared" si="3"/>
        <v>9</v>
      </c>
      <c r="L29" s="69">
        <f>VLOOKUP($A29,'Return Data'!$A$7:$R$526,10,0)</f>
        <v>4.7386281369155299</v>
      </c>
      <c r="M29" s="70">
        <f t="shared" si="4"/>
        <v>16</v>
      </c>
      <c r="N29" s="69">
        <f>VLOOKUP($A29,'Return Data'!$A$7:$R$526,11,0)</f>
        <v>5.7111742250605202</v>
      </c>
      <c r="O29" s="70">
        <f t="shared" si="5"/>
        <v>6</v>
      </c>
      <c r="P29" s="69">
        <f>VLOOKUP($A29,'Return Data'!$A$7:$R$526,12,0)</f>
        <v>5.4515274336274304</v>
      </c>
      <c r="Q29" s="70">
        <f t="shared" si="6"/>
        <v>7</v>
      </c>
      <c r="R29" s="69">
        <f>VLOOKUP($A29,'Return Data'!$A$7:$R$526,13,0)</f>
        <v>5.52010677553716</v>
      </c>
      <c r="S29" s="70">
        <f t="shared" si="7"/>
        <v>8</v>
      </c>
      <c r="T29" s="69">
        <f>VLOOKUP($A29,'Return Data'!$A$7:$R$526,14,0)</f>
        <v>5.7765857848170103</v>
      </c>
      <c r="U29" s="70">
        <f t="shared" si="12"/>
        <v>12</v>
      </c>
      <c r="V29" s="69">
        <f>VLOOKUP($A29,'Return Data'!$A$7:$R$526,18,0)</f>
        <v>0</v>
      </c>
      <c r="W29" s="70">
        <f t="shared" si="13"/>
        <v>1</v>
      </c>
      <c r="X29" s="69">
        <f>VLOOKUP($A29,'Return Data'!$A$7:$R$526,15,0)</f>
        <v>7.1114749563641801</v>
      </c>
      <c r="Y29" s="70">
        <f t="shared" si="14"/>
        <v>20</v>
      </c>
      <c r="Z29" s="69">
        <f>VLOOKUP($A29,'Return Data'!$A$7:$R$526,17,0)</f>
        <v>14.288852989334501</v>
      </c>
      <c r="AA29" s="71">
        <f t="shared" si="11"/>
        <v>5</v>
      </c>
    </row>
    <row r="30" spans="1:27" x14ac:dyDescent="0.25">
      <c r="A30" s="67" t="s">
        <v>249</v>
      </c>
      <c r="B30" s="68">
        <f>VLOOKUP($A30,'Return Data'!$A$7:$R$526,2,0)</f>
        <v>43985</v>
      </c>
      <c r="C30" s="69">
        <f>VLOOKUP($A30,'Return Data'!$A$7:$R$526,3,0)</f>
        <v>1293.5941</v>
      </c>
      <c r="D30" s="69">
        <f>VLOOKUP($A30,'Return Data'!$A$7:$R$526,6,0)</f>
        <v>3.5555573423075</v>
      </c>
      <c r="E30" s="70">
        <f t="shared" si="0"/>
        <v>8</v>
      </c>
      <c r="F30" s="69">
        <f>VLOOKUP($A30,'Return Data'!$A$7:$R$526,7,0)</f>
        <v>3.2899298333194</v>
      </c>
      <c r="G30" s="70">
        <f t="shared" si="1"/>
        <v>8</v>
      </c>
      <c r="H30" s="69">
        <f>VLOOKUP($A30,'Return Data'!$A$7:$R$526,8,0)</f>
        <v>3.2432236812303099</v>
      </c>
      <c r="I30" s="70">
        <f t="shared" si="2"/>
        <v>6</v>
      </c>
      <c r="J30" s="69">
        <f>VLOOKUP($A30,'Return Data'!$A$7:$R$526,9,0)</f>
        <v>3.9062975233310202</v>
      </c>
      <c r="K30" s="70">
        <f t="shared" si="3"/>
        <v>6</v>
      </c>
      <c r="L30" s="69">
        <f>VLOOKUP($A30,'Return Data'!$A$7:$R$526,10,0)</f>
        <v>4.7851352368070303</v>
      </c>
      <c r="M30" s="70">
        <f t="shared" si="4"/>
        <v>14</v>
      </c>
      <c r="N30" s="69">
        <f>VLOOKUP($A30,'Return Data'!$A$7:$R$526,11,0)</f>
        <v>5.42551682801541</v>
      </c>
      <c r="O30" s="70">
        <f t="shared" si="5"/>
        <v>16</v>
      </c>
      <c r="P30" s="69">
        <f>VLOOKUP($A30,'Return Data'!$A$7:$R$526,12,0)</f>
        <v>5.3544815713147802</v>
      </c>
      <c r="Q30" s="70">
        <f t="shared" si="6"/>
        <v>11</v>
      </c>
      <c r="R30" s="69">
        <f>VLOOKUP($A30,'Return Data'!$A$7:$R$526,13,0)</f>
        <v>5.5230308158091397</v>
      </c>
      <c r="S30" s="70">
        <f t="shared" si="7"/>
        <v>6</v>
      </c>
      <c r="T30" s="69">
        <f>VLOOKUP($A30,'Return Data'!$A$7:$R$526,14,0)</f>
        <v>5.84393169567584</v>
      </c>
      <c r="U30" s="70">
        <f t="shared" si="12"/>
        <v>6</v>
      </c>
      <c r="V30" s="69">
        <f>VLOOKUP($A30,'Return Data'!$A$7:$R$526,18,0)</f>
        <v>0</v>
      </c>
      <c r="W30" s="70">
        <f t="shared" si="13"/>
        <v>1</v>
      </c>
      <c r="X30" s="69">
        <f>VLOOKUP($A30,'Return Data'!$A$7:$R$526,15,0)</f>
        <v>7.2040575087657999</v>
      </c>
      <c r="Y30" s="70">
        <f t="shared" si="14"/>
        <v>9</v>
      </c>
      <c r="Z30" s="69">
        <f>VLOOKUP($A30,'Return Data'!$A$7:$R$526,17,0)</f>
        <v>7.4885731396233597</v>
      </c>
      <c r="AA30" s="71">
        <f t="shared" si="11"/>
        <v>34</v>
      </c>
    </row>
    <row r="31" spans="1:27" x14ac:dyDescent="0.25">
      <c r="A31" s="67" t="s">
        <v>250</v>
      </c>
      <c r="B31" s="68">
        <f>VLOOKUP($A31,'Return Data'!$A$7:$R$526,2,0)</f>
        <v>43985</v>
      </c>
      <c r="C31" s="69">
        <f>VLOOKUP($A31,'Return Data'!$A$7:$R$526,3,0)</f>
        <v>2087.0189999999998</v>
      </c>
      <c r="D31" s="69">
        <f>VLOOKUP($A31,'Return Data'!$A$7:$R$526,6,0)</f>
        <v>3.34071614909548</v>
      </c>
      <c r="E31" s="70">
        <f t="shared" si="0"/>
        <v>12</v>
      </c>
      <c r="F31" s="69">
        <f>VLOOKUP($A31,'Return Data'!$A$7:$R$526,7,0)</f>
        <v>3.1593443724192301</v>
      </c>
      <c r="G31" s="70">
        <f t="shared" si="1"/>
        <v>10</v>
      </c>
      <c r="H31" s="69">
        <f>VLOOKUP($A31,'Return Data'!$A$7:$R$526,8,0)</f>
        <v>3.0093543967155498</v>
      </c>
      <c r="I31" s="70">
        <f t="shared" si="2"/>
        <v>10</v>
      </c>
      <c r="J31" s="69">
        <f>VLOOKUP($A31,'Return Data'!$A$7:$R$526,9,0)</f>
        <v>3.4745788380090099</v>
      </c>
      <c r="K31" s="70">
        <f t="shared" si="3"/>
        <v>20</v>
      </c>
      <c r="L31" s="69">
        <f>VLOOKUP($A31,'Return Data'!$A$7:$R$526,10,0)</f>
        <v>4.6578060575134996</v>
      </c>
      <c r="M31" s="70">
        <f t="shared" si="4"/>
        <v>17</v>
      </c>
      <c r="N31" s="69">
        <f>VLOOKUP($A31,'Return Data'!$A$7:$R$526,11,0)</f>
        <v>5.2771719941614599</v>
      </c>
      <c r="O31" s="70">
        <f t="shared" si="5"/>
        <v>22</v>
      </c>
      <c r="P31" s="69">
        <f>VLOOKUP($A31,'Return Data'!$A$7:$R$526,12,0)</f>
        <v>5.2412373960120204</v>
      </c>
      <c r="Q31" s="70">
        <f t="shared" si="6"/>
        <v>21</v>
      </c>
      <c r="R31" s="69">
        <f>VLOOKUP($A31,'Return Data'!$A$7:$R$526,13,0)</f>
        <v>5.3609731995208696</v>
      </c>
      <c r="S31" s="70">
        <f t="shared" si="7"/>
        <v>21</v>
      </c>
      <c r="T31" s="69">
        <f>VLOOKUP($A31,'Return Data'!$A$7:$R$526,14,0)</f>
        <v>5.6707813748604101</v>
      </c>
      <c r="U31" s="70">
        <f t="shared" si="12"/>
        <v>21</v>
      </c>
      <c r="V31" s="69">
        <f>VLOOKUP($A31,'Return Data'!$A$7:$R$526,18,0)</f>
        <v>0</v>
      </c>
      <c r="W31" s="70">
        <f t="shared" si="13"/>
        <v>1</v>
      </c>
      <c r="X31" s="69">
        <f>VLOOKUP($A31,'Return Data'!$A$7:$R$526,15,0)</f>
        <v>7.1237901480705297</v>
      </c>
      <c r="Y31" s="70">
        <f t="shared" si="14"/>
        <v>18</v>
      </c>
      <c r="Z31" s="69">
        <f>VLOOKUP($A31,'Return Data'!$A$7:$R$526,17,0)</f>
        <v>9.5375465144230702</v>
      </c>
      <c r="AA31" s="71">
        <f t="shared" si="11"/>
        <v>31</v>
      </c>
    </row>
    <row r="32" spans="1:27" x14ac:dyDescent="0.25">
      <c r="A32" s="67" t="s">
        <v>251</v>
      </c>
      <c r="B32" s="68">
        <f>VLOOKUP($A32,'Return Data'!$A$7:$R$526,2,0)</f>
        <v>43985</v>
      </c>
      <c r="C32" s="69">
        <f>VLOOKUP($A32,'Return Data'!$A$7:$R$526,3,0)</f>
        <v>10.748200000000001</v>
      </c>
      <c r="D32" s="69">
        <f>VLOOKUP($A32,'Return Data'!$A$7:$R$526,6,0)</f>
        <v>2.0376642227074599</v>
      </c>
      <c r="E32" s="70">
        <f t="shared" si="0"/>
        <v>37</v>
      </c>
      <c r="F32" s="69">
        <f>VLOOKUP($A32,'Return Data'!$A$7:$R$526,7,0)</f>
        <v>2.0378917591007002</v>
      </c>
      <c r="G32" s="70">
        <f t="shared" si="1"/>
        <v>36</v>
      </c>
      <c r="H32" s="69">
        <f>VLOOKUP($A32,'Return Data'!$A$7:$R$526,8,0)</f>
        <v>2.2325583869205401</v>
      </c>
      <c r="I32" s="70">
        <f t="shared" si="2"/>
        <v>34</v>
      </c>
      <c r="J32" s="69">
        <f>VLOOKUP($A32,'Return Data'!$A$7:$R$526,9,0)</f>
        <v>2.59803758523188</v>
      </c>
      <c r="K32" s="70">
        <f t="shared" si="3"/>
        <v>38</v>
      </c>
      <c r="L32" s="69">
        <f>VLOOKUP($A32,'Return Data'!$A$7:$R$526,10,0)</f>
        <v>2.98720328808994</v>
      </c>
      <c r="M32" s="70">
        <f t="shared" si="4"/>
        <v>38</v>
      </c>
      <c r="N32" s="69">
        <f>VLOOKUP($A32,'Return Data'!$A$7:$R$526,11,0)</f>
        <v>3.6393984360807901</v>
      </c>
      <c r="O32" s="70">
        <f t="shared" si="5"/>
        <v>38</v>
      </c>
      <c r="P32" s="69">
        <f>VLOOKUP($A32,'Return Data'!$A$7:$R$526,12,0)</f>
        <v>4.0789054270438401</v>
      </c>
      <c r="Q32" s="70">
        <f t="shared" si="6"/>
        <v>38</v>
      </c>
      <c r="R32" s="69">
        <f>VLOOKUP($A32,'Return Data'!$A$7:$R$526,13,0)</f>
        <v>4.3528878441601302</v>
      </c>
      <c r="S32" s="70">
        <f t="shared" si="7"/>
        <v>38</v>
      </c>
      <c r="T32" s="69">
        <f>VLOOKUP($A32,'Return Data'!$A$7:$R$526,14,0)</f>
        <v>4.6425420964449797</v>
      </c>
      <c r="U32" s="70">
        <f t="shared" si="12"/>
        <v>38</v>
      </c>
      <c r="V32" s="69"/>
      <c r="W32" s="70"/>
      <c r="X32" s="69"/>
      <c r="Y32" s="70"/>
      <c r="Z32" s="69">
        <f>VLOOKUP($A32,'Return Data'!$A$7:$R$526,17,0)</f>
        <v>5.13332706766918</v>
      </c>
      <c r="AA32" s="71">
        <f t="shared" si="11"/>
        <v>38</v>
      </c>
    </row>
    <row r="33" spans="1:27" x14ac:dyDescent="0.25">
      <c r="A33" s="67" t="s">
        <v>252</v>
      </c>
      <c r="B33" s="68">
        <f>VLOOKUP($A33,'Return Data'!$A$7:$R$526,2,0)</f>
        <v>43985</v>
      </c>
      <c r="C33" s="69">
        <f>VLOOKUP($A33,'Return Data'!$A$7:$R$526,3,0)</f>
        <v>4867.3347999999996</v>
      </c>
      <c r="D33" s="69">
        <f>VLOOKUP($A33,'Return Data'!$A$7:$R$526,6,0)</f>
        <v>3.73936973675282</v>
      </c>
      <c r="E33" s="70">
        <f t="shared" si="0"/>
        <v>6</v>
      </c>
      <c r="F33" s="69">
        <f>VLOOKUP($A33,'Return Data'!$A$7:$R$526,7,0)</f>
        <v>2.6582157888577602</v>
      </c>
      <c r="G33" s="70">
        <f t="shared" si="1"/>
        <v>27</v>
      </c>
      <c r="H33" s="69">
        <f>VLOOKUP($A33,'Return Data'!$A$7:$R$526,8,0)</f>
        <v>2.6151306401879899</v>
      </c>
      <c r="I33" s="70">
        <f t="shared" si="2"/>
        <v>25</v>
      </c>
      <c r="J33" s="69">
        <f>VLOOKUP($A33,'Return Data'!$A$7:$R$526,9,0)</f>
        <v>3.6752770102412899</v>
      </c>
      <c r="K33" s="70">
        <f t="shared" si="3"/>
        <v>11</v>
      </c>
      <c r="L33" s="69">
        <f>VLOOKUP($A33,'Return Data'!$A$7:$R$526,10,0)</f>
        <v>5.0478181957045196</v>
      </c>
      <c r="M33" s="70">
        <f t="shared" si="4"/>
        <v>7</v>
      </c>
      <c r="N33" s="69">
        <f>VLOOKUP($A33,'Return Data'!$A$7:$R$526,11,0)</f>
        <v>5.6491360442276202</v>
      </c>
      <c r="O33" s="70">
        <f t="shared" si="5"/>
        <v>9</v>
      </c>
      <c r="P33" s="69">
        <f>VLOOKUP($A33,'Return Data'!$A$7:$R$526,12,0)</f>
        <v>5.39377639162963</v>
      </c>
      <c r="Q33" s="70">
        <f t="shared" si="6"/>
        <v>10</v>
      </c>
      <c r="R33" s="69">
        <f>VLOOKUP($A33,'Return Data'!$A$7:$R$526,13,0)</f>
        <v>5.5096272823177497</v>
      </c>
      <c r="S33" s="70">
        <f t="shared" si="7"/>
        <v>9</v>
      </c>
      <c r="T33" s="69">
        <f>VLOOKUP($A33,'Return Data'!$A$7:$R$526,14,0)</f>
        <v>5.8533803211588404</v>
      </c>
      <c r="U33" s="70">
        <f t="shared" si="12"/>
        <v>5</v>
      </c>
      <c r="V33" s="69">
        <f>VLOOKUP($A33,'Return Data'!$A$7:$R$526,18,0)</f>
        <v>0</v>
      </c>
      <c r="W33" s="70">
        <f>RANK(V33,V$8:V$48,0)</f>
        <v>1</v>
      </c>
      <c r="X33" s="69">
        <f>VLOOKUP($A33,'Return Data'!$A$7:$R$526,15,0)</f>
        <v>7.2303345365956897</v>
      </c>
      <c r="Y33" s="70">
        <f>RANK(X33,X$8:X$48,0)</f>
        <v>5</v>
      </c>
      <c r="Z33" s="69">
        <f>VLOOKUP($A33,'Return Data'!$A$7:$R$526,17,0)</f>
        <v>13.3445926239828</v>
      </c>
      <c r="AA33" s="71">
        <f t="shared" si="11"/>
        <v>10</v>
      </c>
    </row>
    <row r="34" spans="1:27" x14ac:dyDescent="0.25">
      <c r="A34" s="67" t="s">
        <v>253</v>
      </c>
      <c r="B34" s="68">
        <f>VLOOKUP($A34,'Return Data'!$A$7:$R$526,2,0)</f>
        <v>43985</v>
      </c>
      <c r="C34" s="69">
        <f>VLOOKUP($A34,'Return Data'!$A$7:$R$526,3,0)</f>
        <v>1121.9766999999999</v>
      </c>
      <c r="D34" s="69">
        <f>VLOOKUP($A34,'Return Data'!$A$7:$R$526,6,0)</f>
        <v>0.133381153863743</v>
      </c>
      <c r="E34" s="70">
        <f t="shared" si="0"/>
        <v>39</v>
      </c>
      <c r="F34" s="69">
        <f>VLOOKUP($A34,'Return Data'!$A$7:$R$526,7,0)</f>
        <v>1.6300650439317801</v>
      </c>
      <c r="G34" s="70">
        <f t="shared" si="1"/>
        <v>39</v>
      </c>
      <c r="H34" s="69">
        <f>VLOOKUP($A34,'Return Data'!$A$7:$R$526,8,0)</f>
        <v>1.82660703296738</v>
      </c>
      <c r="I34" s="70">
        <f t="shared" si="2"/>
        <v>39</v>
      </c>
      <c r="J34" s="69">
        <f>VLOOKUP($A34,'Return Data'!$A$7:$R$526,9,0)</f>
        <v>2.5930427799732798</v>
      </c>
      <c r="K34" s="70">
        <f t="shared" si="3"/>
        <v>39</v>
      </c>
      <c r="L34" s="69">
        <f>VLOOKUP($A34,'Return Data'!$A$7:$R$526,10,0)</f>
        <v>3.3317446841627998</v>
      </c>
      <c r="M34" s="70">
        <f t="shared" si="4"/>
        <v>33</v>
      </c>
      <c r="N34" s="69">
        <f>VLOOKUP($A34,'Return Data'!$A$7:$R$526,11,0)</f>
        <v>4.1558161994932199</v>
      </c>
      <c r="O34" s="70">
        <f t="shared" si="5"/>
        <v>33</v>
      </c>
      <c r="P34" s="69">
        <f>VLOOKUP($A34,'Return Data'!$A$7:$R$526,12,0)</f>
        <v>4.4526998756410796</v>
      </c>
      <c r="Q34" s="70">
        <f t="shared" si="6"/>
        <v>35</v>
      </c>
      <c r="R34" s="69">
        <f>VLOOKUP($A34,'Return Data'!$A$7:$R$526,13,0)</f>
        <v>4.6949453808281696</v>
      </c>
      <c r="S34" s="70">
        <f t="shared" si="7"/>
        <v>34</v>
      </c>
      <c r="T34" s="69">
        <f>VLOOKUP($A34,'Return Data'!$A$7:$R$526,14,0)</f>
        <v>5.0682328476364598</v>
      </c>
      <c r="U34" s="70">
        <f t="shared" si="12"/>
        <v>34</v>
      </c>
      <c r="V34" s="69"/>
      <c r="W34" s="70"/>
      <c r="X34" s="69"/>
      <c r="Y34" s="70"/>
      <c r="Z34" s="69">
        <f>VLOOKUP($A34,'Return Data'!$A$7:$R$526,17,0)</f>
        <v>5.90470762599469</v>
      </c>
      <c r="AA34" s="71">
        <f t="shared" si="11"/>
        <v>37</v>
      </c>
    </row>
    <row r="35" spans="1:27" x14ac:dyDescent="0.25">
      <c r="A35" s="67" t="s">
        <v>254</v>
      </c>
      <c r="B35" s="68">
        <f>VLOOKUP($A35,'Return Data'!$A$7:$R$526,2,0)</f>
        <v>43985</v>
      </c>
      <c r="C35" s="69">
        <f>VLOOKUP($A35,'Return Data'!$A$7:$R$526,3,0)</f>
        <v>259.3451</v>
      </c>
      <c r="D35" s="69">
        <f>VLOOKUP($A35,'Return Data'!$A$7:$R$526,6,0)</f>
        <v>5.6585895600176404</v>
      </c>
      <c r="E35" s="70">
        <f t="shared" si="0"/>
        <v>1</v>
      </c>
      <c r="F35" s="69">
        <f>VLOOKUP($A35,'Return Data'!$A$7:$R$526,7,0)</f>
        <v>4.08749842499319</v>
      </c>
      <c r="G35" s="70">
        <f t="shared" si="1"/>
        <v>3</v>
      </c>
      <c r="H35" s="69">
        <f>VLOOKUP($A35,'Return Data'!$A$7:$R$526,8,0)</f>
        <v>3.6658134985489799</v>
      </c>
      <c r="I35" s="70">
        <f t="shared" si="2"/>
        <v>3</v>
      </c>
      <c r="J35" s="69">
        <f>VLOOKUP($A35,'Return Data'!$A$7:$R$526,9,0)</f>
        <v>4.8776766730007504</v>
      </c>
      <c r="K35" s="70">
        <f t="shared" si="3"/>
        <v>1</v>
      </c>
      <c r="L35" s="69">
        <f>VLOOKUP($A35,'Return Data'!$A$7:$R$526,10,0)</f>
        <v>5.3092680864588404</v>
      </c>
      <c r="M35" s="70">
        <f t="shared" si="4"/>
        <v>3</v>
      </c>
      <c r="N35" s="69">
        <f>VLOOKUP($A35,'Return Data'!$A$7:$R$526,11,0)</f>
        <v>5.4144053654910698</v>
      </c>
      <c r="O35" s="70">
        <f t="shared" si="5"/>
        <v>18</v>
      </c>
      <c r="P35" s="69">
        <f>VLOOKUP($A35,'Return Data'!$A$7:$R$526,12,0)</f>
        <v>5.2904448374814503</v>
      </c>
      <c r="Q35" s="70">
        <f t="shared" si="6"/>
        <v>16</v>
      </c>
      <c r="R35" s="69">
        <f>VLOOKUP($A35,'Return Data'!$A$7:$R$526,13,0)</f>
        <v>5.4509588073903803</v>
      </c>
      <c r="S35" s="70">
        <f t="shared" si="7"/>
        <v>15</v>
      </c>
      <c r="T35" s="69">
        <f>VLOOKUP($A35,'Return Data'!$A$7:$R$526,14,0)</f>
        <v>5.7895740485099596</v>
      </c>
      <c r="U35" s="70">
        <f t="shared" si="12"/>
        <v>10</v>
      </c>
      <c r="V35" s="69">
        <f>VLOOKUP($A35,'Return Data'!$A$7:$R$526,18,0)</f>
        <v>0</v>
      </c>
      <c r="W35" s="70">
        <f t="shared" ref="W35:W43" si="15">RANK(V35,V$8:V$48,0)</f>
        <v>1</v>
      </c>
      <c r="X35" s="69">
        <f>VLOOKUP($A35,'Return Data'!$A$7:$R$526,15,0)</f>
        <v>7.2201405437535504</v>
      </c>
      <c r="Y35" s="70">
        <f t="shared" ref="Y35:Y43" si="16">RANK(X35,X$8:X$48,0)</f>
        <v>6</v>
      </c>
      <c r="Z35" s="69">
        <f>VLOOKUP($A35,'Return Data'!$A$7:$R$526,17,0)</f>
        <v>12.491615442439899</v>
      </c>
      <c r="AA35" s="71">
        <f t="shared" si="11"/>
        <v>17</v>
      </c>
    </row>
    <row r="36" spans="1:27" x14ac:dyDescent="0.25">
      <c r="A36" s="67" t="s">
        <v>255</v>
      </c>
      <c r="B36" s="68">
        <f>VLOOKUP($A36,'Return Data'!$A$7:$R$526,2,0)</f>
        <v>43985</v>
      </c>
      <c r="C36" s="69">
        <f>VLOOKUP($A36,'Return Data'!$A$7:$R$526,3,0)</f>
        <v>1761.5198</v>
      </c>
      <c r="D36" s="69">
        <f>VLOOKUP($A36,'Return Data'!$A$7:$R$526,6,0)</f>
        <v>3.0586380323245299</v>
      </c>
      <c r="E36" s="70">
        <f t="shared" si="0"/>
        <v>18</v>
      </c>
      <c r="F36" s="69">
        <f>VLOOKUP($A36,'Return Data'!$A$7:$R$526,7,0)</f>
        <v>3.3417921794260601</v>
      </c>
      <c r="G36" s="70">
        <f t="shared" si="1"/>
        <v>6</v>
      </c>
      <c r="H36" s="69">
        <f>VLOOKUP($A36,'Return Data'!$A$7:$R$526,8,0)</f>
        <v>3.2341447050627199</v>
      </c>
      <c r="I36" s="70">
        <f t="shared" si="2"/>
        <v>7</v>
      </c>
      <c r="J36" s="69">
        <f>VLOOKUP($A36,'Return Data'!$A$7:$R$526,9,0)</f>
        <v>3.5272921458543598</v>
      </c>
      <c r="K36" s="70">
        <f t="shared" si="3"/>
        <v>19</v>
      </c>
      <c r="L36" s="69">
        <f>VLOOKUP($A36,'Return Data'!$A$7:$R$526,10,0)</f>
        <v>3.8815845084656799</v>
      </c>
      <c r="M36" s="70">
        <f t="shared" si="4"/>
        <v>29</v>
      </c>
      <c r="N36" s="69">
        <f>VLOOKUP($A36,'Return Data'!$A$7:$R$526,11,0)</f>
        <v>4.2400884808789501</v>
      </c>
      <c r="O36" s="70">
        <f t="shared" si="5"/>
        <v>32</v>
      </c>
      <c r="P36" s="69">
        <f>VLOOKUP($A36,'Return Data'!$A$7:$R$526,12,0)</f>
        <v>4.64518403511524</v>
      </c>
      <c r="Q36" s="70">
        <f t="shared" si="6"/>
        <v>31</v>
      </c>
      <c r="R36" s="69">
        <f>VLOOKUP($A36,'Return Data'!$A$7:$R$526,13,0)</f>
        <v>4.9559866876313796</v>
      </c>
      <c r="S36" s="70">
        <f t="shared" si="7"/>
        <v>32</v>
      </c>
      <c r="T36" s="69">
        <f>VLOOKUP($A36,'Return Data'!$A$7:$R$526,14,0)</f>
        <v>5.1979913861333902</v>
      </c>
      <c r="U36" s="70">
        <f t="shared" si="12"/>
        <v>32</v>
      </c>
      <c r="V36" s="69">
        <f>VLOOKUP($A36,'Return Data'!$A$7:$R$526,18,0)</f>
        <v>0</v>
      </c>
      <c r="W36" s="70">
        <f t="shared" si="15"/>
        <v>1</v>
      </c>
      <c r="X36" s="69">
        <f>VLOOKUP($A36,'Return Data'!$A$7:$R$526,15,0)</f>
        <v>3.4403383250925001</v>
      </c>
      <c r="Y36" s="70">
        <f t="shared" si="16"/>
        <v>35</v>
      </c>
      <c r="Z36" s="69">
        <f>VLOOKUP($A36,'Return Data'!$A$7:$R$526,17,0)</f>
        <v>11.5310556497568</v>
      </c>
      <c r="AA36" s="71">
        <f t="shared" si="11"/>
        <v>21</v>
      </c>
    </row>
    <row r="37" spans="1:27" x14ac:dyDescent="0.25">
      <c r="A37" s="67" t="s">
        <v>256</v>
      </c>
      <c r="B37" s="68">
        <f>VLOOKUP($A37,'Return Data'!$A$7:$R$526,2,0)</f>
        <v>43985</v>
      </c>
      <c r="C37" s="69">
        <f>VLOOKUP($A37,'Return Data'!$A$7:$R$526,3,0)</f>
        <v>31.2987</v>
      </c>
      <c r="D37" s="69">
        <f>VLOOKUP($A37,'Return Data'!$A$7:$R$526,6,0)</f>
        <v>4.6653267166661996</v>
      </c>
      <c r="E37" s="70">
        <f t="shared" si="0"/>
        <v>3</v>
      </c>
      <c r="F37" s="69">
        <f>VLOOKUP($A37,'Return Data'!$A$7:$R$526,7,0)</f>
        <v>4.5109113127580098</v>
      </c>
      <c r="G37" s="70">
        <f t="shared" si="1"/>
        <v>1</v>
      </c>
      <c r="H37" s="69">
        <f>VLOOKUP($A37,'Return Data'!$A$7:$R$526,8,0)</f>
        <v>4.2683876649814003</v>
      </c>
      <c r="I37" s="70">
        <f t="shared" si="2"/>
        <v>1</v>
      </c>
      <c r="J37" s="69">
        <f>VLOOKUP($A37,'Return Data'!$A$7:$R$526,9,0)</f>
        <v>4.6730916342056004</v>
      </c>
      <c r="K37" s="70">
        <f t="shared" si="3"/>
        <v>3</v>
      </c>
      <c r="L37" s="69">
        <f>VLOOKUP($A37,'Return Data'!$A$7:$R$526,10,0)</f>
        <v>5.3206616993213904</v>
      </c>
      <c r="M37" s="70">
        <f t="shared" si="4"/>
        <v>1</v>
      </c>
      <c r="N37" s="69">
        <f>VLOOKUP($A37,'Return Data'!$A$7:$R$526,11,0)</f>
        <v>4.9617899730554704</v>
      </c>
      <c r="O37" s="70">
        <f t="shared" si="5"/>
        <v>27</v>
      </c>
      <c r="P37" s="69">
        <f>VLOOKUP($A37,'Return Data'!$A$7:$R$526,12,0)</f>
        <v>5.4609024129735202</v>
      </c>
      <c r="Q37" s="70">
        <f t="shared" si="6"/>
        <v>6</v>
      </c>
      <c r="R37" s="69">
        <f>VLOOKUP($A37,'Return Data'!$A$7:$R$526,13,0)</f>
        <v>5.8098302444560801</v>
      </c>
      <c r="S37" s="70">
        <f t="shared" si="7"/>
        <v>1</v>
      </c>
      <c r="T37" s="69">
        <f>VLOOKUP($A37,'Return Data'!$A$7:$R$526,14,0)</f>
        <v>6.20091965137033</v>
      </c>
      <c r="U37" s="70">
        <f t="shared" si="12"/>
        <v>1</v>
      </c>
      <c r="V37" s="69">
        <f>VLOOKUP($A37,'Return Data'!$A$7:$R$526,18,0)</f>
        <v>0</v>
      </c>
      <c r="W37" s="70">
        <f t="shared" si="15"/>
        <v>1</v>
      </c>
      <c r="X37" s="69">
        <f>VLOOKUP($A37,'Return Data'!$A$7:$R$526,15,0)</f>
        <v>7.2466203893707002</v>
      </c>
      <c r="Y37" s="70">
        <f t="shared" si="16"/>
        <v>3</v>
      </c>
      <c r="Z37" s="69">
        <f>VLOOKUP($A37,'Return Data'!$A$7:$R$526,17,0)</f>
        <v>14.5010734937512</v>
      </c>
      <c r="AA37" s="71">
        <f t="shared" si="11"/>
        <v>4</v>
      </c>
    </row>
    <row r="38" spans="1:27" x14ac:dyDescent="0.25">
      <c r="A38" s="67" t="s">
        <v>257</v>
      </c>
      <c r="B38" s="68">
        <f>VLOOKUP($A38,'Return Data'!$A$7:$R$526,2,0)</f>
        <v>43985</v>
      </c>
      <c r="C38" s="69">
        <f>VLOOKUP($A38,'Return Data'!$A$7:$R$526,3,0)</f>
        <v>27.042899999999999</v>
      </c>
      <c r="D38" s="69">
        <f>VLOOKUP($A38,'Return Data'!$A$7:$R$526,6,0)</f>
        <v>1.3497572285960899</v>
      </c>
      <c r="E38" s="70">
        <f t="shared" si="0"/>
        <v>38</v>
      </c>
      <c r="F38" s="69">
        <f>VLOOKUP($A38,'Return Data'!$A$7:$R$526,7,0)</f>
        <v>1.9798928688106501</v>
      </c>
      <c r="G38" s="70">
        <f t="shared" si="1"/>
        <v>38</v>
      </c>
      <c r="H38" s="69">
        <f>VLOOKUP($A38,'Return Data'!$A$7:$R$526,8,0)</f>
        <v>2.1990217761819202</v>
      </c>
      <c r="I38" s="70">
        <f t="shared" si="2"/>
        <v>35</v>
      </c>
      <c r="J38" s="69">
        <f>VLOOKUP($A38,'Return Data'!$A$7:$R$526,9,0)</f>
        <v>2.7311950892161798</v>
      </c>
      <c r="K38" s="70">
        <f t="shared" si="3"/>
        <v>35</v>
      </c>
      <c r="L38" s="69">
        <f>VLOOKUP($A38,'Return Data'!$A$7:$R$526,10,0)</f>
        <v>3.1475497754560702</v>
      </c>
      <c r="M38" s="70">
        <f t="shared" si="4"/>
        <v>36</v>
      </c>
      <c r="N38" s="69">
        <f>VLOOKUP($A38,'Return Data'!$A$7:$R$526,11,0)</f>
        <v>3.9202329465665402</v>
      </c>
      <c r="O38" s="70">
        <f t="shared" si="5"/>
        <v>35</v>
      </c>
      <c r="P38" s="69">
        <f>VLOOKUP($A38,'Return Data'!$A$7:$R$526,12,0)</f>
        <v>4.3461042154890999</v>
      </c>
      <c r="Q38" s="70">
        <f t="shared" si="6"/>
        <v>36</v>
      </c>
      <c r="R38" s="69">
        <f>VLOOKUP($A38,'Return Data'!$A$7:$R$526,13,0)</f>
        <v>4.6302584342954596</v>
      </c>
      <c r="S38" s="70">
        <f t="shared" si="7"/>
        <v>36</v>
      </c>
      <c r="T38" s="69">
        <f>VLOOKUP($A38,'Return Data'!$A$7:$R$526,14,0)</f>
        <v>4.9922053748720199</v>
      </c>
      <c r="U38" s="70">
        <f t="shared" si="12"/>
        <v>36</v>
      </c>
      <c r="V38" s="69">
        <f>VLOOKUP($A38,'Return Data'!$A$7:$R$526,18,0)</f>
        <v>0</v>
      </c>
      <c r="W38" s="70">
        <f t="shared" si="15"/>
        <v>1</v>
      </c>
      <c r="X38" s="69">
        <f>VLOOKUP($A38,'Return Data'!$A$7:$R$526,15,0)</f>
        <v>6.2983247253488601</v>
      </c>
      <c r="Y38" s="70">
        <f t="shared" si="16"/>
        <v>33</v>
      </c>
      <c r="Z38" s="69">
        <f>VLOOKUP($A38,'Return Data'!$A$7:$R$526,17,0)</f>
        <v>11.925293373985101</v>
      </c>
      <c r="AA38" s="71">
        <f t="shared" si="11"/>
        <v>18</v>
      </c>
    </row>
    <row r="39" spans="1:27" x14ac:dyDescent="0.25">
      <c r="A39" s="67" t="s">
        <v>260</v>
      </c>
      <c r="B39" s="68">
        <f>VLOOKUP($A39,'Return Data'!$A$7:$R$526,2,0)</f>
        <v>43985</v>
      </c>
      <c r="C39" s="69">
        <f>VLOOKUP($A39,'Return Data'!$A$7:$R$526,3,0)</f>
        <v>3119.8524000000002</v>
      </c>
      <c r="D39" s="69">
        <f>VLOOKUP($A39,'Return Data'!$A$7:$R$526,6,0)</f>
        <v>2.7846390246233401</v>
      </c>
      <c r="E39" s="70">
        <f t="shared" si="0"/>
        <v>28</v>
      </c>
      <c r="F39" s="69">
        <f>VLOOKUP($A39,'Return Data'!$A$7:$R$526,7,0)</f>
        <v>2.7202987133809402</v>
      </c>
      <c r="G39" s="70">
        <f t="shared" si="1"/>
        <v>24</v>
      </c>
      <c r="H39" s="69">
        <f>VLOOKUP($A39,'Return Data'!$A$7:$R$526,8,0)</f>
        <v>2.7971241408205501</v>
      </c>
      <c r="I39" s="70">
        <f t="shared" si="2"/>
        <v>16</v>
      </c>
      <c r="J39" s="69">
        <f>VLOOKUP($A39,'Return Data'!$A$7:$R$526,9,0)</f>
        <v>3.6065192258046701</v>
      </c>
      <c r="K39" s="70">
        <f t="shared" si="3"/>
        <v>15</v>
      </c>
      <c r="L39" s="69">
        <f>VLOOKUP($A39,'Return Data'!$A$7:$R$526,10,0)</f>
        <v>4.7996192858867204</v>
      </c>
      <c r="M39" s="70">
        <f t="shared" si="4"/>
        <v>13</v>
      </c>
      <c r="N39" s="69">
        <f>VLOOKUP($A39,'Return Data'!$A$7:$R$526,11,0)</f>
        <v>5.4725420687432003</v>
      </c>
      <c r="O39" s="70">
        <f t="shared" si="5"/>
        <v>14</v>
      </c>
      <c r="P39" s="69">
        <f>VLOOKUP($A39,'Return Data'!$A$7:$R$526,12,0)</f>
        <v>5.2773797182155597</v>
      </c>
      <c r="Q39" s="70">
        <f t="shared" si="6"/>
        <v>18</v>
      </c>
      <c r="R39" s="69">
        <f>VLOOKUP($A39,'Return Data'!$A$7:$R$526,13,0)</f>
        <v>5.3841380406014201</v>
      </c>
      <c r="S39" s="70">
        <f t="shared" si="7"/>
        <v>18</v>
      </c>
      <c r="T39" s="69">
        <f>VLOOKUP($A39,'Return Data'!$A$7:$R$526,14,0)</f>
        <v>5.6751200720640496</v>
      </c>
      <c r="U39" s="70">
        <f t="shared" si="12"/>
        <v>20</v>
      </c>
      <c r="V39" s="69">
        <f>VLOOKUP($A39,'Return Data'!$A$7:$R$526,18,0)</f>
        <v>0</v>
      </c>
      <c r="W39" s="70">
        <f t="shared" si="15"/>
        <v>1</v>
      </c>
      <c r="X39" s="69">
        <f>VLOOKUP($A39,'Return Data'!$A$7:$R$526,15,0)</f>
        <v>7.0599985706172204</v>
      </c>
      <c r="Y39" s="70">
        <f t="shared" si="16"/>
        <v>25</v>
      </c>
      <c r="Z39" s="69">
        <f>VLOOKUP($A39,'Return Data'!$A$7:$R$526,17,0)</f>
        <v>11.4370277720747</v>
      </c>
      <c r="AA39" s="71">
        <f t="shared" si="11"/>
        <v>24</v>
      </c>
    </row>
    <row r="40" spans="1:27" x14ac:dyDescent="0.25">
      <c r="A40" s="67" t="s">
        <v>261</v>
      </c>
      <c r="B40" s="68">
        <f>VLOOKUP($A40,'Return Data'!$A$7:$R$526,2,0)</f>
        <v>43985</v>
      </c>
      <c r="C40" s="69">
        <f>VLOOKUP($A40,'Return Data'!$A$7:$R$526,3,0)</f>
        <v>41.989400000000003</v>
      </c>
      <c r="D40" s="69">
        <f>VLOOKUP($A40,'Return Data'!$A$7:$R$526,6,0)</f>
        <v>2.2602341688386902</v>
      </c>
      <c r="E40" s="70">
        <f t="shared" si="0"/>
        <v>34</v>
      </c>
      <c r="F40" s="69">
        <f>VLOOKUP($A40,'Return Data'!$A$7:$R$526,7,0)</f>
        <v>2.6663363522167298</v>
      </c>
      <c r="G40" s="70">
        <f t="shared" si="1"/>
        <v>25</v>
      </c>
      <c r="H40" s="69">
        <f>VLOOKUP($A40,'Return Data'!$A$7:$R$526,8,0)</f>
        <v>2.4350842748839301</v>
      </c>
      <c r="I40" s="70">
        <f t="shared" si="2"/>
        <v>31</v>
      </c>
      <c r="J40" s="69">
        <f>VLOOKUP($A40,'Return Data'!$A$7:$R$526,9,0)</f>
        <v>3.6124565658594001</v>
      </c>
      <c r="K40" s="70">
        <f t="shared" si="3"/>
        <v>14</v>
      </c>
      <c r="L40" s="69">
        <f>VLOOKUP($A40,'Return Data'!$A$7:$R$526,10,0)</f>
        <v>4.6308654383147099</v>
      </c>
      <c r="M40" s="70">
        <f t="shared" si="4"/>
        <v>18</v>
      </c>
      <c r="N40" s="69">
        <f>VLOOKUP($A40,'Return Data'!$A$7:$R$526,11,0)</f>
        <v>5.2957530726314896</v>
      </c>
      <c r="O40" s="70">
        <f t="shared" si="5"/>
        <v>21</v>
      </c>
      <c r="P40" s="69">
        <f>VLOOKUP($A40,'Return Data'!$A$7:$R$526,12,0)</f>
        <v>5.2570271888881699</v>
      </c>
      <c r="Q40" s="70">
        <f t="shared" si="6"/>
        <v>19</v>
      </c>
      <c r="R40" s="69">
        <f>VLOOKUP($A40,'Return Data'!$A$7:$R$526,13,0)</f>
        <v>5.3741988360658199</v>
      </c>
      <c r="S40" s="70">
        <f t="shared" si="7"/>
        <v>19</v>
      </c>
      <c r="T40" s="69">
        <f>VLOOKUP($A40,'Return Data'!$A$7:$R$526,14,0)</f>
        <v>5.7015998258128597</v>
      </c>
      <c r="U40" s="70">
        <f t="shared" si="12"/>
        <v>18</v>
      </c>
      <c r="V40" s="69">
        <f>VLOOKUP($A40,'Return Data'!$A$7:$R$526,18,0)</f>
        <v>0</v>
      </c>
      <c r="W40" s="70">
        <f t="shared" si="15"/>
        <v>1</v>
      </c>
      <c r="X40" s="69">
        <f>VLOOKUP($A40,'Return Data'!$A$7:$R$526,15,0)</f>
        <v>7.13587903888219</v>
      </c>
      <c r="Y40" s="70">
        <f t="shared" si="16"/>
        <v>17</v>
      </c>
      <c r="Z40" s="69">
        <f>VLOOKUP($A40,'Return Data'!$A$7:$R$526,17,0)</f>
        <v>13.1034379953713</v>
      </c>
      <c r="AA40" s="71">
        <f t="shared" si="11"/>
        <v>12</v>
      </c>
    </row>
    <row r="41" spans="1:27" x14ac:dyDescent="0.25">
      <c r="A41" s="67" t="s">
        <v>262</v>
      </c>
      <c r="B41" s="68">
        <f>VLOOKUP($A41,'Return Data'!$A$7:$R$526,2,0)</f>
        <v>43985</v>
      </c>
      <c r="C41" s="69">
        <f>VLOOKUP($A41,'Return Data'!$A$7:$R$526,3,0)</f>
        <v>3141.7337000000002</v>
      </c>
      <c r="D41" s="69">
        <f>VLOOKUP($A41,'Return Data'!$A$7:$R$526,6,0)</f>
        <v>3.36598392331633</v>
      </c>
      <c r="E41" s="70">
        <f t="shared" si="0"/>
        <v>10</v>
      </c>
      <c r="F41" s="69">
        <f>VLOOKUP($A41,'Return Data'!$A$7:$R$526,7,0)</f>
        <v>2.8694960331383199</v>
      </c>
      <c r="G41" s="70">
        <f t="shared" si="1"/>
        <v>15</v>
      </c>
      <c r="H41" s="69">
        <f>VLOOKUP($A41,'Return Data'!$A$7:$R$526,8,0)</f>
        <v>2.5422153253266</v>
      </c>
      <c r="I41" s="70">
        <f t="shared" si="2"/>
        <v>27</v>
      </c>
      <c r="J41" s="69">
        <f>VLOOKUP($A41,'Return Data'!$A$7:$R$526,9,0)</f>
        <v>3.5576510146532101</v>
      </c>
      <c r="K41" s="70">
        <f t="shared" si="3"/>
        <v>18</v>
      </c>
      <c r="L41" s="69">
        <f>VLOOKUP($A41,'Return Data'!$A$7:$R$526,10,0)</f>
        <v>4.8736275631797303</v>
      </c>
      <c r="M41" s="70">
        <f t="shared" si="4"/>
        <v>10</v>
      </c>
      <c r="N41" s="69">
        <f>VLOOKUP($A41,'Return Data'!$A$7:$R$526,11,0)</f>
        <v>5.9404242080621898</v>
      </c>
      <c r="O41" s="70">
        <f t="shared" si="5"/>
        <v>1</v>
      </c>
      <c r="P41" s="69">
        <f>VLOOKUP($A41,'Return Data'!$A$7:$R$526,12,0)</f>
        <v>5.5348895386855004</v>
      </c>
      <c r="Q41" s="70">
        <f t="shared" si="6"/>
        <v>4</v>
      </c>
      <c r="R41" s="69">
        <f>VLOOKUP($A41,'Return Data'!$A$7:$R$526,13,0)</f>
        <v>5.5533967576891996</v>
      </c>
      <c r="S41" s="70">
        <f t="shared" si="7"/>
        <v>4</v>
      </c>
      <c r="T41" s="69">
        <f>VLOOKUP($A41,'Return Data'!$A$7:$R$526,14,0)</f>
        <v>5.8354695429487196</v>
      </c>
      <c r="U41" s="70">
        <f t="shared" si="12"/>
        <v>8</v>
      </c>
      <c r="V41" s="69">
        <f>VLOOKUP($A41,'Return Data'!$A$7:$R$526,18,0)</f>
        <v>0</v>
      </c>
      <c r="W41" s="70">
        <f t="shared" si="15"/>
        <v>1</v>
      </c>
      <c r="X41" s="69">
        <f>VLOOKUP($A41,'Return Data'!$A$7:$R$526,15,0)</f>
        <v>7.2062275471500099</v>
      </c>
      <c r="Y41" s="70">
        <f t="shared" si="16"/>
        <v>8</v>
      </c>
      <c r="Z41" s="69">
        <f>VLOOKUP($A41,'Return Data'!$A$7:$R$526,17,0)</f>
        <v>13.585901989920099</v>
      </c>
      <c r="AA41" s="71">
        <f t="shared" si="11"/>
        <v>7</v>
      </c>
    </row>
    <row r="42" spans="1:27" x14ac:dyDescent="0.25">
      <c r="A42" s="67" t="s">
        <v>263</v>
      </c>
      <c r="B42" s="68">
        <f>VLOOKUP($A42,'Return Data'!$A$7:$R$526,2,0)</f>
        <v>43985</v>
      </c>
      <c r="C42" s="69">
        <f>VLOOKUP($A42,'Return Data'!$A$7:$R$526,3,0)</f>
        <v>1914.9296999999999</v>
      </c>
      <c r="D42" s="69">
        <f>VLOOKUP($A42,'Return Data'!$A$7:$R$526,6,0)</f>
        <v>3.2615860819207301</v>
      </c>
      <c r="E42" s="70">
        <f t="shared" si="0"/>
        <v>13</v>
      </c>
      <c r="F42" s="69">
        <f>VLOOKUP($A42,'Return Data'!$A$7:$R$526,7,0)</f>
        <v>2.8337229422721699</v>
      </c>
      <c r="G42" s="70">
        <f t="shared" si="1"/>
        <v>17</v>
      </c>
      <c r="H42" s="69">
        <f>VLOOKUP($A42,'Return Data'!$A$7:$R$526,8,0)</f>
        <v>2.6494285541716698</v>
      </c>
      <c r="I42" s="70">
        <f t="shared" si="2"/>
        <v>22</v>
      </c>
      <c r="J42" s="69">
        <f>VLOOKUP($A42,'Return Data'!$A$7:$R$526,9,0)</f>
        <v>3.6002310021426802</v>
      </c>
      <c r="K42" s="70">
        <f t="shared" si="3"/>
        <v>16</v>
      </c>
      <c r="L42" s="69">
        <f>VLOOKUP($A42,'Return Data'!$A$7:$R$526,10,0)</f>
        <v>4.9823854539387096</v>
      </c>
      <c r="M42" s="70">
        <f t="shared" si="4"/>
        <v>8</v>
      </c>
      <c r="N42" s="69">
        <f>VLOOKUP($A42,'Return Data'!$A$7:$R$526,11,0)</f>
        <v>5.9387174585465603</v>
      </c>
      <c r="O42" s="70">
        <f t="shared" si="5"/>
        <v>3</v>
      </c>
      <c r="P42" s="69">
        <f>VLOOKUP($A42,'Return Data'!$A$7:$R$526,12,0)</f>
        <v>5.55148322203845</v>
      </c>
      <c r="Q42" s="70">
        <f t="shared" si="6"/>
        <v>3</v>
      </c>
      <c r="R42" s="69">
        <f>VLOOKUP($A42,'Return Data'!$A$7:$R$526,13,0)</f>
        <v>5.52013505189906</v>
      </c>
      <c r="S42" s="70">
        <f t="shared" si="7"/>
        <v>7</v>
      </c>
      <c r="T42" s="69">
        <f>VLOOKUP($A42,'Return Data'!$A$7:$R$526,14,0)</f>
        <v>5.7730873218318299</v>
      </c>
      <c r="U42" s="70">
        <f t="shared" si="12"/>
        <v>14</v>
      </c>
      <c r="V42" s="69">
        <f>VLOOKUP($A42,'Return Data'!$A$7:$R$526,18,0)</f>
        <v>0</v>
      </c>
      <c r="W42" s="70">
        <f t="shared" si="15"/>
        <v>1</v>
      </c>
      <c r="X42" s="69">
        <f>VLOOKUP($A42,'Return Data'!$A$7:$R$526,15,0)</f>
        <v>5.6604286747319099</v>
      </c>
      <c r="Y42" s="70">
        <f t="shared" si="16"/>
        <v>34</v>
      </c>
      <c r="Z42" s="69">
        <f>VLOOKUP($A42,'Return Data'!$A$7:$R$526,17,0)</f>
        <v>10.1899741227287</v>
      </c>
      <c r="AA42" s="71">
        <f t="shared" si="11"/>
        <v>30</v>
      </c>
    </row>
    <row r="43" spans="1:27" x14ac:dyDescent="0.25">
      <c r="A43" s="67" t="s">
        <v>264</v>
      </c>
      <c r="B43" s="68">
        <f>VLOOKUP($A43,'Return Data'!$A$7:$R$526,2,0)</f>
        <v>43985</v>
      </c>
      <c r="C43" s="69">
        <f>VLOOKUP($A43,'Return Data'!$A$7:$R$526,3,0)</f>
        <v>3265.4702000000002</v>
      </c>
      <c r="D43" s="69">
        <f>VLOOKUP($A43,'Return Data'!$A$7:$R$526,6,0)</f>
        <v>2.9209310313996801</v>
      </c>
      <c r="E43" s="70">
        <f t="shared" si="0"/>
        <v>23</v>
      </c>
      <c r="F43" s="69">
        <f>VLOOKUP($A43,'Return Data'!$A$7:$R$526,7,0)</f>
        <v>2.7752767167299801</v>
      </c>
      <c r="G43" s="70">
        <f t="shared" si="1"/>
        <v>22</v>
      </c>
      <c r="H43" s="69">
        <f>VLOOKUP($A43,'Return Data'!$A$7:$R$526,8,0)</f>
        <v>2.6557038307487701</v>
      </c>
      <c r="I43" s="70">
        <f t="shared" si="2"/>
        <v>21</v>
      </c>
      <c r="J43" s="69">
        <f>VLOOKUP($A43,'Return Data'!$A$7:$R$526,9,0)</f>
        <v>3.4565274854996102</v>
      </c>
      <c r="K43" s="70">
        <f t="shared" si="3"/>
        <v>21</v>
      </c>
      <c r="L43" s="69">
        <f>VLOOKUP($A43,'Return Data'!$A$7:$R$526,10,0)</f>
        <v>4.7804316452275302</v>
      </c>
      <c r="M43" s="70">
        <f t="shared" si="4"/>
        <v>15</v>
      </c>
      <c r="N43" s="69">
        <f>VLOOKUP($A43,'Return Data'!$A$7:$R$526,11,0)</f>
        <v>5.4239242766776998</v>
      </c>
      <c r="O43" s="70">
        <f t="shared" si="5"/>
        <v>17</v>
      </c>
      <c r="P43" s="69">
        <f>VLOOKUP($A43,'Return Data'!$A$7:$R$526,12,0)</f>
        <v>5.2469759431833802</v>
      </c>
      <c r="Q43" s="70">
        <f t="shared" si="6"/>
        <v>20</v>
      </c>
      <c r="R43" s="69">
        <f>VLOOKUP($A43,'Return Data'!$A$7:$R$526,13,0)</f>
        <v>5.3885881727338498</v>
      </c>
      <c r="S43" s="70">
        <f t="shared" si="7"/>
        <v>17</v>
      </c>
      <c r="T43" s="69">
        <f>VLOOKUP($A43,'Return Data'!$A$7:$R$526,14,0)</f>
        <v>5.71591458774689</v>
      </c>
      <c r="U43" s="70">
        <f t="shared" si="12"/>
        <v>16</v>
      </c>
      <c r="V43" s="69">
        <f>VLOOKUP($A43,'Return Data'!$A$7:$R$526,18,0)</f>
        <v>0</v>
      </c>
      <c r="W43" s="70">
        <f t="shared" si="15"/>
        <v>1</v>
      </c>
      <c r="X43" s="69">
        <f>VLOOKUP($A43,'Return Data'!$A$7:$R$526,15,0)</f>
        <v>7.1699340316924598</v>
      </c>
      <c r="Y43" s="70">
        <f t="shared" si="16"/>
        <v>12</v>
      </c>
      <c r="Z43" s="69">
        <f>VLOOKUP($A43,'Return Data'!$A$7:$R$526,17,0)</f>
        <v>13.302044550897101</v>
      </c>
      <c r="AA43" s="71">
        <f t="shared" si="11"/>
        <v>11</v>
      </c>
    </row>
    <row r="44" spans="1:27" x14ac:dyDescent="0.25">
      <c r="A44" s="67" t="s">
        <v>265</v>
      </c>
      <c r="B44" s="68">
        <f>VLOOKUP($A44,'Return Data'!$A$7:$R$526,2,0)</f>
        <v>43985</v>
      </c>
      <c r="C44" s="69">
        <f>VLOOKUP($A44,'Return Data'!$A$7:$R$526,3,0)</f>
        <v>1083.8113000000001</v>
      </c>
      <c r="D44" s="69">
        <f>VLOOKUP($A44,'Return Data'!$A$7:$R$526,6,0)</f>
        <v>2.7954423631827399</v>
      </c>
      <c r="E44" s="70">
        <f t="shared" si="0"/>
        <v>27</v>
      </c>
      <c r="F44" s="69">
        <f>VLOOKUP($A44,'Return Data'!$A$7:$R$526,7,0)</f>
        <v>2.6509927506664899</v>
      </c>
      <c r="G44" s="70">
        <f t="shared" si="1"/>
        <v>28</v>
      </c>
      <c r="H44" s="69">
        <f>VLOOKUP($A44,'Return Data'!$A$7:$R$526,8,0)</f>
        <v>2.8000988894700698</v>
      </c>
      <c r="I44" s="70">
        <f t="shared" si="2"/>
        <v>15</v>
      </c>
      <c r="J44" s="69">
        <f>VLOOKUP($A44,'Return Data'!$A$7:$R$526,9,0)</f>
        <v>3.0190670536213902</v>
      </c>
      <c r="K44" s="70">
        <f t="shared" si="3"/>
        <v>31</v>
      </c>
      <c r="L44" s="69">
        <f>VLOOKUP($A44,'Return Data'!$A$7:$R$526,10,0)</f>
        <v>3.29655757507251</v>
      </c>
      <c r="M44" s="70">
        <f t="shared" si="4"/>
        <v>34</v>
      </c>
      <c r="N44" s="69">
        <f>VLOOKUP($A44,'Return Data'!$A$7:$R$526,11,0)</f>
        <v>3.9302005725584102</v>
      </c>
      <c r="O44" s="70">
        <f t="shared" si="5"/>
        <v>34</v>
      </c>
      <c r="P44" s="69">
        <f>VLOOKUP($A44,'Return Data'!$A$7:$R$526,12,0)</f>
        <v>4.5369629942786398</v>
      </c>
      <c r="Q44" s="70">
        <f t="shared" si="6"/>
        <v>33</v>
      </c>
      <c r="R44" s="69">
        <f>VLOOKUP($A44,'Return Data'!$A$7:$R$526,13,0)</f>
        <v>4.9644198936877499</v>
      </c>
      <c r="S44" s="70">
        <f t="shared" si="7"/>
        <v>31</v>
      </c>
      <c r="T44" s="69">
        <f>VLOOKUP($A44,'Return Data'!$A$7:$R$526,14,0)</f>
        <v>5.4323157186685496</v>
      </c>
      <c r="U44" s="70">
        <f t="shared" si="12"/>
        <v>31</v>
      </c>
      <c r="V44" s="69"/>
      <c r="W44" s="70"/>
      <c r="X44" s="69"/>
      <c r="Y44" s="70"/>
      <c r="Z44" s="69">
        <f>VLOOKUP($A44,'Return Data'!$A$7:$R$526,17,0)</f>
        <v>6.0533612663722502</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2.9870776773841801</v>
      </c>
      <c r="E46" s="69"/>
      <c r="F46" s="79">
        <f>AVERAGE(F8:F44)</f>
        <v>2.8280598969887407</v>
      </c>
      <c r="G46" s="69"/>
      <c r="H46" s="79">
        <f>AVERAGE(H8:H44)</f>
        <v>2.7179430162052611</v>
      </c>
      <c r="I46" s="69"/>
      <c r="J46" s="79">
        <f>AVERAGE(J8:J44)</f>
        <v>3.4428870196208337</v>
      </c>
      <c r="K46" s="69"/>
      <c r="L46" s="79">
        <f>AVERAGE(L8:L44)</f>
        <v>4.3148770918886781</v>
      </c>
      <c r="M46" s="69"/>
      <c r="N46" s="79">
        <f>AVERAGE(N8:N44)</f>
        <v>5.0405757720209996</v>
      </c>
      <c r="O46" s="69"/>
      <c r="P46" s="79">
        <f>AVERAGE(P8:P44)</f>
        <v>5.0632808423070932</v>
      </c>
      <c r="Q46" s="69"/>
      <c r="R46" s="79">
        <f>AVERAGE(R8:R44)</f>
        <v>5.2287201393491349</v>
      </c>
      <c r="S46" s="69"/>
      <c r="T46" s="79">
        <f>AVERAGE(T8:T44)</f>
        <v>5.5813268423585178</v>
      </c>
      <c r="U46" s="69"/>
      <c r="V46" s="79">
        <f>AVERAGE(V8:V44)</f>
        <v>0</v>
      </c>
      <c r="W46" s="69"/>
      <c r="X46" s="79">
        <f>AVERAGE(X8:X44)</f>
        <v>6.9214489941302926</v>
      </c>
      <c r="Y46" s="69"/>
      <c r="Z46" s="79">
        <f>AVERAGE(Z8:Z44)</f>
        <v>11.321081059468556</v>
      </c>
      <c r="AA46" s="80"/>
    </row>
    <row r="47" spans="1:27" x14ac:dyDescent="0.25">
      <c r="A47" s="77" t="s">
        <v>28</v>
      </c>
      <c r="B47" s="78"/>
      <c r="C47" s="78"/>
      <c r="D47" s="79">
        <f>MIN(D8:D44)</f>
        <v>0.133381153863743</v>
      </c>
      <c r="E47" s="69"/>
      <c r="F47" s="79">
        <f>MIN(F8:F44)</f>
        <v>1.6300650439317801</v>
      </c>
      <c r="G47" s="69"/>
      <c r="H47" s="79">
        <f>MIN(H8:H44)</f>
        <v>1.82660703296738</v>
      </c>
      <c r="I47" s="69"/>
      <c r="J47" s="79">
        <f>MIN(J8:J44)</f>
        <v>2.5930427799732798</v>
      </c>
      <c r="K47" s="69"/>
      <c r="L47" s="79">
        <f>MIN(L8:L44)</f>
        <v>2.7350657528111602</v>
      </c>
      <c r="M47" s="69"/>
      <c r="N47" s="79">
        <f>MIN(N8:N44)</f>
        <v>2.98459515196891</v>
      </c>
      <c r="O47" s="69"/>
      <c r="P47" s="79">
        <f>MIN(P8:P44)</f>
        <v>3.7960272866281</v>
      </c>
      <c r="Q47" s="69"/>
      <c r="R47" s="79">
        <f>MIN(R8:R44)</f>
        <v>4.1793020391993601</v>
      </c>
      <c r="S47" s="69"/>
      <c r="T47" s="79">
        <f>MIN(T8:T44)</f>
        <v>4.6425420964449797</v>
      </c>
      <c r="U47" s="69"/>
      <c r="V47" s="79">
        <f>MIN(V8:V44)</f>
        <v>0</v>
      </c>
      <c r="W47" s="69"/>
      <c r="X47" s="79">
        <f>MIN(X8:X44)</f>
        <v>3.4403383250925001</v>
      </c>
      <c r="Y47" s="69"/>
      <c r="Z47" s="79">
        <f>MIN(Z8:Z44)</f>
        <v>4.7498592983002901</v>
      </c>
      <c r="AA47" s="80"/>
    </row>
    <row r="48" spans="1:27" ht="15.75" thickBot="1" x14ac:dyDescent="0.3">
      <c r="A48" s="81" t="s">
        <v>29</v>
      </c>
      <c r="B48" s="82"/>
      <c r="C48" s="82"/>
      <c r="D48" s="83">
        <f>MAX(D8:D44)</f>
        <v>5.6585895600176404</v>
      </c>
      <c r="E48" s="99"/>
      <c r="F48" s="83">
        <f>MAX(F8:F44)</f>
        <v>4.5109113127580098</v>
      </c>
      <c r="G48" s="99"/>
      <c r="H48" s="83">
        <f>MAX(H8:H44)</f>
        <v>4.2683876649814003</v>
      </c>
      <c r="I48" s="99"/>
      <c r="J48" s="83">
        <f>MAX(J8:J44)</f>
        <v>4.8776766730007504</v>
      </c>
      <c r="K48" s="99"/>
      <c r="L48" s="83">
        <f>MAX(L8:L44)</f>
        <v>5.3206616993213904</v>
      </c>
      <c r="M48" s="99"/>
      <c r="N48" s="83">
        <f>MAX(N8:N44)</f>
        <v>5.9404242080621898</v>
      </c>
      <c r="O48" s="99"/>
      <c r="P48" s="83">
        <f>MAX(P8:P44)</f>
        <v>5.6143418984640299</v>
      </c>
      <c r="Q48" s="99"/>
      <c r="R48" s="83">
        <f>MAX(R8:R44)</f>
        <v>5.8098302444560801</v>
      </c>
      <c r="S48" s="99"/>
      <c r="T48" s="83">
        <f>MAX(T8:T44)</f>
        <v>6.20091965137033</v>
      </c>
      <c r="U48" s="99"/>
      <c r="V48" s="83">
        <f>MAX(V8:V44)</f>
        <v>0</v>
      </c>
      <c r="W48" s="99"/>
      <c r="X48" s="83">
        <f>MAX(X8:X44)</f>
        <v>7.2469483730157203</v>
      </c>
      <c r="Y48" s="99"/>
      <c r="Z48" s="83">
        <f>MAX(Z8:Z44)</f>
        <v>19.806798534798499</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356"/>
  <sheetViews>
    <sheetView workbookViewId="0">
      <pane xSplit="3" ySplit="3" topLeftCell="D4" activePane="bottomRight" state="frozen"/>
      <selection pane="topRight" activeCell="D1" sqref="D1"/>
      <selection pane="bottomLeft" activeCell="A4" sqref="A4"/>
      <selection pane="bottomRight" activeCell="D1" sqref="D1:O3"/>
    </sheetView>
  </sheetViews>
  <sheetFormatPr defaultRowHeight="15" x14ac:dyDescent="0.25"/>
  <cols>
    <col min="1" max="1" width="9.140625" style="105"/>
    <col min="2" max="2" width="12.140625" style="105" bestFit="1" customWidth="1"/>
    <col min="3" max="27" width="9.140625" style="105"/>
  </cols>
  <sheetData>
    <row r="1" spans="1:27" x14ac:dyDescent="0.25">
      <c r="A1" s="132"/>
      <c r="B1" s="132"/>
      <c r="C1" s="132"/>
      <c r="D1" s="132" t="s">
        <v>115</v>
      </c>
      <c r="E1" s="132"/>
      <c r="F1" s="132" t="s">
        <v>116</v>
      </c>
      <c r="G1" s="132"/>
      <c r="H1" s="132" t="s">
        <v>117</v>
      </c>
      <c r="I1" s="132"/>
      <c r="J1" s="132" t="s">
        <v>47</v>
      </c>
      <c r="K1" s="132"/>
      <c r="L1" s="132" t="s">
        <v>48</v>
      </c>
      <c r="M1" s="132"/>
      <c r="N1" s="132" t="s">
        <v>1</v>
      </c>
      <c r="O1" s="132"/>
      <c r="P1" s="132" t="s">
        <v>2</v>
      </c>
      <c r="Q1" s="132"/>
      <c r="R1" s="132" t="s">
        <v>3</v>
      </c>
      <c r="S1" s="132"/>
      <c r="T1" s="132" t="s">
        <v>4</v>
      </c>
      <c r="U1" s="132"/>
      <c r="V1" s="132" t="s">
        <v>5</v>
      </c>
      <c r="W1" s="132"/>
      <c r="X1" s="132" t="s">
        <v>6</v>
      </c>
      <c r="Y1" s="132"/>
      <c r="Z1" s="107" t="s">
        <v>46</v>
      </c>
      <c r="AA1" s="132" t="s">
        <v>405</v>
      </c>
    </row>
    <row r="2" spans="1:27" x14ac:dyDescent="0.25">
      <c r="A2" s="132"/>
      <c r="B2" s="132"/>
      <c r="C2" s="132"/>
      <c r="D2" s="107" t="s">
        <v>0</v>
      </c>
      <c r="E2" s="107"/>
      <c r="F2" s="107" t="s">
        <v>0</v>
      </c>
      <c r="G2" s="107"/>
      <c r="H2" s="107" t="s">
        <v>0</v>
      </c>
      <c r="I2" s="107"/>
      <c r="J2" s="107" t="s">
        <v>0</v>
      </c>
      <c r="K2" s="107"/>
      <c r="L2" s="107" t="s">
        <v>0</v>
      </c>
      <c r="M2" s="107"/>
      <c r="N2" s="107" t="s">
        <v>0</v>
      </c>
      <c r="O2" s="107"/>
      <c r="P2" s="107" t="s">
        <v>0</v>
      </c>
      <c r="Q2" s="107"/>
      <c r="R2" s="107" t="s">
        <v>0</v>
      </c>
      <c r="S2" s="107"/>
      <c r="T2" s="107" t="s">
        <v>0</v>
      </c>
      <c r="U2" s="107"/>
      <c r="V2" s="107" t="s">
        <v>0</v>
      </c>
      <c r="W2" s="107"/>
      <c r="X2" s="107" t="s">
        <v>0</v>
      </c>
      <c r="Y2" s="107"/>
      <c r="Z2" s="107" t="s">
        <v>0</v>
      </c>
      <c r="AA2" s="132"/>
    </row>
    <row r="3" spans="1:27" x14ac:dyDescent="0.25">
      <c r="A3" s="107" t="s">
        <v>7</v>
      </c>
      <c r="B3" s="107" t="s">
        <v>8</v>
      </c>
      <c r="C3" s="107" t="s">
        <v>9</v>
      </c>
      <c r="D3" s="107"/>
      <c r="E3" s="107" t="s">
        <v>10</v>
      </c>
      <c r="F3" s="107"/>
      <c r="G3" s="107" t="s">
        <v>10</v>
      </c>
      <c r="H3" s="107"/>
      <c r="I3" s="107" t="s">
        <v>10</v>
      </c>
      <c r="J3" s="107"/>
      <c r="K3" s="107" t="s">
        <v>10</v>
      </c>
      <c r="L3" s="107"/>
      <c r="M3" s="107" t="s">
        <v>10</v>
      </c>
      <c r="N3" s="107"/>
      <c r="O3" s="107" t="s">
        <v>10</v>
      </c>
      <c r="P3" s="107"/>
      <c r="Q3" s="107" t="s">
        <v>10</v>
      </c>
      <c r="R3" s="107"/>
      <c r="S3" s="107" t="s">
        <v>10</v>
      </c>
      <c r="T3" s="107"/>
      <c r="U3" s="107" t="s">
        <v>10</v>
      </c>
      <c r="V3" s="107"/>
      <c r="W3" s="107" t="s">
        <v>10</v>
      </c>
      <c r="X3" s="107"/>
      <c r="Y3" s="107" t="s">
        <v>10</v>
      </c>
      <c r="Z3" s="107"/>
      <c r="AA3" s="107" t="s">
        <v>10</v>
      </c>
    </row>
    <row r="4" spans="1:27" x14ac:dyDescent="0.25">
      <c r="A4" s="132"/>
      <c r="B4" s="132"/>
      <c r="C4" s="132"/>
      <c r="D4" s="114"/>
      <c r="E4" s="114"/>
      <c r="F4" s="114"/>
      <c r="G4" s="114"/>
      <c r="H4" s="114"/>
      <c r="I4" s="114"/>
      <c r="J4" s="114"/>
      <c r="K4" s="114"/>
      <c r="L4" s="114"/>
      <c r="M4" s="114"/>
      <c r="N4" s="132" t="s">
        <v>1</v>
      </c>
      <c r="O4" s="132"/>
      <c r="P4" s="132" t="s">
        <v>2</v>
      </c>
      <c r="Q4" s="132"/>
      <c r="R4" s="132" t="s">
        <v>3</v>
      </c>
      <c r="S4" s="132"/>
      <c r="T4" s="132" t="s">
        <v>4</v>
      </c>
      <c r="U4" s="132"/>
      <c r="V4" s="132" t="s">
        <v>5</v>
      </c>
      <c r="W4" s="132"/>
      <c r="X4" s="132" t="s">
        <v>6</v>
      </c>
      <c r="Y4" s="132"/>
      <c r="Z4" s="114" t="s">
        <v>46</v>
      </c>
      <c r="AA4" s="132" t="s">
        <v>405</v>
      </c>
    </row>
    <row r="5" spans="1:27" x14ac:dyDescent="0.25">
      <c r="A5" s="132"/>
      <c r="B5" s="132"/>
      <c r="C5" s="132"/>
      <c r="D5" s="114"/>
      <c r="E5" s="114"/>
      <c r="F5" s="114"/>
      <c r="G5" s="114"/>
      <c r="H5" s="114"/>
      <c r="I5" s="114"/>
      <c r="J5" s="114"/>
      <c r="K5" s="114"/>
      <c r="L5" s="114"/>
      <c r="M5" s="114"/>
      <c r="N5" s="114" t="s">
        <v>0</v>
      </c>
      <c r="O5" s="114"/>
      <c r="P5" s="114" t="s">
        <v>0</v>
      </c>
      <c r="Q5" s="114"/>
      <c r="R5" s="114" t="s">
        <v>0</v>
      </c>
      <c r="S5" s="114"/>
      <c r="T5" s="114" t="s">
        <v>0</v>
      </c>
      <c r="U5" s="114"/>
      <c r="V5" s="114" t="s">
        <v>0</v>
      </c>
      <c r="W5" s="114"/>
      <c r="X5" s="114" t="s">
        <v>0</v>
      </c>
      <c r="Y5" s="114"/>
      <c r="Z5" s="114" t="s">
        <v>0</v>
      </c>
      <c r="AA5" s="132"/>
    </row>
    <row r="6" spans="1:27" x14ac:dyDescent="0.25">
      <c r="A6" s="114" t="s">
        <v>7</v>
      </c>
      <c r="B6" s="114" t="s">
        <v>8</v>
      </c>
      <c r="C6" s="114" t="s">
        <v>9</v>
      </c>
      <c r="D6" s="114"/>
      <c r="E6" s="114"/>
      <c r="F6" s="114"/>
      <c r="G6" s="114"/>
      <c r="H6" s="114"/>
      <c r="I6" s="114"/>
      <c r="J6" s="114"/>
      <c r="K6" s="114"/>
      <c r="L6" s="114"/>
      <c r="M6" s="114"/>
      <c r="N6" s="114"/>
      <c r="O6" s="114" t="s">
        <v>10</v>
      </c>
      <c r="P6" s="114"/>
      <c r="Q6" s="114" t="s">
        <v>10</v>
      </c>
      <c r="R6" s="114"/>
      <c r="S6" s="114" t="s">
        <v>10</v>
      </c>
      <c r="T6" s="114"/>
      <c r="U6" s="114" t="s">
        <v>10</v>
      </c>
      <c r="V6" s="114"/>
      <c r="W6" s="114" t="s">
        <v>10</v>
      </c>
      <c r="X6" s="114"/>
      <c r="Y6" s="114" t="s">
        <v>10</v>
      </c>
      <c r="Z6" s="114"/>
      <c r="AA6" s="114" t="s">
        <v>10</v>
      </c>
    </row>
    <row r="7" spans="1:27" x14ac:dyDescent="0.25">
      <c r="A7" s="108" t="s">
        <v>390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9" t="s">
        <v>11</v>
      </c>
      <c r="B8" s="110">
        <v>43985</v>
      </c>
      <c r="C8" s="111">
        <v>40.4193</v>
      </c>
      <c r="D8" s="111"/>
      <c r="E8" s="111"/>
      <c r="F8" s="111"/>
      <c r="G8" s="111"/>
      <c r="H8" s="111"/>
      <c r="I8" s="111"/>
      <c r="J8" s="111"/>
      <c r="K8" s="111"/>
      <c r="L8" s="111"/>
      <c r="M8" s="111"/>
      <c r="N8" s="111">
        <v>-50.188170050138297</v>
      </c>
      <c r="O8" s="112">
        <v>8</v>
      </c>
      <c r="P8" s="111">
        <v>-36.619387065708402</v>
      </c>
      <c r="Q8" s="112">
        <v>13</v>
      </c>
      <c r="R8" s="111">
        <v>-18.331911090850099</v>
      </c>
      <c r="S8" s="112">
        <v>14</v>
      </c>
      <c r="T8" s="111">
        <v>-27.187198835421</v>
      </c>
      <c r="U8" s="112">
        <v>15</v>
      </c>
      <c r="V8" s="111">
        <v>-8.83747062468872</v>
      </c>
      <c r="W8" s="112">
        <v>12</v>
      </c>
      <c r="X8" s="111">
        <v>0.86737480103714504</v>
      </c>
      <c r="Y8" s="112">
        <v>10</v>
      </c>
      <c r="Z8" s="111">
        <v>16.057273284119201</v>
      </c>
      <c r="AA8" s="112">
        <v>5</v>
      </c>
    </row>
    <row r="9" spans="1:27" x14ac:dyDescent="0.25">
      <c r="A9" s="109" t="s">
        <v>12</v>
      </c>
      <c r="B9" s="110">
        <v>43985</v>
      </c>
      <c r="C9" s="111">
        <v>244.05199999999999</v>
      </c>
      <c r="D9" s="111"/>
      <c r="E9" s="111"/>
      <c r="F9" s="111"/>
      <c r="G9" s="111"/>
      <c r="H9" s="111"/>
      <c r="I9" s="111"/>
      <c r="J9" s="111"/>
      <c r="K9" s="111"/>
      <c r="L9" s="111"/>
      <c r="M9" s="111"/>
      <c r="N9" s="111">
        <v>-56.165868877028302</v>
      </c>
      <c r="O9" s="112">
        <v>11</v>
      </c>
      <c r="P9" s="111">
        <v>-37.997579365182901</v>
      </c>
      <c r="Q9" s="112">
        <v>14</v>
      </c>
      <c r="R9" s="111">
        <v>-15.528037537019699</v>
      </c>
      <c r="S9" s="112">
        <v>12</v>
      </c>
      <c r="T9" s="111">
        <v>-24.0039770735806</v>
      </c>
      <c r="U9" s="112">
        <v>12</v>
      </c>
      <c r="V9" s="111">
        <v>-2.4538583583030702</v>
      </c>
      <c r="W9" s="112">
        <v>6</v>
      </c>
      <c r="X9" s="111">
        <v>3.5049327111334398</v>
      </c>
      <c r="Y9" s="112">
        <v>5</v>
      </c>
      <c r="Z9" s="111">
        <v>14.6732982390064</v>
      </c>
      <c r="AA9" s="112">
        <v>6</v>
      </c>
    </row>
    <row r="10" spans="1:27" x14ac:dyDescent="0.25">
      <c r="A10" s="109" t="s">
        <v>13</v>
      </c>
      <c r="B10" s="110">
        <v>43985</v>
      </c>
      <c r="C10" s="111">
        <v>139.09</v>
      </c>
      <c r="D10" s="111"/>
      <c r="E10" s="111"/>
      <c r="F10" s="111"/>
      <c r="G10" s="111"/>
      <c r="H10" s="111"/>
      <c r="I10" s="111"/>
      <c r="J10" s="111"/>
      <c r="K10" s="111"/>
      <c r="L10" s="111"/>
      <c r="M10" s="111"/>
      <c r="N10" s="111">
        <v>-5.8178662510625898</v>
      </c>
      <c r="O10" s="112">
        <v>1</v>
      </c>
      <c r="P10" s="111">
        <v>-14.9497308463331</v>
      </c>
      <c r="Q10" s="112">
        <v>1</v>
      </c>
      <c r="R10" s="111">
        <v>-3.48814449927968</v>
      </c>
      <c r="S10" s="112">
        <v>1</v>
      </c>
      <c r="T10" s="111">
        <v>-11.432713144319999</v>
      </c>
      <c r="U10" s="112">
        <v>3</v>
      </c>
      <c r="V10" s="111">
        <v>-0.38306836529705202</v>
      </c>
      <c r="W10" s="112">
        <v>2</v>
      </c>
      <c r="X10" s="111">
        <v>3.1105444659658801</v>
      </c>
      <c r="Y10" s="112">
        <v>7</v>
      </c>
      <c r="Z10" s="111">
        <v>18.808284654176699</v>
      </c>
      <c r="AA10" s="112">
        <v>4</v>
      </c>
    </row>
    <row r="11" spans="1:27" x14ac:dyDescent="0.25">
      <c r="A11" s="109" t="s">
        <v>14</v>
      </c>
      <c r="B11" s="110">
        <v>43985</v>
      </c>
      <c r="C11" s="111">
        <v>9.0299999999999994</v>
      </c>
      <c r="D11" s="111"/>
      <c r="E11" s="111"/>
      <c r="F11" s="111"/>
      <c r="G11" s="111"/>
      <c r="H11" s="111"/>
      <c r="I11" s="111"/>
      <c r="J11" s="111"/>
      <c r="K11" s="111"/>
      <c r="L11" s="111"/>
      <c r="M11" s="111"/>
      <c r="N11" s="111">
        <v>-53.582583708145897</v>
      </c>
      <c r="O11" s="112">
        <v>10</v>
      </c>
      <c r="P11" s="111">
        <v>-28.898099850968698</v>
      </c>
      <c r="Q11" s="112">
        <v>7</v>
      </c>
      <c r="R11" s="111">
        <v>-11.0897032124199</v>
      </c>
      <c r="S11" s="112">
        <v>10</v>
      </c>
      <c r="T11" s="111">
        <v>-16.881073390944099</v>
      </c>
      <c r="U11" s="112">
        <v>9</v>
      </c>
      <c r="V11" s="111"/>
      <c r="W11" s="112"/>
      <c r="X11" s="111"/>
      <c r="Y11" s="112"/>
      <c r="Z11" s="111">
        <v>-5.4218989280245102</v>
      </c>
      <c r="AA11" s="112">
        <v>15</v>
      </c>
    </row>
    <row r="12" spans="1:27" x14ac:dyDescent="0.25">
      <c r="A12" s="109" t="s">
        <v>15</v>
      </c>
      <c r="B12" s="110">
        <v>43985</v>
      </c>
      <c r="C12" s="111">
        <v>37.799999999999997</v>
      </c>
      <c r="D12" s="111"/>
      <c r="E12" s="111"/>
      <c r="F12" s="111"/>
      <c r="G12" s="111"/>
      <c r="H12" s="111"/>
      <c r="I12" s="111"/>
      <c r="J12" s="111"/>
      <c r="K12" s="111"/>
      <c r="L12" s="111"/>
      <c r="M12" s="111"/>
      <c r="N12" s="111">
        <v>-94.690003940627903</v>
      </c>
      <c r="O12" s="112">
        <v>16</v>
      </c>
      <c r="P12" s="111">
        <v>-49.386986182172599</v>
      </c>
      <c r="Q12" s="112">
        <v>16</v>
      </c>
      <c r="R12" s="111">
        <v>-24.338133754192199</v>
      </c>
      <c r="S12" s="112">
        <v>16</v>
      </c>
      <c r="T12" s="111">
        <v>-31.7312468951813</v>
      </c>
      <c r="U12" s="112">
        <v>16</v>
      </c>
      <c r="V12" s="111">
        <v>-8.0822813908314508</v>
      </c>
      <c r="W12" s="112">
        <v>11</v>
      </c>
      <c r="X12" s="111">
        <v>9.7271272551931603E-2</v>
      </c>
      <c r="Y12" s="112">
        <v>11</v>
      </c>
      <c r="Z12" s="111">
        <v>9.7879428947775793</v>
      </c>
      <c r="AA12" s="112">
        <v>10</v>
      </c>
    </row>
    <row r="13" spans="1:27" x14ac:dyDescent="0.25">
      <c r="A13" s="109" t="s">
        <v>16</v>
      </c>
      <c r="B13" s="110">
        <v>43985</v>
      </c>
      <c r="C13" s="111">
        <v>10.8302</v>
      </c>
      <c r="D13" s="111"/>
      <c r="E13" s="111"/>
      <c r="F13" s="111"/>
      <c r="G13" s="111"/>
      <c r="H13" s="111"/>
      <c r="I13" s="111"/>
      <c r="J13" s="111"/>
      <c r="K13" s="111"/>
      <c r="L13" s="111"/>
      <c r="M13" s="111"/>
      <c r="N13" s="111">
        <v>-47.505249520987903</v>
      </c>
      <c r="O13" s="112">
        <v>6</v>
      </c>
      <c r="P13" s="111">
        <v>-28.668629320934901</v>
      </c>
      <c r="Q13" s="112">
        <v>6</v>
      </c>
      <c r="R13" s="111">
        <v>-7.5686080913793896</v>
      </c>
      <c r="S13" s="112">
        <v>8</v>
      </c>
      <c r="T13" s="111">
        <v>-16.7785213070857</v>
      </c>
      <c r="U13" s="112">
        <v>8</v>
      </c>
      <c r="V13" s="111">
        <v>-7.2850165733568204</v>
      </c>
      <c r="W13" s="112">
        <v>10</v>
      </c>
      <c r="X13" s="111"/>
      <c r="Y13" s="112"/>
      <c r="Z13" s="111">
        <v>1.7505661467359901</v>
      </c>
      <c r="AA13" s="112">
        <v>12</v>
      </c>
    </row>
    <row r="14" spans="1:27" x14ac:dyDescent="0.25">
      <c r="A14" s="109" t="s">
        <v>17</v>
      </c>
      <c r="B14" s="110">
        <v>43985</v>
      </c>
      <c r="C14" s="111">
        <v>29.479299999999999</v>
      </c>
      <c r="D14" s="111"/>
      <c r="E14" s="111"/>
      <c r="F14" s="111"/>
      <c r="G14" s="111"/>
      <c r="H14" s="111"/>
      <c r="I14" s="111"/>
      <c r="J14" s="111"/>
      <c r="K14" s="111"/>
      <c r="L14" s="111"/>
      <c r="M14" s="111"/>
      <c r="N14" s="111">
        <v>-64.818405728413694</v>
      </c>
      <c r="O14" s="112">
        <v>15</v>
      </c>
      <c r="P14" s="111">
        <v>-34.513006157970501</v>
      </c>
      <c r="Q14" s="112">
        <v>10</v>
      </c>
      <c r="R14" s="111">
        <v>-7.3487265141853397</v>
      </c>
      <c r="S14" s="112">
        <v>7</v>
      </c>
      <c r="T14" s="111">
        <v>-16.031634282080201</v>
      </c>
      <c r="U14" s="112">
        <v>7</v>
      </c>
      <c r="V14" s="111">
        <v>-1.8385293506345499</v>
      </c>
      <c r="W14" s="112">
        <v>5</v>
      </c>
      <c r="X14" s="111">
        <v>5.99122637995531</v>
      </c>
      <c r="Y14" s="112">
        <v>2</v>
      </c>
      <c r="Z14" s="111">
        <v>13.9418202959264</v>
      </c>
      <c r="AA14" s="112">
        <v>7</v>
      </c>
    </row>
    <row r="15" spans="1:27" x14ac:dyDescent="0.25">
      <c r="A15" s="109" t="s">
        <v>18</v>
      </c>
      <c r="B15" s="110">
        <v>43985</v>
      </c>
      <c r="C15" s="111">
        <v>31.173999999999999</v>
      </c>
      <c r="D15" s="111"/>
      <c r="E15" s="111"/>
      <c r="F15" s="111"/>
      <c r="G15" s="111"/>
      <c r="H15" s="111"/>
      <c r="I15" s="111"/>
      <c r="J15" s="111"/>
      <c r="K15" s="111"/>
      <c r="L15" s="111"/>
      <c r="M15" s="111"/>
      <c r="N15" s="111">
        <v>-62.822295418342897</v>
      </c>
      <c r="O15" s="112">
        <v>14</v>
      </c>
      <c r="P15" s="111">
        <v>-34.6048052313444</v>
      </c>
      <c r="Q15" s="112">
        <v>11</v>
      </c>
      <c r="R15" s="111">
        <v>-12.7481022384809</v>
      </c>
      <c r="S15" s="112">
        <v>11</v>
      </c>
      <c r="T15" s="111">
        <v>-20.138364874895501</v>
      </c>
      <c r="U15" s="112">
        <v>11</v>
      </c>
      <c r="V15" s="111">
        <v>-3.90649507859123</v>
      </c>
      <c r="W15" s="112">
        <v>7</v>
      </c>
      <c r="X15" s="111">
        <v>5.28627045581527</v>
      </c>
      <c r="Y15" s="112">
        <v>3</v>
      </c>
      <c r="Z15" s="111">
        <v>20.7256171022497</v>
      </c>
      <c r="AA15" s="112">
        <v>2</v>
      </c>
    </row>
    <row r="16" spans="1:27" x14ac:dyDescent="0.25">
      <c r="A16" s="109" t="s">
        <v>19</v>
      </c>
      <c r="B16" s="110">
        <v>43985</v>
      </c>
      <c r="C16" s="111">
        <v>64.9131</v>
      </c>
      <c r="D16" s="111"/>
      <c r="E16" s="111"/>
      <c r="F16" s="111"/>
      <c r="G16" s="111"/>
      <c r="H16" s="111"/>
      <c r="I16" s="111"/>
      <c r="J16" s="111"/>
      <c r="K16" s="111"/>
      <c r="L16" s="111"/>
      <c r="M16" s="111"/>
      <c r="N16" s="111">
        <v>-56.9818636332949</v>
      </c>
      <c r="O16" s="112">
        <v>12</v>
      </c>
      <c r="P16" s="111">
        <v>-33.521482922737398</v>
      </c>
      <c r="Q16" s="112">
        <v>9</v>
      </c>
      <c r="R16" s="111">
        <v>-10.724780995429001</v>
      </c>
      <c r="S16" s="112">
        <v>9</v>
      </c>
      <c r="T16" s="111">
        <v>-19.335071223021501</v>
      </c>
      <c r="U16" s="112">
        <v>10</v>
      </c>
      <c r="V16" s="111">
        <v>-1.2282965996583499</v>
      </c>
      <c r="W16" s="112">
        <v>4</v>
      </c>
      <c r="X16" s="111">
        <v>4.1441497507593699</v>
      </c>
      <c r="Y16" s="112">
        <v>4</v>
      </c>
      <c r="Z16" s="111">
        <v>12.0004740532439</v>
      </c>
      <c r="AA16" s="112">
        <v>8</v>
      </c>
    </row>
    <row r="17" spans="1:29" x14ac:dyDescent="0.25">
      <c r="A17" s="109" t="s">
        <v>20</v>
      </c>
      <c r="B17" s="110">
        <v>43985</v>
      </c>
      <c r="C17" s="111">
        <v>43.32</v>
      </c>
      <c r="D17" s="111"/>
      <c r="E17" s="111"/>
      <c r="F17" s="111"/>
      <c r="G17" s="111"/>
      <c r="H17" s="111"/>
      <c r="I17" s="111"/>
      <c r="J17" s="111"/>
      <c r="K17" s="111"/>
      <c r="L17" s="111"/>
      <c r="M17" s="111"/>
      <c r="N17" s="111">
        <v>-46.846232828211299</v>
      </c>
      <c r="O17" s="112">
        <v>5</v>
      </c>
      <c r="P17" s="111">
        <v>-36.459251424878097</v>
      </c>
      <c r="Q17" s="112">
        <v>12</v>
      </c>
      <c r="R17" s="111">
        <v>-19.5027147531552</v>
      </c>
      <c r="S17" s="112">
        <v>15</v>
      </c>
      <c r="T17" s="111">
        <v>-24.133356281284499</v>
      </c>
      <c r="U17" s="112">
        <v>13</v>
      </c>
      <c r="V17" s="111">
        <v>-4.6569696008877903</v>
      </c>
      <c r="W17" s="112">
        <v>8</v>
      </c>
      <c r="X17" s="111">
        <v>2.5635855425404501</v>
      </c>
      <c r="Y17" s="112">
        <v>8</v>
      </c>
      <c r="Z17" s="111">
        <v>23.406081601231701</v>
      </c>
      <c r="AA17" s="112">
        <v>1</v>
      </c>
    </row>
    <row r="18" spans="1:29" x14ac:dyDescent="0.25">
      <c r="A18" s="109" t="s">
        <v>21</v>
      </c>
      <c r="B18" s="110">
        <v>43985</v>
      </c>
      <c r="C18" s="111">
        <v>125.4935</v>
      </c>
      <c r="D18" s="111"/>
      <c r="E18" s="111"/>
      <c r="F18" s="111"/>
      <c r="G18" s="111"/>
      <c r="H18" s="111"/>
      <c r="I18" s="111"/>
      <c r="J18" s="111"/>
      <c r="K18" s="111"/>
      <c r="L18" s="111"/>
      <c r="M18" s="111"/>
      <c r="N18" s="111">
        <v>-32.7606317183863</v>
      </c>
      <c r="O18" s="112">
        <v>3</v>
      </c>
      <c r="P18" s="111">
        <v>-27.753030180590699</v>
      </c>
      <c r="Q18" s="112">
        <v>5</v>
      </c>
      <c r="R18" s="111">
        <v>-6.8745075091235304</v>
      </c>
      <c r="S18" s="112">
        <v>6</v>
      </c>
      <c r="T18" s="111">
        <v>-13.515947554796901</v>
      </c>
      <c r="U18" s="112">
        <v>5</v>
      </c>
      <c r="V18" s="111">
        <v>-0.43972121834387001</v>
      </c>
      <c r="W18" s="112">
        <v>3</v>
      </c>
      <c r="X18" s="111">
        <v>7.1932142350189103</v>
      </c>
      <c r="Y18" s="112">
        <v>1</v>
      </c>
      <c r="Z18" s="111">
        <v>19.848983777641799</v>
      </c>
      <c r="AA18" s="112">
        <v>3</v>
      </c>
    </row>
    <row r="19" spans="1:29" x14ac:dyDescent="0.25">
      <c r="A19" s="109" t="s">
        <v>22</v>
      </c>
      <c r="B19" s="110">
        <v>43985</v>
      </c>
      <c r="C19" s="111">
        <v>9.0648999999999997</v>
      </c>
      <c r="D19" s="111"/>
      <c r="E19" s="111"/>
      <c r="F19" s="111"/>
      <c r="G19" s="111"/>
      <c r="H19" s="111"/>
      <c r="I19" s="111"/>
      <c r="J19" s="111"/>
      <c r="K19" s="111"/>
      <c r="L19" s="111"/>
      <c r="M19" s="111"/>
      <c r="N19" s="111">
        <v>-47.550297846329002</v>
      </c>
      <c r="O19" s="112">
        <v>7</v>
      </c>
      <c r="P19" s="111">
        <v>-29.832332427781399</v>
      </c>
      <c r="Q19" s="112">
        <v>8</v>
      </c>
      <c r="R19" s="111">
        <v>-5.2213296482258897</v>
      </c>
      <c r="S19" s="112">
        <v>5</v>
      </c>
      <c r="T19" s="111">
        <v>-11.0214957767057</v>
      </c>
      <c r="U19" s="112">
        <v>2</v>
      </c>
      <c r="V19" s="111"/>
      <c r="W19" s="112"/>
      <c r="X19" s="111"/>
      <c r="Y19" s="112"/>
      <c r="Z19" s="111">
        <v>-4.9393849493487698</v>
      </c>
      <c r="AA19" s="112">
        <v>14</v>
      </c>
    </row>
    <row r="20" spans="1:29" x14ac:dyDescent="0.25">
      <c r="A20" s="109" t="s">
        <v>23</v>
      </c>
      <c r="B20" s="110">
        <v>43985</v>
      </c>
      <c r="C20" s="111">
        <v>8.9085000000000001</v>
      </c>
      <c r="D20" s="111"/>
      <c r="E20" s="111"/>
      <c r="F20" s="111"/>
      <c r="G20" s="111"/>
      <c r="H20" s="111"/>
      <c r="I20" s="111"/>
      <c r="J20" s="111"/>
      <c r="K20" s="111"/>
      <c r="L20" s="111"/>
      <c r="M20" s="111"/>
      <c r="N20" s="111">
        <v>-43.148496207896699</v>
      </c>
      <c r="O20" s="112">
        <v>4</v>
      </c>
      <c r="P20" s="111">
        <v>-26.9757356850047</v>
      </c>
      <c r="Q20" s="112">
        <v>4</v>
      </c>
      <c r="R20" s="111">
        <v>-3.9327158302199101</v>
      </c>
      <c r="S20" s="112">
        <v>4</v>
      </c>
      <c r="T20" s="111">
        <v>-10.227356865309799</v>
      </c>
      <c r="U20" s="112">
        <v>1</v>
      </c>
      <c r="V20" s="111"/>
      <c r="W20" s="112"/>
      <c r="X20" s="111"/>
      <c r="Y20" s="112"/>
      <c r="Z20" s="111">
        <v>-5.9462313432835803</v>
      </c>
      <c r="AA20" s="112">
        <v>16</v>
      </c>
    </row>
    <row r="21" spans="1:29" x14ac:dyDescent="0.25">
      <c r="A21" s="109" t="s">
        <v>24</v>
      </c>
      <c r="B21" s="110">
        <v>43985</v>
      </c>
      <c r="C21" s="111">
        <v>199.22739999999999</v>
      </c>
      <c r="D21" s="111"/>
      <c r="E21" s="111"/>
      <c r="F21" s="111"/>
      <c r="G21" s="111"/>
      <c r="H21" s="111"/>
      <c r="I21" s="111"/>
      <c r="J21" s="111"/>
      <c r="K21" s="111"/>
      <c r="L21" s="111"/>
      <c r="M21" s="111"/>
      <c r="N21" s="111">
        <v>-58.676077264370697</v>
      </c>
      <c r="O21" s="112">
        <v>13</v>
      </c>
      <c r="P21" s="111">
        <v>-41.411293010972102</v>
      </c>
      <c r="Q21" s="112">
        <v>15</v>
      </c>
      <c r="R21" s="111">
        <v>-17.900170484632799</v>
      </c>
      <c r="S21" s="112">
        <v>13</v>
      </c>
      <c r="T21" s="111">
        <v>-26.081076130339301</v>
      </c>
      <c r="U21" s="112">
        <v>14</v>
      </c>
      <c r="V21" s="111">
        <v>-6.8244419993235796</v>
      </c>
      <c r="W21" s="112">
        <v>9</v>
      </c>
      <c r="X21" s="111">
        <v>1.1015274343349</v>
      </c>
      <c r="Y21" s="112">
        <v>9</v>
      </c>
      <c r="Z21" s="111">
        <v>7.8399097093006196</v>
      </c>
      <c r="AA21" s="112">
        <v>11</v>
      </c>
    </row>
    <row r="22" spans="1:29" x14ac:dyDescent="0.25">
      <c r="A22" s="109" t="s">
        <v>25</v>
      </c>
      <c r="B22" s="110">
        <v>43985</v>
      </c>
      <c r="C22" s="111">
        <v>9.39</v>
      </c>
      <c r="D22" s="111"/>
      <c r="E22" s="111"/>
      <c r="F22" s="111"/>
      <c r="G22" s="111"/>
      <c r="H22" s="111"/>
      <c r="I22" s="111"/>
      <c r="J22" s="111"/>
      <c r="K22" s="111"/>
      <c r="L22" s="111"/>
      <c r="M22" s="111"/>
      <c r="N22" s="111">
        <v>-28.6185341123904</v>
      </c>
      <c r="O22" s="112">
        <v>2</v>
      </c>
      <c r="P22" s="111">
        <v>-25.070977195713901</v>
      </c>
      <c r="Q22" s="112">
        <v>3</v>
      </c>
      <c r="R22" s="111">
        <v>-3.8572151057903401</v>
      </c>
      <c r="S22" s="112">
        <v>3</v>
      </c>
      <c r="T22" s="111">
        <v>-14.129479225981701</v>
      </c>
      <c r="U22" s="112">
        <v>6</v>
      </c>
      <c r="V22" s="111"/>
      <c r="W22" s="112"/>
      <c r="X22" s="111"/>
      <c r="Y22" s="112"/>
      <c r="Z22" s="111">
        <v>-4.0778388278388196</v>
      </c>
      <c r="AA22" s="112">
        <v>13</v>
      </c>
    </row>
    <row r="23" spans="1:29" x14ac:dyDescent="0.25">
      <c r="A23" s="109" t="s">
        <v>26</v>
      </c>
      <c r="B23" s="110">
        <v>43985</v>
      </c>
      <c r="C23" s="111">
        <v>58.085500000000003</v>
      </c>
      <c r="D23" s="111"/>
      <c r="E23" s="111"/>
      <c r="F23" s="111"/>
      <c r="G23" s="111"/>
      <c r="H23" s="111"/>
      <c r="I23" s="111"/>
      <c r="J23" s="111"/>
      <c r="K23" s="111"/>
      <c r="L23" s="111"/>
      <c r="M23" s="111"/>
      <c r="N23" s="111">
        <v>-50.963190463807898</v>
      </c>
      <c r="O23" s="112">
        <v>9</v>
      </c>
      <c r="P23" s="111">
        <v>-24.999946103488799</v>
      </c>
      <c r="Q23" s="112">
        <v>2</v>
      </c>
      <c r="R23" s="111">
        <v>-3.49974675187701</v>
      </c>
      <c r="S23" s="112">
        <v>2</v>
      </c>
      <c r="T23" s="111">
        <v>-11.720218097717099</v>
      </c>
      <c r="U23" s="112">
        <v>4</v>
      </c>
      <c r="V23" s="111">
        <v>1.38634429948244</v>
      </c>
      <c r="W23" s="112">
        <v>1</v>
      </c>
      <c r="X23" s="111">
        <v>3.3389718812983098</v>
      </c>
      <c r="Y23" s="112">
        <v>6</v>
      </c>
      <c r="Z23" s="111">
        <v>10.714746459674799</v>
      </c>
      <c r="AA23" s="112">
        <v>9</v>
      </c>
      <c r="AB23" s="105"/>
      <c r="AC23" s="105"/>
    </row>
    <row r="24" spans="1:29" x14ac:dyDescent="0.25">
      <c r="A24" s="132"/>
      <c r="B24" s="132"/>
      <c r="C24" s="132"/>
      <c r="D24" s="114"/>
      <c r="E24" s="114"/>
      <c r="F24" s="114"/>
      <c r="G24" s="114"/>
      <c r="H24" s="114"/>
      <c r="I24" s="114"/>
      <c r="J24" s="114"/>
      <c r="K24" s="114"/>
      <c r="L24" s="114"/>
      <c r="M24" s="114"/>
      <c r="N24" s="132" t="s">
        <v>1</v>
      </c>
      <c r="O24" s="132"/>
      <c r="P24" s="132" t="s">
        <v>2</v>
      </c>
      <c r="Q24" s="132"/>
      <c r="R24" s="132" t="s">
        <v>3</v>
      </c>
      <c r="S24" s="132"/>
      <c r="T24" s="132" t="s">
        <v>4</v>
      </c>
      <c r="U24" s="132"/>
      <c r="V24" s="132" t="s">
        <v>5</v>
      </c>
      <c r="W24" s="132"/>
      <c r="X24" s="132" t="s">
        <v>6</v>
      </c>
      <c r="Y24" s="132"/>
      <c r="Z24" s="114" t="s">
        <v>46</v>
      </c>
      <c r="AA24" s="132" t="s">
        <v>405</v>
      </c>
      <c r="AB24" s="105"/>
      <c r="AC24" s="105"/>
    </row>
    <row r="25" spans="1:29" x14ac:dyDescent="0.25">
      <c r="A25" s="132"/>
      <c r="B25" s="132"/>
      <c r="C25" s="132"/>
      <c r="D25" s="114"/>
      <c r="E25" s="114"/>
      <c r="F25" s="114"/>
      <c r="G25" s="114"/>
      <c r="H25" s="114"/>
      <c r="I25" s="114"/>
      <c r="J25" s="114"/>
      <c r="K25" s="114"/>
      <c r="L25" s="114"/>
      <c r="M25" s="114"/>
      <c r="N25" s="114" t="s">
        <v>0</v>
      </c>
      <c r="O25" s="114"/>
      <c r="P25" s="114" t="s">
        <v>0</v>
      </c>
      <c r="Q25" s="114"/>
      <c r="R25" s="114" t="s">
        <v>0</v>
      </c>
      <c r="S25" s="114"/>
      <c r="T25" s="114" t="s">
        <v>0</v>
      </c>
      <c r="U25" s="114"/>
      <c r="V25" s="114" t="s">
        <v>0</v>
      </c>
      <c r="W25" s="114"/>
      <c r="X25" s="114" t="s">
        <v>0</v>
      </c>
      <c r="Y25" s="114"/>
      <c r="Z25" s="114" t="s">
        <v>0</v>
      </c>
      <c r="AA25" s="132"/>
      <c r="AB25" s="105"/>
      <c r="AC25" s="105"/>
    </row>
    <row r="26" spans="1:29" x14ac:dyDescent="0.25">
      <c r="A26" s="114" t="s">
        <v>7</v>
      </c>
      <c r="B26" s="114" t="s">
        <v>8</v>
      </c>
      <c r="C26" s="114" t="s">
        <v>9</v>
      </c>
      <c r="D26" s="114"/>
      <c r="E26" s="114"/>
      <c r="F26" s="114"/>
      <c r="G26" s="114"/>
      <c r="H26" s="114"/>
      <c r="I26" s="114"/>
      <c r="J26" s="114"/>
      <c r="K26" s="114"/>
      <c r="L26" s="114"/>
      <c r="M26" s="114"/>
      <c r="N26" s="114"/>
      <c r="O26" s="114" t="s">
        <v>10</v>
      </c>
      <c r="P26" s="114"/>
      <c r="Q26" s="114" t="s">
        <v>10</v>
      </c>
      <c r="R26" s="114"/>
      <c r="S26" s="114" t="s">
        <v>10</v>
      </c>
      <c r="T26" s="114"/>
      <c r="U26" s="114" t="s">
        <v>10</v>
      </c>
      <c r="V26" s="114"/>
      <c r="W26" s="114" t="s">
        <v>10</v>
      </c>
      <c r="X26" s="114"/>
      <c r="Y26" s="114" t="s">
        <v>10</v>
      </c>
      <c r="Z26" s="114"/>
      <c r="AA26" s="114" t="s">
        <v>10</v>
      </c>
      <c r="AB26" s="105"/>
      <c r="AC26" s="105"/>
    </row>
    <row r="27" spans="1:29" x14ac:dyDescent="0.25">
      <c r="A27" s="108" t="s">
        <v>390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5"/>
      <c r="AC27" s="105"/>
    </row>
    <row r="28" spans="1:29" x14ac:dyDescent="0.25">
      <c r="A28" s="109" t="s">
        <v>30</v>
      </c>
      <c r="B28" s="110">
        <v>43985</v>
      </c>
      <c r="C28" s="111">
        <v>37.613799999999998</v>
      </c>
      <c r="D28" s="111"/>
      <c r="E28" s="111"/>
      <c r="F28" s="111"/>
      <c r="G28" s="111"/>
      <c r="H28" s="111"/>
      <c r="I28" s="111"/>
      <c r="J28" s="111"/>
      <c r="K28" s="111"/>
      <c r="L28" s="111"/>
      <c r="M28" s="111"/>
      <c r="N28" s="111">
        <v>-51.058353396646297</v>
      </c>
      <c r="O28" s="112">
        <v>8</v>
      </c>
      <c r="P28" s="111">
        <v>-37.440909768217303</v>
      </c>
      <c r="Q28" s="112">
        <v>13</v>
      </c>
      <c r="R28" s="111">
        <v>-19.2495105508645</v>
      </c>
      <c r="S28" s="112">
        <v>14</v>
      </c>
      <c r="T28" s="111">
        <v>-27.984760780816899</v>
      </c>
      <c r="U28" s="112">
        <v>15</v>
      </c>
      <c r="V28" s="111">
        <v>-9.6948464380032497</v>
      </c>
      <c r="W28" s="112">
        <v>12</v>
      </c>
      <c r="X28" s="111">
        <v>0.86737480103714504</v>
      </c>
      <c r="Y28" s="112">
        <v>10</v>
      </c>
      <c r="Z28" s="111">
        <v>22.644432711750198</v>
      </c>
      <c r="AA28" s="112">
        <v>8</v>
      </c>
      <c r="AB28" s="105"/>
      <c r="AC28" s="105"/>
    </row>
    <row r="29" spans="1:29" x14ac:dyDescent="0.25">
      <c r="A29" s="109" t="s">
        <v>31</v>
      </c>
      <c r="B29" s="110">
        <v>43985</v>
      </c>
      <c r="C29" s="111">
        <v>228.691</v>
      </c>
      <c r="D29" s="111"/>
      <c r="E29" s="111"/>
      <c r="F29" s="111"/>
      <c r="G29" s="111"/>
      <c r="H29" s="111"/>
      <c r="I29" s="111"/>
      <c r="J29" s="111"/>
      <c r="K29" s="111"/>
      <c r="L29" s="111"/>
      <c r="M29" s="111"/>
      <c r="N29" s="111">
        <v>-57.015503554162898</v>
      </c>
      <c r="O29" s="112">
        <v>11</v>
      </c>
      <c r="P29" s="111">
        <v>-38.734358092693697</v>
      </c>
      <c r="Q29" s="112">
        <v>14</v>
      </c>
      <c r="R29" s="111">
        <v>-16.3123643814174</v>
      </c>
      <c r="S29" s="112">
        <v>12</v>
      </c>
      <c r="T29" s="111">
        <v>-24.665259428719999</v>
      </c>
      <c r="U29" s="112">
        <v>13</v>
      </c>
      <c r="V29" s="111">
        <v>-3.4571350197855999</v>
      </c>
      <c r="W29" s="112">
        <v>6</v>
      </c>
      <c r="X29" s="111">
        <v>3.5049327111334398</v>
      </c>
      <c r="Y29" s="112">
        <v>5</v>
      </c>
      <c r="Z29" s="111">
        <v>82.983901652978503</v>
      </c>
      <c r="AA29" s="112">
        <v>2</v>
      </c>
      <c r="AB29" s="105"/>
      <c r="AC29" s="105"/>
    </row>
    <row r="30" spans="1:29" x14ac:dyDescent="0.25">
      <c r="A30" s="109" t="s">
        <v>32</v>
      </c>
      <c r="B30" s="110">
        <v>43985</v>
      </c>
      <c r="C30" s="111">
        <v>130.12</v>
      </c>
      <c r="D30" s="111"/>
      <c r="E30" s="111"/>
      <c r="F30" s="111"/>
      <c r="G30" s="111"/>
      <c r="H30" s="111"/>
      <c r="I30" s="111"/>
      <c r="J30" s="111"/>
      <c r="K30" s="111"/>
      <c r="L30" s="111"/>
      <c r="M30" s="111"/>
      <c r="N30" s="111">
        <v>-6.3898249363030999</v>
      </c>
      <c r="O30" s="112">
        <v>1</v>
      </c>
      <c r="P30" s="111">
        <v>-15.4557059369328</v>
      </c>
      <c r="Q30" s="112">
        <v>1</v>
      </c>
      <c r="R30" s="111">
        <v>-4.0210725144970603</v>
      </c>
      <c r="S30" s="112">
        <v>1</v>
      </c>
      <c r="T30" s="111">
        <v>-11.9234869148626</v>
      </c>
      <c r="U30" s="112">
        <v>2</v>
      </c>
      <c r="V30" s="111">
        <v>-1.1456269331101601</v>
      </c>
      <c r="W30" s="112">
        <v>2</v>
      </c>
      <c r="X30" s="111">
        <v>3.1105444659658801</v>
      </c>
      <c r="Y30" s="112">
        <v>7</v>
      </c>
      <c r="Z30" s="111">
        <v>75.985788561525098</v>
      </c>
      <c r="AA30" s="112">
        <v>3</v>
      </c>
      <c r="AB30" s="105"/>
      <c r="AC30" s="105"/>
    </row>
    <row r="31" spans="1:29" x14ac:dyDescent="0.25">
      <c r="A31" s="109" t="s">
        <v>33</v>
      </c>
      <c r="B31" s="110">
        <v>43985</v>
      </c>
      <c r="C31" s="111">
        <v>8.8000000000000007</v>
      </c>
      <c r="D31" s="111"/>
      <c r="E31" s="111"/>
      <c r="F31" s="111"/>
      <c r="G31" s="111"/>
      <c r="H31" s="111"/>
      <c r="I31" s="111"/>
      <c r="J31" s="111"/>
      <c r="K31" s="111"/>
      <c r="L31" s="111"/>
      <c r="M31" s="111"/>
      <c r="N31" s="111">
        <v>-53.444700953358101</v>
      </c>
      <c r="O31" s="112">
        <v>10</v>
      </c>
      <c r="P31" s="111">
        <v>-29.211916914449901</v>
      </c>
      <c r="Q31" s="112">
        <v>6</v>
      </c>
      <c r="R31" s="111">
        <v>-11.6076566617197</v>
      </c>
      <c r="S31" s="112">
        <v>10</v>
      </c>
      <c r="T31" s="111">
        <v>-17.554900636499401</v>
      </c>
      <c r="U31" s="112">
        <v>8</v>
      </c>
      <c r="V31" s="111"/>
      <c r="W31" s="112"/>
      <c r="X31" s="111"/>
      <c r="Y31" s="112"/>
      <c r="Z31" s="111">
        <v>-6.7075038284839099</v>
      </c>
      <c r="AA31" s="112">
        <v>15</v>
      </c>
      <c r="AB31" s="105"/>
      <c r="AC31" s="105"/>
    </row>
    <row r="32" spans="1:29" x14ac:dyDescent="0.25">
      <c r="A32" s="109" t="s">
        <v>34</v>
      </c>
      <c r="B32" s="110">
        <v>43985</v>
      </c>
      <c r="C32" s="111">
        <v>35.229999999999997</v>
      </c>
      <c r="D32" s="111"/>
      <c r="E32" s="111"/>
      <c r="F32" s="111"/>
      <c r="G32" s="111"/>
      <c r="H32" s="111"/>
      <c r="I32" s="111"/>
      <c r="J32" s="111"/>
      <c r="K32" s="111"/>
      <c r="L32" s="111"/>
      <c r="M32" s="111"/>
      <c r="N32" s="111">
        <v>-95.573011813421004</v>
      </c>
      <c r="O32" s="112">
        <v>16</v>
      </c>
      <c r="P32" s="111">
        <v>-50.202306503057201</v>
      </c>
      <c r="Q32" s="112">
        <v>16</v>
      </c>
      <c r="R32" s="111">
        <v>-25.2262337042872</v>
      </c>
      <c r="S32" s="112">
        <v>16</v>
      </c>
      <c r="T32" s="111">
        <v>-32.472290563100998</v>
      </c>
      <c r="U32" s="112">
        <v>16</v>
      </c>
      <c r="V32" s="111">
        <v>-8.9233121888343607</v>
      </c>
      <c r="W32" s="112">
        <v>11</v>
      </c>
      <c r="X32" s="111">
        <v>9.7271272551931603E-2</v>
      </c>
      <c r="Y32" s="112">
        <v>11</v>
      </c>
      <c r="Z32" s="111">
        <v>20.597070006709899</v>
      </c>
      <c r="AA32" s="112">
        <v>10</v>
      </c>
      <c r="AB32" s="105"/>
      <c r="AC32" s="105"/>
    </row>
    <row r="33" spans="1:29" x14ac:dyDescent="0.25">
      <c r="A33" s="109" t="s">
        <v>35</v>
      </c>
      <c r="B33" s="110">
        <v>43985</v>
      </c>
      <c r="C33" s="111">
        <v>9.9151000000000007</v>
      </c>
      <c r="D33" s="111"/>
      <c r="E33" s="111"/>
      <c r="F33" s="111"/>
      <c r="G33" s="111"/>
      <c r="H33" s="111"/>
      <c r="I33" s="111"/>
      <c r="J33" s="111"/>
      <c r="K33" s="111"/>
      <c r="L33" s="111"/>
      <c r="M33" s="111"/>
      <c r="N33" s="111">
        <v>-49.075634966594002</v>
      </c>
      <c r="O33" s="112">
        <v>7</v>
      </c>
      <c r="P33" s="111">
        <v>-30.0629060284156</v>
      </c>
      <c r="Q33" s="112">
        <v>7</v>
      </c>
      <c r="R33" s="111">
        <v>-9.0149739774583804</v>
      </c>
      <c r="S33" s="112">
        <v>8</v>
      </c>
      <c r="T33" s="111">
        <v>-18.055611409518001</v>
      </c>
      <c r="U33" s="112">
        <v>9</v>
      </c>
      <c r="V33" s="111">
        <v>-8.4897933770833998</v>
      </c>
      <c r="W33" s="112">
        <v>10</v>
      </c>
      <c r="X33" s="111"/>
      <c r="Y33" s="112"/>
      <c r="Z33" s="111">
        <v>-0.17902079722703401</v>
      </c>
      <c r="AA33" s="112">
        <v>12</v>
      </c>
      <c r="AB33" s="105"/>
      <c r="AC33" s="105"/>
    </row>
    <row r="34" spans="1:29" x14ac:dyDescent="0.25">
      <c r="A34" s="109" t="s">
        <v>36</v>
      </c>
      <c r="B34" s="110">
        <v>43985</v>
      </c>
      <c r="C34" s="111">
        <v>27.435600000000001</v>
      </c>
      <c r="D34" s="111"/>
      <c r="E34" s="111"/>
      <c r="F34" s="111"/>
      <c r="G34" s="111"/>
      <c r="H34" s="111"/>
      <c r="I34" s="111"/>
      <c r="J34" s="111"/>
      <c r="K34" s="111"/>
      <c r="L34" s="111"/>
      <c r="M34" s="111"/>
      <c r="N34" s="111">
        <v>-65.362050359021197</v>
      </c>
      <c r="O34" s="112">
        <v>15</v>
      </c>
      <c r="P34" s="111">
        <v>-35.048862977704701</v>
      </c>
      <c r="Q34" s="112">
        <v>10</v>
      </c>
      <c r="R34" s="111">
        <v>-7.9600497344573</v>
      </c>
      <c r="S34" s="112">
        <v>6</v>
      </c>
      <c r="T34" s="111">
        <v>-16.5741009271472</v>
      </c>
      <c r="U34" s="112">
        <v>7</v>
      </c>
      <c r="V34" s="111">
        <v>-2.4460657441076998</v>
      </c>
      <c r="W34" s="112">
        <v>5</v>
      </c>
      <c r="X34" s="111">
        <v>5.99122637995531</v>
      </c>
      <c r="Y34" s="112">
        <v>2</v>
      </c>
      <c r="Z34" s="111">
        <v>91.780806523917704</v>
      </c>
      <c r="AA34" s="112">
        <v>1</v>
      </c>
      <c r="AB34" s="105"/>
      <c r="AC34" s="105"/>
    </row>
    <row r="35" spans="1:29" x14ac:dyDescent="0.25">
      <c r="A35" s="109" t="s">
        <v>37</v>
      </c>
      <c r="B35" s="110">
        <v>43985</v>
      </c>
      <c r="C35" s="111">
        <v>29.335000000000001</v>
      </c>
      <c r="D35" s="111"/>
      <c r="E35" s="111"/>
      <c r="F35" s="111"/>
      <c r="G35" s="111"/>
      <c r="H35" s="111"/>
      <c r="I35" s="111"/>
      <c r="J35" s="111"/>
      <c r="K35" s="111"/>
      <c r="L35" s="111"/>
      <c r="M35" s="111"/>
      <c r="N35" s="111">
        <v>-63.682170976668303</v>
      </c>
      <c r="O35" s="112">
        <v>14</v>
      </c>
      <c r="P35" s="111">
        <v>-35.432192152667199</v>
      </c>
      <c r="Q35" s="112">
        <v>11</v>
      </c>
      <c r="R35" s="111">
        <v>-13.6350387299091</v>
      </c>
      <c r="S35" s="112">
        <v>11</v>
      </c>
      <c r="T35" s="111">
        <v>-20.915219580271302</v>
      </c>
      <c r="U35" s="112">
        <v>11</v>
      </c>
      <c r="V35" s="111">
        <v>-4.7130287445501704</v>
      </c>
      <c r="W35" s="112">
        <v>7</v>
      </c>
      <c r="X35" s="111">
        <v>5.28627045581527</v>
      </c>
      <c r="Y35" s="112">
        <v>3</v>
      </c>
      <c r="Z35" s="111">
        <v>18.576664911818899</v>
      </c>
      <c r="AA35" s="112">
        <v>11</v>
      </c>
      <c r="AB35" s="105"/>
      <c r="AC35" s="105"/>
    </row>
    <row r="36" spans="1:29" x14ac:dyDescent="0.25">
      <c r="A36" s="109" t="s">
        <v>38</v>
      </c>
      <c r="B36" s="110">
        <v>43985</v>
      </c>
      <c r="C36" s="111">
        <v>61.422800000000002</v>
      </c>
      <c r="D36" s="111"/>
      <c r="E36" s="111"/>
      <c r="F36" s="111"/>
      <c r="G36" s="111"/>
      <c r="H36" s="111"/>
      <c r="I36" s="111"/>
      <c r="J36" s="111"/>
      <c r="K36" s="111"/>
      <c r="L36" s="111"/>
      <c r="M36" s="111"/>
      <c r="N36" s="111">
        <v>-57.602082128467899</v>
      </c>
      <c r="O36" s="112">
        <v>12</v>
      </c>
      <c r="P36" s="111">
        <v>-34.118960405415599</v>
      </c>
      <c r="Q36" s="112">
        <v>9</v>
      </c>
      <c r="R36" s="111">
        <v>-11.3483294796281</v>
      </c>
      <c r="S36" s="112">
        <v>9</v>
      </c>
      <c r="T36" s="111">
        <v>-19.8647426815205</v>
      </c>
      <c r="U36" s="112">
        <v>10</v>
      </c>
      <c r="V36" s="111">
        <v>-1.90499970501427</v>
      </c>
      <c r="W36" s="112">
        <v>4</v>
      </c>
      <c r="X36" s="111">
        <v>4.1441497507593699</v>
      </c>
      <c r="Y36" s="112">
        <v>4</v>
      </c>
      <c r="Z36" s="111">
        <v>34.288129338692002</v>
      </c>
      <c r="AA36" s="112">
        <v>6</v>
      </c>
      <c r="AB36" s="105"/>
      <c r="AC36" s="105"/>
    </row>
    <row r="37" spans="1:29" x14ac:dyDescent="0.25">
      <c r="A37" s="109" t="s">
        <v>39</v>
      </c>
      <c r="B37" s="110">
        <v>43985</v>
      </c>
      <c r="C37" s="111">
        <v>42.91</v>
      </c>
      <c r="D37" s="111"/>
      <c r="E37" s="111"/>
      <c r="F37" s="111"/>
      <c r="G37" s="111"/>
      <c r="H37" s="111"/>
      <c r="I37" s="111"/>
      <c r="J37" s="111"/>
      <c r="K37" s="111"/>
      <c r="L37" s="111"/>
      <c r="M37" s="111"/>
      <c r="N37" s="111">
        <v>-47.240545196504698</v>
      </c>
      <c r="O37" s="112">
        <v>5</v>
      </c>
      <c r="P37" s="111">
        <v>-36.867079409371001</v>
      </c>
      <c r="Q37" s="112">
        <v>12</v>
      </c>
      <c r="R37" s="111">
        <v>-19.9315928494348</v>
      </c>
      <c r="S37" s="112">
        <v>15</v>
      </c>
      <c r="T37" s="111">
        <v>-24.506597431338601</v>
      </c>
      <c r="U37" s="112">
        <v>12</v>
      </c>
      <c r="V37" s="111">
        <v>-4.9278004571096403</v>
      </c>
      <c r="W37" s="112">
        <v>8</v>
      </c>
      <c r="X37" s="111">
        <v>2.5635855425404501</v>
      </c>
      <c r="Y37" s="112">
        <v>8</v>
      </c>
      <c r="Z37" s="111">
        <v>22.297064039084201</v>
      </c>
      <c r="AA37" s="112">
        <v>9</v>
      </c>
      <c r="AB37" s="105"/>
      <c r="AC37" s="105"/>
    </row>
    <row r="38" spans="1:29" x14ac:dyDescent="0.25">
      <c r="A38" s="109" t="s">
        <v>40</v>
      </c>
      <c r="B38" s="110">
        <v>43985</v>
      </c>
      <c r="C38" s="111">
        <v>117.51009999999999</v>
      </c>
      <c r="D38" s="111"/>
      <c r="E38" s="111"/>
      <c r="F38" s="111"/>
      <c r="G38" s="111"/>
      <c r="H38" s="111"/>
      <c r="I38" s="111"/>
      <c r="J38" s="111"/>
      <c r="K38" s="111"/>
      <c r="L38" s="111"/>
      <c r="M38" s="111"/>
      <c r="N38" s="111">
        <v>-34.028584859471799</v>
      </c>
      <c r="O38" s="112">
        <v>3</v>
      </c>
      <c r="P38" s="111">
        <v>-29.0420114807477</v>
      </c>
      <c r="Q38" s="112">
        <v>5</v>
      </c>
      <c r="R38" s="111">
        <v>-8.2935330491184907</v>
      </c>
      <c r="S38" s="112">
        <v>7</v>
      </c>
      <c r="T38" s="111">
        <v>-14.7998625825907</v>
      </c>
      <c r="U38" s="112">
        <v>6</v>
      </c>
      <c r="V38" s="111">
        <v>-1.6746017098203401</v>
      </c>
      <c r="W38" s="112">
        <v>3</v>
      </c>
      <c r="X38" s="111">
        <v>7.1932142350189103</v>
      </c>
      <c r="Y38" s="112">
        <v>1</v>
      </c>
      <c r="Z38" s="111">
        <v>67.447897043657605</v>
      </c>
      <c r="AA38" s="112">
        <v>4</v>
      </c>
      <c r="AB38" s="105"/>
      <c r="AC38" s="105"/>
    </row>
    <row r="39" spans="1:29" x14ac:dyDescent="0.25">
      <c r="A39" s="109" t="s">
        <v>41</v>
      </c>
      <c r="B39" s="110">
        <v>43985</v>
      </c>
      <c r="C39" s="111">
        <v>8.7947000000000006</v>
      </c>
      <c r="D39" s="111"/>
      <c r="E39" s="111"/>
      <c r="F39" s="111"/>
      <c r="G39" s="111"/>
      <c r="H39" s="111"/>
      <c r="I39" s="111"/>
      <c r="J39" s="111"/>
      <c r="K39" s="111"/>
      <c r="L39" s="111"/>
      <c r="M39" s="111"/>
      <c r="N39" s="111">
        <v>-48.664788043315603</v>
      </c>
      <c r="O39" s="112">
        <v>6</v>
      </c>
      <c r="P39" s="111">
        <v>-30.8403087103666</v>
      </c>
      <c r="Q39" s="112">
        <v>8</v>
      </c>
      <c r="R39" s="111">
        <v>-6.3401846231092298</v>
      </c>
      <c r="S39" s="112">
        <v>5</v>
      </c>
      <c r="T39" s="111">
        <v>-12.090177584708201</v>
      </c>
      <c r="U39" s="112">
        <v>3</v>
      </c>
      <c r="V39" s="111"/>
      <c r="W39" s="112"/>
      <c r="X39" s="111"/>
      <c r="Y39" s="112"/>
      <c r="Z39" s="111">
        <v>-6.3666353111432699</v>
      </c>
      <c r="AA39" s="112">
        <v>14</v>
      </c>
      <c r="AB39" s="105"/>
      <c r="AC39" s="105"/>
    </row>
    <row r="40" spans="1:29" x14ac:dyDescent="0.25">
      <c r="A40" s="109" t="s">
        <v>42</v>
      </c>
      <c r="B40" s="110">
        <v>43985</v>
      </c>
      <c r="C40" s="111">
        <v>8.6318000000000001</v>
      </c>
      <c r="D40" s="111"/>
      <c r="E40" s="111"/>
      <c r="F40" s="111"/>
      <c r="G40" s="111"/>
      <c r="H40" s="111"/>
      <c r="I40" s="111"/>
      <c r="J40" s="111"/>
      <c r="K40" s="111"/>
      <c r="L40" s="111"/>
      <c r="M40" s="111"/>
      <c r="N40" s="111">
        <v>-44.275402592648803</v>
      </c>
      <c r="O40" s="112">
        <v>4</v>
      </c>
      <c r="P40" s="111">
        <v>-27.997349090333401</v>
      </c>
      <c r="Q40" s="112">
        <v>4</v>
      </c>
      <c r="R40" s="111">
        <v>-5.0496875768569396</v>
      </c>
      <c r="S40" s="112">
        <v>4</v>
      </c>
      <c r="T40" s="111">
        <v>-11.346736459420301</v>
      </c>
      <c r="U40" s="112">
        <v>1</v>
      </c>
      <c r="V40" s="111"/>
      <c r="W40" s="112"/>
      <c r="X40" s="111"/>
      <c r="Y40" s="112"/>
      <c r="Z40" s="111">
        <v>-7.45362686567164</v>
      </c>
      <c r="AA40" s="112">
        <v>16</v>
      </c>
      <c r="AB40" s="105"/>
      <c r="AC40" s="105"/>
    </row>
    <row r="41" spans="1:29" x14ac:dyDescent="0.25">
      <c r="A41" s="109" t="s">
        <v>43</v>
      </c>
      <c r="B41" s="110">
        <v>43985</v>
      </c>
      <c r="C41" s="111">
        <v>188.74940000000001</v>
      </c>
      <c r="D41" s="111"/>
      <c r="E41" s="111"/>
      <c r="F41" s="111"/>
      <c r="G41" s="111"/>
      <c r="H41" s="111"/>
      <c r="I41" s="111"/>
      <c r="J41" s="111"/>
      <c r="K41" s="111"/>
      <c r="L41" s="111"/>
      <c r="M41" s="111"/>
      <c r="N41" s="111">
        <v>-59.562924377812799</v>
      </c>
      <c r="O41" s="112">
        <v>13</v>
      </c>
      <c r="P41" s="111">
        <v>-42.217987403162297</v>
      </c>
      <c r="Q41" s="112">
        <v>15</v>
      </c>
      <c r="R41" s="111">
        <v>-18.741978870883599</v>
      </c>
      <c r="S41" s="112">
        <v>13</v>
      </c>
      <c r="T41" s="111">
        <v>-26.764389336155698</v>
      </c>
      <c r="U41" s="112">
        <v>14</v>
      </c>
      <c r="V41" s="111">
        <v>-7.4748109438310903</v>
      </c>
      <c r="W41" s="112">
        <v>9</v>
      </c>
      <c r="X41" s="111">
        <v>1.1015274343349</v>
      </c>
      <c r="Y41" s="112">
        <v>9</v>
      </c>
      <c r="Z41" s="111">
        <v>48.7405235862526</v>
      </c>
      <c r="AA41" s="112">
        <v>5</v>
      </c>
      <c r="AB41" s="105"/>
      <c r="AC41" s="105"/>
    </row>
    <row r="42" spans="1:29" x14ac:dyDescent="0.25">
      <c r="A42" s="109" t="s">
        <v>44</v>
      </c>
      <c r="B42" s="110">
        <v>43985</v>
      </c>
      <c r="C42" s="111">
        <v>9.27</v>
      </c>
      <c r="D42" s="111"/>
      <c r="E42" s="111"/>
      <c r="F42" s="111"/>
      <c r="G42" s="111"/>
      <c r="H42" s="111"/>
      <c r="I42" s="111"/>
      <c r="J42" s="111"/>
      <c r="K42" s="111"/>
      <c r="L42" s="111"/>
      <c r="M42" s="111"/>
      <c r="N42" s="111">
        <v>-28.9619565217392</v>
      </c>
      <c r="O42" s="112">
        <v>2</v>
      </c>
      <c r="P42" s="111">
        <v>-25.5180461525017</v>
      </c>
      <c r="Q42" s="112">
        <v>2</v>
      </c>
      <c r="R42" s="111">
        <v>-4.5791514598540202</v>
      </c>
      <c r="S42" s="112">
        <v>3</v>
      </c>
      <c r="T42" s="111">
        <v>-14.7573629861781</v>
      </c>
      <c r="U42" s="112">
        <v>5</v>
      </c>
      <c r="V42" s="111"/>
      <c r="W42" s="112"/>
      <c r="X42" s="111"/>
      <c r="Y42" s="112"/>
      <c r="Z42" s="111">
        <v>-4.8800366300366296</v>
      </c>
      <c r="AA42" s="112">
        <v>13</v>
      </c>
      <c r="AB42" s="105"/>
      <c r="AC42" s="105"/>
    </row>
    <row r="43" spans="1:29" x14ac:dyDescent="0.25">
      <c r="A43" s="109" t="s">
        <v>45</v>
      </c>
      <c r="B43" s="110">
        <v>43985</v>
      </c>
      <c r="C43" s="111">
        <v>55.023600000000002</v>
      </c>
      <c r="D43" s="111"/>
      <c r="E43" s="111"/>
      <c r="F43" s="111"/>
      <c r="G43" s="111"/>
      <c r="H43" s="111"/>
      <c r="I43" s="111"/>
      <c r="J43" s="111"/>
      <c r="K43" s="111"/>
      <c r="L43" s="111"/>
      <c r="M43" s="111"/>
      <c r="N43" s="111">
        <v>-51.523046865170002</v>
      </c>
      <c r="O43" s="112">
        <v>9</v>
      </c>
      <c r="P43" s="111">
        <v>-25.5596557575848</v>
      </c>
      <c r="Q43" s="112">
        <v>3</v>
      </c>
      <c r="R43" s="111">
        <v>-4.1054593348027</v>
      </c>
      <c r="S43" s="112">
        <v>2</v>
      </c>
      <c r="T43" s="111">
        <v>-12.271123082018701</v>
      </c>
      <c r="U43" s="112">
        <v>4</v>
      </c>
      <c r="V43" s="111">
        <v>0.65545477455645296</v>
      </c>
      <c r="W43" s="112">
        <v>1</v>
      </c>
      <c r="X43" s="111">
        <v>3.3389718812983098</v>
      </c>
      <c r="Y43" s="112">
        <v>6</v>
      </c>
      <c r="Z43" s="111">
        <v>30.253339469808498</v>
      </c>
      <c r="AA43" s="112">
        <v>7</v>
      </c>
      <c r="AB43" s="105"/>
      <c r="AC43" s="105"/>
    </row>
    <row r="44" spans="1:29" x14ac:dyDescent="0.25">
      <c r="A44" s="132"/>
      <c r="B44" s="132"/>
      <c r="C44" s="132"/>
      <c r="D44" s="114"/>
      <c r="E44" s="114"/>
      <c r="F44" s="114"/>
      <c r="G44" s="114"/>
      <c r="H44" s="114"/>
      <c r="I44" s="114"/>
      <c r="J44" s="132" t="s">
        <v>47</v>
      </c>
      <c r="K44" s="132"/>
      <c r="L44" s="132" t="s">
        <v>48</v>
      </c>
      <c r="M44" s="132"/>
      <c r="N44" s="132" t="s">
        <v>1</v>
      </c>
      <c r="O44" s="132"/>
      <c r="P44" s="132" t="s">
        <v>2</v>
      </c>
      <c r="Q44" s="132"/>
      <c r="R44" s="132" t="s">
        <v>3</v>
      </c>
      <c r="S44" s="132"/>
      <c r="V44" s="109"/>
      <c r="W44" s="109"/>
      <c r="X44" s="109"/>
      <c r="Y44" s="109"/>
      <c r="Z44" s="114" t="s">
        <v>46</v>
      </c>
      <c r="AA44" s="132" t="s">
        <v>405</v>
      </c>
    </row>
    <row r="45" spans="1:29" x14ac:dyDescent="0.25">
      <c r="A45" s="132"/>
      <c r="B45" s="132"/>
      <c r="C45" s="132"/>
      <c r="D45" s="114"/>
      <c r="E45" s="114"/>
      <c r="F45" s="114"/>
      <c r="G45" s="114"/>
      <c r="H45" s="114"/>
      <c r="I45" s="114"/>
      <c r="J45" s="114" t="s">
        <v>0</v>
      </c>
      <c r="K45" s="114"/>
      <c r="L45" s="114" t="s">
        <v>0</v>
      </c>
      <c r="M45" s="114"/>
      <c r="N45" s="114" t="s">
        <v>0</v>
      </c>
      <c r="O45" s="114"/>
      <c r="P45" s="114" t="s">
        <v>0</v>
      </c>
      <c r="Q45" s="114"/>
      <c r="R45" s="114" t="s">
        <v>0</v>
      </c>
      <c r="S45" s="114"/>
      <c r="V45" s="109"/>
      <c r="W45" s="109"/>
      <c r="X45" s="109"/>
      <c r="Y45" s="109"/>
      <c r="Z45" s="114" t="s">
        <v>0</v>
      </c>
      <c r="AA45" s="132"/>
    </row>
    <row r="46" spans="1:29" x14ac:dyDescent="0.25">
      <c r="A46" s="114" t="s">
        <v>7</v>
      </c>
      <c r="B46" s="114" t="s">
        <v>8</v>
      </c>
      <c r="C46" s="114" t="s">
        <v>9</v>
      </c>
      <c r="D46" s="114"/>
      <c r="E46" s="114"/>
      <c r="F46" s="114"/>
      <c r="G46" s="114"/>
      <c r="H46" s="114"/>
      <c r="I46" s="114"/>
      <c r="J46" s="114"/>
      <c r="K46" s="114" t="s">
        <v>10</v>
      </c>
      <c r="L46" s="114"/>
      <c r="M46" s="114" t="s">
        <v>10</v>
      </c>
      <c r="N46" s="114"/>
      <c r="O46" s="114" t="s">
        <v>10</v>
      </c>
      <c r="P46" s="114"/>
      <c r="Q46" s="114" t="s">
        <v>10</v>
      </c>
      <c r="R46" s="114"/>
      <c r="S46" s="114" t="s">
        <v>10</v>
      </c>
      <c r="V46" s="109"/>
      <c r="W46" s="109"/>
      <c r="X46" s="109"/>
      <c r="Y46" s="109"/>
      <c r="Z46" s="114"/>
      <c r="AA46" s="114" t="s">
        <v>10</v>
      </c>
    </row>
    <row r="47" spans="1:29" x14ac:dyDescent="0.25">
      <c r="A47" s="108" t="s">
        <v>389</v>
      </c>
      <c r="B47" s="108"/>
      <c r="C47" s="108"/>
      <c r="D47" s="108"/>
      <c r="E47" s="108"/>
      <c r="F47" s="108"/>
      <c r="G47" s="108"/>
      <c r="H47" s="108"/>
      <c r="I47" s="108"/>
      <c r="J47" s="108"/>
      <c r="K47" s="108"/>
      <c r="L47" s="108"/>
      <c r="M47" s="108"/>
      <c r="N47" s="108"/>
      <c r="O47" s="108"/>
      <c r="P47" s="108"/>
      <c r="Q47" s="108"/>
      <c r="R47" s="108"/>
      <c r="S47" s="108"/>
      <c r="V47" s="109"/>
      <c r="W47" s="109"/>
      <c r="X47" s="109"/>
      <c r="Y47" s="109"/>
      <c r="Z47" s="108"/>
      <c r="AA47" s="108"/>
    </row>
    <row r="48" spans="1:29" x14ac:dyDescent="0.25">
      <c r="A48" s="109" t="s">
        <v>379</v>
      </c>
      <c r="B48" s="110">
        <v>43985</v>
      </c>
      <c r="C48" s="111">
        <v>9.9</v>
      </c>
      <c r="D48" s="111"/>
      <c r="E48" s="111"/>
      <c r="F48" s="111"/>
      <c r="G48" s="111"/>
      <c r="H48" s="111"/>
      <c r="I48" s="111"/>
      <c r="J48" s="111">
        <v>165.22172778885999</v>
      </c>
      <c r="K48" s="112">
        <v>3</v>
      </c>
      <c r="L48" s="111">
        <v>3.2630073305919001</v>
      </c>
      <c r="M48" s="112">
        <v>3</v>
      </c>
      <c r="N48" s="111">
        <v>-6.3099662892211903</v>
      </c>
      <c r="O48" s="112">
        <v>1</v>
      </c>
      <c r="P48" s="111"/>
      <c r="Q48" s="112"/>
      <c r="R48" s="111"/>
      <c r="S48" s="112"/>
      <c r="V48" s="109"/>
      <c r="W48" s="109"/>
      <c r="X48" s="109"/>
      <c r="Y48" s="109"/>
      <c r="Z48" s="111">
        <v>-3.2589285714285698</v>
      </c>
      <c r="AA48" s="112">
        <v>2</v>
      </c>
    </row>
    <row r="49" spans="1:27" x14ac:dyDescent="0.25">
      <c r="A49" s="109" t="s">
        <v>49</v>
      </c>
      <c r="B49" s="110">
        <v>43985</v>
      </c>
      <c r="C49" s="111">
        <v>9.3699999999999992</v>
      </c>
      <c r="D49" s="111"/>
      <c r="E49" s="111"/>
      <c r="F49" s="111"/>
      <c r="G49" s="111"/>
      <c r="H49" s="111"/>
      <c r="I49" s="111"/>
      <c r="J49" s="111">
        <v>240.05161505161499</v>
      </c>
      <c r="K49" s="112">
        <v>2</v>
      </c>
      <c r="L49" s="111">
        <v>41.6557975740185</v>
      </c>
      <c r="M49" s="112">
        <v>1</v>
      </c>
      <c r="N49" s="111">
        <v>-32.640633649874403</v>
      </c>
      <c r="O49" s="112">
        <v>2</v>
      </c>
      <c r="P49" s="111">
        <v>-20.4420785964031</v>
      </c>
      <c r="Q49" s="112">
        <v>1</v>
      </c>
      <c r="R49" s="111">
        <v>-4.1327304704896699</v>
      </c>
      <c r="S49" s="112">
        <v>1</v>
      </c>
      <c r="V49" s="109"/>
      <c r="W49" s="109"/>
      <c r="X49" s="109"/>
      <c r="Y49" s="109"/>
      <c r="Z49" s="111">
        <v>-7.0321100917431298</v>
      </c>
      <c r="AA49" s="112">
        <v>3</v>
      </c>
    </row>
    <row r="50" spans="1:27" x14ac:dyDescent="0.25">
      <c r="A50" s="109" t="s">
        <v>50</v>
      </c>
      <c r="B50" s="110">
        <v>43985</v>
      </c>
      <c r="C50" s="111">
        <v>99.012500000000003</v>
      </c>
      <c r="D50" s="111"/>
      <c r="E50" s="111"/>
      <c r="F50" s="111"/>
      <c r="G50" s="111"/>
      <c r="H50" s="111"/>
      <c r="I50" s="111"/>
      <c r="J50" s="111">
        <v>268.37381118941198</v>
      </c>
      <c r="K50" s="112">
        <v>1</v>
      </c>
      <c r="L50" s="111">
        <v>25.462310422393099</v>
      </c>
      <c r="M50" s="112">
        <v>2</v>
      </c>
      <c r="N50" s="111">
        <v>-51.382568689614203</v>
      </c>
      <c r="O50" s="112">
        <v>3</v>
      </c>
      <c r="P50" s="111">
        <v>-31.489175087725801</v>
      </c>
      <c r="Q50" s="112">
        <v>2</v>
      </c>
      <c r="R50" s="111">
        <v>-7.7539556806028598</v>
      </c>
      <c r="S50" s="112">
        <v>2</v>
      </c>
      <c r="V50" s="109"/>
      <c r="W50" s="109"/>
      <c r="X50" s="109"/>
      <c r="Y50" s="109"/>
      <c r="Z50" s="111">
        <v>14.1814418610701</v>
      </c>
      <c r="AA50" s="112">
        <v>1</v>
      </c>
    </row>
    <row r="51" spans="1:27" x14ac:dyDescent="0.25">
      <c r="A51" s="132"/>
      <c r="B51" s="132"/>
      <c r="C51" s="132"/>
      <c r="D51" s="114"/>
      <c r="E51" s="114"/>
      <c r="F51" s="114"/>
      <c r="G51" s="114"/>
      <c r="H51" s="114"/>
      <c r="I51" s="114"/>
      <c r="J51" s="132" t="s">
        <v>47</v>
      </c>
      <c r="K51" s="132"/>
      <c r="L51" s="132" t="s">
        <v>48</v>
      </c>
      <c r="M51" s="132"/>
      <c r="N51" s="132" t="s">
        <v>1</v>
      </c>
      <c r="O51" s="132"/>
      <c r="P51" s="132" t="s">
        <v>2</v>
      </c>
      <c r="Q51" s="132"/>
      <c r="R51" s="132" t="s">
        <v>3</v>
      </c>
      <c r="S51" s="132"/>
      <c r="Z51" s="114" t="s">
        <v>46</v>
      </c>
      <c r="AA51" s="132" t="s">
        <v>405</v>
      </c>
    </row>
    <row r="52" spans="1:27" x14ac:dyDescent="0.25">
      <c r="A52" s="132"/>
      <c r="B52" s="132"/>
      <c r="C52" s="132"/>
      <c r="D52" s="114"/>
      <c r="E52" s="114"/>
      <c r="F52" s="114"/>
      <c r="G52" s="114"/>
      <c r="H52" s="114"/>
      <c r="I52" s="114"/>
      <c r="J52" s="114" t="s">
        <v>0</v>
      </c>
      <c r="K52" s="114"/>
      <c r="L52" s="114" t="s">
        <v>0</v>
      </c>
      <c r="M52" s="114"/>
      <c r="N52" s="114" t="s">
        <v>0</v>
      </c>
      <c r="O52" s="114"/>
      <c r="P52" s="114" t="s">
        <v>0</v>
      </c>
      <c r="Q52" s="114"/>
      <c r="R52" s="114" t="s">
        <v>0</v>
      </c>
      <c r="S52" s="114"/>
      <c r="Z52" s="114" t="s">
        <v>0</v>
      </c>
      <c r="AA52" s="132"/>
    </row>
    <row r="53" spans="1:27" x14ac:dyDescent="0.25">
      <c r="A53" s="114" t="s">
        <v>7</v>
      </c>
      <c r="B53" s="114" t="s">
        <v>8</v>
      </c>
      <c r="C53" s="114" t="s">
        <v>9</v>
      </c>
      <c r="D53" s="114"/>
      <c r="E53" s="114"/>
      <c r="F53" s="114"/>
      <c r="G53" s="114"/>
      <c r="H53" s="114"/>
      <c r="I53" s="114"/>
      <c r="J53" s="114"/>
      <c r="K53" s="114" t="s">
        <v>10</v>
      </c>
      <c r="L53" s="114"/>
      <c r="M53" s="114" t="s">
        <v>10</v>
      </c>
      <c r="N53" s="114"/>
      <c r="O53" s="114" t="s">
        <v>10</v>
      </c>
      <c r="P53" s="114"/>
      <c r="Q53" s="114" t="s">
        <v>10</v>
      </c>
      <c r="R53" s="114"/>
      <c r="S53" s="114" t="s">
        <v>10</v>
      </c>
      <c r="Z53" s="114"/>
      <c r="AA53" s="114" t="s">
        <v>10</v>
      </c>
    </row>
    <row r="54" spans="1:27" x14ac:dyDescent="0.25">
      <c r="A54" s="108" t="s">
        <v>389</v>
      </c>
      <c r="B54" s="108"/>
      <c r="C54" s="108"/>
      <c r="D54" s="108"/>
      <c r="E54" s="108"/>
      <c r="F54" s="108"/>
      <c r="G54" s="108"/>
      <c r="H54" s="108"/>
      <c r="I54" s="108"/>
      <c r="J54" s="108"/>
      <c r="K54" s="108"/>
      <c r="L54" s="108"/>
      <c r="M54" s="108"/>
      <c r="N54" s="108"/>
      <c r="O54" s="108"/>
      <c r="P54" s="108"/>
      <c r="Q54" s="108"/>
      <c r="R54" s="108"/>
      <c r="S54" s="108"/>
      <c r="Z54" s="108"/>
      <c r="AA54" s="108"/>
    </row>
    <row r="55" spans="1:27" x14ac:dyDescent="0.25">
      <c r="A55" s="109" t="s">
        <v>381</v>
      </c>
      <c r="B55" s="110">
        <v>43985</v>
      </c>
      <c r="C55" s="111">
        <v>9.85</v>
      </c>
      <c r="D55" s="111"/>
      <c r="E55" s="111"/>
      <c r="F55" s="111"/>
      <c r="G55" s="111"/>
      <c r="H55" s="111"/>
      <c r="I55" s="111"/>
      <c r="J55" s="111">
        <v>163.12220681152701</v>
      </c>
      <c r="K55" s="112">
        <v>3</v>
      </c>
      <c r="L55" s="111">
        <v>2.1841900544550201</v>
      </c>
      <c r="M55" s="112">
        <v>3</v>
      </c>
      <c r="N55" s="111">
        <v>-7.8953060783041797</v>
      </c>
      <c r="O55" s="112">
        <v>1</v>
      </c>
      <c r="P55" s="111"/>
      <c r="Q55" s="112"/>
      <c r="R55" s="111"/>
      <c r="S55" s="112"/>
      <c r="Z55" s="111">
        <v>-4.8883928571428603</v>
      </c>
      <c r="AA55" s="112">
        <v>2</v>
      </c>
    </row>
    <row r="56" spans="1:27" x14ac:dyDescent="0.25">
      <c r="A56" s="109" t="s">
        <v>51</v>
      </c>
      <c r="B56" s="110">
        <v>43985</v>
      </c>
      <c r="C56" s="111">
        <v>9.33</v>
      </c>
      <c r="D56" s="111"/>
      <c r="E56" s="111"/>
      <c r="F56" s="111"/>
      <c r="G56" s="111"/>
      <c r="H56" s="111"/>
      <c r="I56" s="111"/>
      <c r="J56" s="111">
        <v>241.17597858815699</v>
      </c>
      <c r="K56" s="112">
        <v>2</v>
      </c>
      <c r="L56" s="111">
        <v>41.841346783702299</v>
      </c>
      <c r="M56" s="112">
        <v>1</v>
      </c>
      <c r="N56" s="111">
        <v>-33.126548219014303</v>
      </c>
      <c r="O56" s="112">
        <v>2</v>
      </c>
      <c r="P56" s="111">
        <v>-20.864143146324299</v>
      </c>
      <c r="Q56" s="112">
        <v>1</v>
      </c>
      <c r="R56" s="111">
        <v>-4.5507095253207597</v>
      </c>
      <c r="S56" s="112">
        <v>1</v>
      </c>
      <c r="Z56" s="111">
        <v>-7.47859327217125</v>
      </c>
      <c r="AA56" s="112">
        <v>3</v>
      </c>
    </row>
    <row r="57" spans="1:27" x14ac:dyDescent="0.25">
      <c r="A57" s="109" t="s">
        <v>52</v>
      </c>
      <c r="B57" s="110">
        <v>43985</v>
      </c>
      <c r="C57" s="111">
        <v>93.560599999999994</v>
      </c>
      <c r="D57" s="111"/>
      <c r="E57" s="111"/>
      <c r="F57" s="111"/>
      <c r="G57" s="111"/>
      <c r="H57" s="111"/>
      <c r="I57" s="111"/>
      <c r="J57" s="111">
        <v>267.40226100857598</v>
      </c>
      <c r="K57" s="112">
        <v>1</v>
      </c>
      <c r="L57" s="111">
        <v>24.5577472955239</v>
      </c>
      <c r="M57" s="112">
        <v>2</v>
      </c>
      <c r="N57" s="111">
        <v>-52.113755818279898</v>
      </c>
      <c r="O57" s="112">
        <v>3</v>
      </c>
      <c r="P57" s="111">
        <v>-32.191484417305197</v>
      </c>
      <c r="Q57" s="112">
        <v>2</v>
      </c>
      <c r="R57" s="111">
        <v>-8.51618388121984</v>
      </c>
      <c r="S57" s="112">
        <v>2</v>
      </c>
      <c r="Z57" s="111">
        <v>136.83900498705299</v>
      </c>
      <c r="AA57" s="112">
        <v>1</v>
      </c>
    </row>
    <row r="58" spans="1:27" x14ac:dyDescent="0.25">
      <c r="A58" s="132"/>
      <c r="B58" s="132"/>
      <c r="C58" s="132"/>
      <c r="D58" s="114"/>
      <c r="E58" s="114"/>
      <c r="F58" s="114"/>
      <c r="G58" s="114"/>
      <c r="H58" s="114"/>
      <c r="I58" s="114"/>
      <c r="J58" s="114"/>
      <c r="K58" s="114"/>
      <c r="L58" s="132" t="s">
        <v>48</v>
      </c>
      <c r="M58" s="132"/>
      <c r="N58" s="132" t="s">
        <v>1</v>
      </c>
      <c r="O58" s="132"/>
      <c r="P58" s="132" t="s">
        <v>2</v>
      </c>
      <c r="Q58" s="132"/>
      <c r="R58" s="132" t="s">
        <v>3</v>
      </c>
      <c r="S58" s="132"/>
      <c r="T58" s="132" t="s">
        <v>4</v>
      </c>
      <c r="U58" s="132"/>
      <c r="V58" s="132" t="s">
        <v>5</v>
      </c>
      <c r="W58" s="132"/>
      <c r="Z58" s="114" t="s">
        <v>46</v>
      </c>
      <c r="AA58" s="132" t="s">
        <v>405</v>
      </c>
    </row>
    <row r="59" spans="1:27" x14ac:dyDescent="0.25">
      <c r="A59" s="132"/>
      <c r="B59" s="132"/>
      <c r="C59" s="132"/>
      <c r="D59" s="114"/>
      <c r="E59" s="114"/>
      <c r="F59" s="114"/>
      <c r="G59" s="114"/>
      <c r="H59" s="114"/>
      <c r="I59" s="114"/>
      <c r="J59" s="114"/>
      <c r="K59" s="114"/>
      <c r="L59" s="114" t="s">
        <v>0</v>
      </c>
      <c r="M59" s="114"/>
      <c r="N59" s="114" t="s">
        <v>0</v>
      </c>
      <c r="O59" s="114"/>
      <c r="P59" s="114" t="s">
        <v>0</v>
      </c>
      <c r="Q59" s="114"/>
      <c r="R59" s="114" t="s">
        <v>0</v>
      </c>
      <c r="S59" s="114"/>
      <c r="T59" s="114" t="s">
        <v>0</v>
      </c>
      <c r="U59" s="114"/>
      <c r="V59" s="114" t="s">
        <v>0</v>
      </c>
      <c r="W59" s="114"/>
      <c r="Z59" s="114" t="s">
        <v>0</v>
      </c>
      <c r="AA59" s="132"/>
    </row>
    <row r="60" spans="1:27" x14ac:dyDescent="0.25">
      <c r="A60" s="114" t="s">
        <v>7</v>
      </c>
      <c r="B60" s="114" t="s">
        <v>8</v>
      </c>
      <c r="C60" s="114" t="s">
        <v>9</v>
      </c>
      <c r="D60" s="114"/>
      <c r="E60" s="114"/>
      <c r="F60" s="114"/>
      <c r="G60" s="114"/>
      <c r="H60" s="114"/>
      <c r="I60" s="114"/>
      <c r="J60" s="114"/>
      <c r="K60" s="114"/>
      <c r="L60" s="114"/>
      <c r="M60" s="114" t="s">
        <v>10</v>
      </c>
      <c r="N60" s="114"/>
      <c r="O60" s="114" t="s">
        <v>10</v>
      </c>
      <c r="P60" s="114"/>
      <c r="Q60" s="114" t="s">
        <v>10</v>
      </c>
      <c r="R60" s="114"/>
      <c r="S60" s="114" t="s">
        <v>10</v>
      </c>
      <c r="T60" s="114"/>
      <c r="U60" s="114" t="s">
        <v>10</v>
      </c>
      <c r="V60" s="114"/>
      <c r="W60" s="114" t="s">
        <v>10</v>
      </c>
      <c r="Z60" s="114"/>
      <c r="AA60" s="114" t="s">
        <v>10</v>
      </c>
    </row>
    <row r="61" spans="1:27" x14ac:dyDescent="0.25">
      <c r="A61" s="108" t="s">
        <v>386</v>
      </c>
      <c r="B61" s="108"/>
      <c r="C61" s="108"/>
      <c r="D61" s="108"/>
      <c r="E61" s="108"/>
      <c r="F61" s="108"/>
      <c r="G61" s="108"/>
      <c r="H61" s="108"/>
      <c r="I61" s="108"/>
      <c r="J61" s="108"/>
      <c r="K61" s="108"/>
      <c r="L61" s="108"/>
      <c r="M61" s="108"/>
      <c r="N61" s="108"/>
      <c r="O61" s="108"/>
      <c r="P61" s="108"/>
      <c r="Q61" s="108"/>
      <c r="R61" s="108"/>
      <c r="S61" s="108"/>
      <c r="T61" s="108"/>
      <c r="U61" s="108"/>
      <c r="V61" s="108"/>
      <c r="W61" s="108"/>
      <c r="Z61" s="108"/>
      <c r="AA61" s="108"/>
    </row>
    <row r="62" spans="1:27" x14ac:dyDescent="0.25">
      <c r="A62" s="109" t="s">
        <v>53</v>
      </c>
      <c r="B62" s="110">
        <v>43985</v>
      </c>
      <c r="C62" s="111">
        <v>33.448700000000002</v>
      </c>
      <c r="D62" s="111"/>
      <c r="E62" s="111"/>
      <c r="F62" s="111"/>
      <c r="G62" s="111"/>
      <c r="H62" s="111"/>
      <c r="I62" s="111"/>
      <c r="J62" s="111"/>
      <c r="K62" s="111"/>
      <c r="L62" s="111">
        <v>29.033640667109399</v>
      </c>
      <c r="M62" s="112">
        <v>1</v>
      </c>
      <c r="N62" s="111">
        <v>3.2852305760666898</v>
      </c>
      <c r="O62" s="112">
        <v>26</v>
      </c>
      <c r="P62" s="111">
        <v>5.8424163630133998</v>
      </c>
      <c r="Q62" s="112">
        <v>24</v>
      </c>
      <c r="R62" s="111">
        <v>-3.1883199921241099</v>
      </c>
      <c r="S62" s="112">
        <v>27</v>
      </c>
      <c r="T62" s="111">
        <v>0.90982634710905097</v>
      </c>
      <c r="U62" s="112">
        <v>24</v>
      </c>
      <c r="V62" s="111">
        <v>3.4777349642212201</v>
      </c>
      <c r="W62" s="112">
        <v>25</v>
      </c>
      <c r="Z62" s="111">
        <v>9.7149637241887596</v>
      </c>
      <c r="AA62" s="112">
        <v>22</v>
      </c>
    </row>
    <row r="63" spans="1:27" x14ac:dyDescent="0.25">
      <c r="A63" s="109" t="s">
        <v>54</v>
      </c>
      <c r="B63" s="110">
        <v>43985</v>
      </c>
      <c r="C63" s="111">
        <v>1.4522999999999999</v>
      </c>
      <c r="D63" s="111"/>
      <c r="E63" s="111"/>
      <c r="F63" s="111"/>
      <c r="G63" s="111"/>
      <c r="H63" s="111"/>
      <c r="I63" s="111"/>
      <c r="J63" s="111"/>
      <c r="K63" s="111"/>
      <c r="L63" s="111">
        <v>0</v>
      </c>
      <c r="M63" s="112">
        <v>29</v>
      </c>
      <c r="N63" s="111">
        <v>-102.43724100254499</v>
      </c>
      <c r="O63" s="112">
        <v>30</v>
      </c>
      <c r="P63" s="111">
        <v>-48.0573289247342</v>
      </c>
      <c r="Q63" s="112">
        <v>29</v>
      </c>
      <c r="R63" s="111"/>
      <c r="S63" s="112"/>
      <c r="T63" s="111"/>
      <c r="U63" s="112"/>
      <c r="V63" s="111"/>
      <c r="W63" s="112"/>
      <c r="Z63" s="111">
        <v>-45.748177794400497</v>
      </c>
      <c r="AA63" s="112">
        <v>30</v>
      </c>
    </row>
    <row r="64" spans="1:27" x14ac:dyDescent="0.25">
      <c r="A64" s="109" t="s">
        <v>55</v>
      </c>
      <c r="B64" s="110">
        <v>43985</v>
      </c>
      <c r="C64" s="111">
        <v>23.526299999999999</v>
      </c>
      <c r="D64" s="111"/>
      <c r="E64" s="111"/>
      <c r="F64" s="111"/>
      <c r="G64" s="111"/>
      <c r="H64" s="111"/>
      <c r="I64" s="111"/>
      <c r="J64" s="111"/>
      <c r="K64" s="111"/>
      <c r="L64" s="111">
        <v>26.195615340698001</v>
      </c>
      <c r="M64" s="112">
        <v>4</v>
      </c>
      <c r="N64" s="111">
        <v>12.266894987217</v>
      </c>
      <c r="O64" s="112">
        <v>12</v>
      </c>
      <c r="P64" s="111">
        <v>13.6796311545527</v>
      </c>
      <c r="Q64" s="112">
        <v>6</v>
      </c>
      <c r="R64" s="111">
        <v>12.1524492649183</v>
      </c>
      <c r="S64" s="112">
        <v>6</v>
      </c>
      <c r="T64" s="111">
        <v>12.7922657086398</v>
      </c>
      <c r="U64" s="112">
        <v>5</v>
      </c>
      <c r="V64" s="111">
        <v>10.0717132231043</v>
      </c>
      <c r="W64" s="112">
        <v>5</v>
      </c>
      <c r="Z64" s="111">
        <v>13.720925998516901</v>
      </c>
      <c r="AA64" s="112">
        <v>4</v>
      </c>
    </row>
    <row r="65" spans="1:27" x14ac:dyDescent="0.25">
      <c r="A65" s="109" t="s">
        <v>56</v>
      </c>
      <c r="B65" s="110">
        <v>43985</v>
      </c>
      <c r="C65" s="111">
        <v>18.1374</v>
      </c>
      <c r="D65" s="111"/>
      <c r="E65" s="111"/>
      <c r="F65" s="111"/>
      <c r="G65" s="111"/>
      <c r="H65" s="111"/>
      <c r="I65" s="111"/>
      <c r="J65" s="111"/>
      <c r="K65" s="111"/>
      <c r="L65" s="111">
        <v>-9.1954268766176295</v>
      </c>
      <c r="M65" s="112">
        <v>30</v>
      </c>
      <c r="N65" s="111">
        <v>5.2415691025493496</v>
      </c>
      <c r="O65" s="112">
        <v>25</v>
      </c>
      <c r="P65" s="111">
        <v>7.2670307488916199</v>
      </c>
      <c r="Q65" s="112">
        <v>20</v>
      </c>
      <c r="R65" s="111">
        <v>5.8788353439508096</v>
      </c>
      <c r="S65" s="112">
        <v>24</v>
      </c>
      <c r="T65" s="111">
        <v>-1.0101669823438499</v>
      </c>
      <c r="U65" s="112">
        <v>26</v>
      </c>
      <c r="V65" s="111">
        <v>3.5943253175838601</v>
      </c>
      <c r="W65" s="112">
        <v>24</v>
      </c>
      <c r="Z65" s="111">
        <v>9.7295358257084796</v>
      </c>
      <c r="AA65" s="112">
        <v>21</v>
      </c>
    </row>
    <row r="66" spans="1:27" x14ac:dyDescent="0.25">
      <c r="A66" s="109" t="s">
        <v>57</v>
      </c>
      <c r="B66" s="110">
        <v>43985</v>
      </c>
      <c r="C66" s="111">
        <v>37.169699999999999</v>
      </c>
      <c r="D66" s="111"/>
      <c r="E66" s="111"/>
      <c r="F66" s="111"/>
      <c r="G66" s="111"/>
      <c r="H66" s="111"/>
      <c r="I66" s="111"/>
      <c r="J66" s="111"/>
      <c r="K66" s="111"/>
      <c r="L66" s="111">
        <v>14.391581104877799</v>
      </c>
      <c r="M66" s="112">
        <v>18</v>
      </c>
      <c r="N66" s="111">
        <v>12.751943604618999</v>
      </c>
      <c r="O66" s="112">
        <v>11</v>
      </c>
      <c r="P66" s="111">
        <v>12.9384759262357</v>
      </c>
      <c r="Q66" s="112">
        <v>9</v>
      </c>
      <c r="R66" s="111">
        <v>10.352376752675401</v>
      </c>
      <c r="S66" s="112">
        <v>9</v>
      </c>
      <c r="T66" s="111">
        <v>10.7914467269445</v>
      </c>
      <c r="U66" s="112">
        <v>14</v>
      </c>
      <c r="V66" s="111">
        <v>8.4287332888290099</v>
      </c>
      <c r="W66" s="112">
        <v>12</v>
      </c>
      <c r="Z66" s="111">
        <v>12.621251823909599</v>
      </c>
      <c r="AA66" s="112">
        <v>11</v>
      </c>
    </row>
    <row r="67" spans="1:27" x14ac:dyDescent="0.25">
      <c r="A67" s="109" t="s">
        <v>58</v>
      </c>
      <c r="B67" s="110">
        <v>43985</v>
      </c>
      <c r="C67" s="111">
        <v>24.342199999999998</v>
      </c>
      <c r="D67" s="111"/>
      <c r="E67" s="111"/>
      <c r="F67" s="111"/>
      <c r="G67" s="111"/>
      <c r="H67" s="111"/>
      <c r="I67" s="111"/>
      <c r="J67" s="111"/>
      <c r="K67" s="111"/>
      <c r="L67" s="111">
        <v>19.560682479512099</v>
      </c>
      <c r="M67" s="112">
        <v>10</v>
      </c>
      <c r="N67" s="111">
        <v>15.8759386456753</v>
      </c>
      <c r="O67" s="112">
        <v>7</v>
      </c>
      <c r="P67" s="111">
        <v>13.0930494684471</v>
      </c>
      <c r="Q67" s="112">
        <v>8</v>
      </c>
      <c r="R67" s="111">
        <v>9.8803335090074693</v>
      </c>
      <c r="S67" s="112">
        <v>14</v>
      </c>
      <c r="T67" s="111">
        <v>11.2691238591346</v>
      </c>
      <c r="U67" s="112">
        <v>12</v>
      </c>
      <c r="V67" s="111">
        <v>7.8672322081807904</v>
      </c>
      <c r="W67" s="112">
        <v>17</v>
      </c>
      <c r="Z67" s="111">
        <v>12.6248016282482</v>
      </c>
      <c r="AA67" s="112">
        <v>10</v>
      </c>
    </row>
    <row r="68" spans="1:27" x14ac:dyDescent="0.25">
      <c r="A68" s="109" t="s">
        <v>59</v>
      </c>
      <c r="B68" s="110">
        <v>43985</v>
      </c>
      <c r="C68" s="111">
        <v>2610.5828999999999</v>
      </c>
      <c r="D68" s="111"/>
      <c r="E68" s="111"/>
      <c r="F68" s="111"/>
      <c r="G68" s="111"/>
      <c r="H68" s="111"/>
      <c r="I68" s="111"/>
      <c r="J68" s="111"/>
      <c r="K68" s="111"/>
      <c r="L68" s="111">
        <v>18.134000405731001</v>
      </c>
      <c r="M68" s="112">
        <v>13</v>
      </c>
      <c r="N68" s="111">
        <v>18.944508665934801</v>
      </c>
      <c r="O68" s="112">
        <v>2</v>
      </c>
      <c r="P68" s="111">
        <v>17.185129940098999</v>
      </c>
      <c r="Q68" s="112">
        <v>1</v>
      </c>
      <c r="R68" s="111">
        <v>17.095455649373701</v>
      </c>
      <c r="S68" s="112">
        <v>1</v>
      </c>
      <c r="T68" s="111">
        <v>15.5655662420154</v>
      </c>
      <c r="U68" s="112">
        <v>1</v>
      </c>
      <c r="V68" s="111">
        <v>9.7813202066565896</v>
      </c>
      <c r="W68" s="112">
        <v>8</v>
      </c>
      <c r="Z68" s="111">
        <v>12.8859899920574</v>
      </c>
      <c r="AA68" s="112">
        <v>9</v>
      </c>
    </row>
    <row r="69" spans="1:27" x14ac:dyDescent="0.25">
      <c r="A69" s="109" t="s">
        <v>60</v>
      </c>
      <c r="B69" s="110">
        <v>43985</v>
      </c>
      <c r="C69" s="111">
        <v>23.604099999999999</v>
      </c>
      <c r="D69" s="111"/>
      <c r="E69" s="111"/>
      <c r="F69" s="111"/>
      <c r="G69" s="111"/>
      <c r="H69" s="111"/>
      <c r="I69" s="111"/>
      <c r="J69" s="111"/>
      <c r="K69" s="111"/>
      <c r="L69" s="111">
        <v>7.9447050237508101</v>
      </c>
      <c r="M69" s="112">
        <v>24</v>
      </c>
      <c r="N69" s="111">
        <v>9.9536269522015903</v>
      </c>
      <c r="O69" s="112">
        <v>17</v>
      </c>
      <c r="P69" s="111">
        <v>9.4939522460113199</v>
      </c>
      <c r="Q69" s="112">
        <v>17</v>
      </c>
      <c r="R69" s="111">
        <v>8.2978525954785294</v>
      </c>
      <c r="S69" s="112">
        <v>17</v>
      </c>
      <c r="T69" s="111">
        <v>10.6634319010469</v>
      </c>
      <c r="U69" s="112">
        <v>16</v>
      </c>
      <c r="V69" s="111">
        <v>9.4458183064865509</v>
      </c>
      <c r="W69" s="112">
        <v>10</v>
      </c>
      <c r="Z69" s="111">
        <v>11.571334275230701</v>
      </c>
      <c r="AA69" s="112">
        <v>13</v>
      </c>
    </row>
    <row r="70" spans="1:27" x14ac:dyDescent="0.25">
      <c r="A70" s="109" t="s">
        <v>61</v>
      </c>
      <c r="B70" s="110">
        <v>43985</v>
      </c>
      <c r="C70" s="111">
        <v>69.932199999999995</v>
      </c>
      <c r="D70" s="111"/>
      <c r="E70" s="111"/>
      <c r="F70" s="111"/>
      <c r="G70" s="111"/>
      <c r="H70" s="111"/>
      <c r="I70" s="111"/>
      <c r="J70" s="111"/>
      <c r="K70" s="111"/>
      <c r="L70" s="111">
        <v>14.3190766714833</v>
      </c>
      <c r="M70" s="112">
        <v>19</v>
      </c>
      <c r="N70" s="111">
        <v>-11.8538514986327</v>
      </c>
      <c r="O70" s="112">
        <v>29</v>
      </c>
      <c r="P70" s="111">
        <v>-9.3183181247138602</v>
      </c>
      <c r="Q70" s="112">
        <v>28</v>
      </c>
      <c r="R70" s="111">
        <v>-3.7241536710757401</v>
      </c>
      <c r="S70" s="112">
        <v>28</v>
      </c>
      <c r="T70" s="111">
        <v>-1.5757287867004399</v>
      </c>
      <c r="U70" s="112">
        <v>27</v>
      </c>
      <c r="V70" s="111">
        <v>5.7616161391996901</v>
      </c>
      <c r="W70" s="112">
        <v>21</v>
      </c>
      <c r="Z70" s="111">
        <v>10.696798458820201</v>
      </c>
      <c r="AA70" s="112">
        <v>18</v>
      </c>
    </row>
    <row r="71" spans="1:27" x14ac:dyDescent="0.25">
      <c r="A71" s="109" t="s">
        <v>62</v>
      </c>
      <c r="B71" s="110">
        <v>43985</v>
      </c>
      <c r="C71" s="111">
        <v>68.493200000000002</v>
      </c>
      <c r="D71" s="111"/>
      <c r="E71" s="111"/>
      <c r="F71" s="111"/>
      <c r="G71" s="111"/>
      <c r="H71" s="111"/>
      <c r="I71" s="111"/>
      <c r="J71" s="111"/>
      <c r="K71" s="111"/>
      <c r="L71" s="111">
        <v>24.467728701440201</v>
      </c>
      <c r="M71" s="112">
        <v>5</v>
      </c>
      <c r="N71" s="111">
        <v>6.8918733379697699</v>
      </c>
      <c r="O71" s="112">
        <v>20</v>
      </c>
      <c r="P71" s="111">
        <v>8.12863440338635</v>
      </c>
      <c r="Q71" s="112">
        <v>19</v>
      </c>
      <c r="R71" s="111">
        <v>8.7551444764656008</v>
      </c>
      <c r="S71" s="112">
        <v>16</v>
      </c>
      <c r="T71" s="111">
        <v>8.9133392417869395</v>
      </c>
      <c r="U71" s="112">
        <v>18</v>
      </c>
      <c r="V71" s="111">
        <v>4.9747043092620302</v>
      </c>
      <c r="W71" s="112">
        <v>22</v>
      </c>
      <c r="Z71" s="111">
        <v>10.510411862368199</v>
      </c>
      <c r="AA71" s="112">
        <v>19</v>
      </c>
    </row>
    <row r="72" spans="1:27" x14ac:dyDescent="0.25">
      <c r="A72" s="109" t="s">
        <v>63</v>
      </c>
      <c r="B72" s="110">
        <v>43985</v>
      </c>
      <c r="C72" s="111">
        <v>28.906199999999998</v>
      </c>
      <c r="D72" s="111"/>
      <c r="E72" s="111"/>
      <c r="F72" s="111"/>
      <c r="G72" s="111"/>
      <c r="H72" s="111"/>
      <c r="I72" s="111"/>
      <c r="J72" s="111"/>
      <c r="K72" s="111"/>
      <c r="L72" s="111">
        <v>17.233374307208901</v>
      </c>
      <c r="M72" s="112">
        <v>16</v>
      </c>
      <c r="N72" s="111">
        <v>9.7249219414308303</v>
      </c>
      <c r="O72" s="112">
        <v>18</v>
      </c>
      <c r="P72" s="111">
        <v>9.8739382134934903</v>
      </c>
      <c r="Q72" s="112">
        <v>16</v>
      </c>
      <c r="R72" s="111">
        <v>8.2655905123809799</v>
      </c>
      <c r="S72" s="112">
        <v>18</v>
      </c>
      <c r="T72" s="111">
        <v>10.75790613096</v>
      </c>
      <c r="U72" s="112">
        <v>15</v>
      </c>
      <c r="V72" s="111">
        <v>7.9941802847985404</v>
      </c>
      <c r="W72" s="112">
        <v>15</v>
      </c>
      <c r="Z72" s="111">
        <v>10.7447528457188</v>
      </c>
      <c r="AA72" s="112">
        <v>17</v>
      </c>
    </row>
    <row r="73" spans="1:27" x14ac:dyDescent="0.25">
      <c r="A73" s="109" t="s">
        <v>64</v>
      </c>
      <c r="B73" s="110">
        <v>43985</v>
      </c>
      <c r="C73" s="111">
        <v>27.51</v>
      </c>
      <c r="D73" s="111"/>
      <c r="E73" s="111"/>
      <c r="F73" s="111"/>
      <c r="G73" s="111"/>
      <c r="H73" s="111"/>
      <c r="I73" s="111"/>
      <c r="J73" s="111"/>
      <c r="K73" s="111"/>
      <c r="L73" s="111">
        <v>28.017162411900099</v>
      </c>
      <c r="M73" s="112">
        <v>2</v>
      </c>
      <c r="N73" s="111">
        <v>14.130262924659</v>
      </c>
      <c r="O73" s="112">
        <v>8</v>
      </c>
      <c r="P73" s="111">
        <v>14.3424391690719</v>
      </c>
      <c r="Q73" s="112">
        <v>5</v>
      </c>
      <c r="R73" s="111">
        <v>12.5993212781583</v>
      </c>
      <c r="S73" s="112">
        <v>4</v>
      </c>
      <c r="T73" s="111">
        <v>12.754409687257899</v>
      </c>
      <c r="U73" s="112">
        <v>6</v>
      </c>
      <c r="V73" s="111">
        <v>9.8404561800076298</v>
      </c>
      <c r="W73" s="112">
        <v>7</v>
      </c>
      <c r="Z73" s="111">
        <v>16.1144862867928</v>
      </c>
      <c r="AA73" s="112">
        <v>1</v>
      </c>
    </row>
    <row r="74" spans="1:27" x14ac:dyDescent="0.25">
      <c r="A74" s="109" t="s">
        <v>65</v>
      </c>
      <c r="B74" s="110">
        <v>43985</v>
      </c>
      <c r="C74" s="111">
        <v>17.302099999999999</v>
      </c>
      <c r="D74" s="111"/>
      <c r="E74" s="111"/>
      <c r="F74" s="111"/>
      <c r="G74" s="111"/>
      <c r="H74" s="111"/>
      <c r="I74" s="111"/>
      <c r="J74" s="111"/>
      <c r="K74" s="111"/>
      <c r="L74" s="111">
        <v>23.335666497613399</v>
      </c>
      <c r="M74" s="112">
        <v>6</v>
      </c>
      <c r="N74" s="111">
        <v>5.9700794901042604</v>
      </c>
      <c r="O74" s="112">
        <v>23</v>
      </c>
      <c r="P74" s="111">
        <v>9.3516480333661303</v>
      </c>
      <c r="Q74" s="112">
        <v>18</v>
      </c>
      <c r="R74" s="111">
        <v>7.9324810925093896</v>
      </c>
      <c r="S74" s="112">
        <v>19</v>
      </c>
      <c r="T74" s="111">
        <v>6.4744174895944999</v>
      </c>
      <c r="U74" s="112">
        <v>22</v>
      </c>
      <c r="V74" s="111">
        <v>5.9855713831713899</v>
      </c>
      <c r="W74" s="112">
        <v>20</v>
      </c>
      <c r="Z74" s="111">
        <v>8.0277321724945505</v>
      </c>
      <c r="AA74" s="112">
        <v>29</v>
      </c>
    </row>
    <row r="75" spans="1:27" x14ac:dyDescent="0.25">
      <c r="A75" s="109" t="s">
        <v>66</v>
      </c>
      <c r="B75" s="110">
        <v>43985</v>
      </c>
      <c r="C75" s="111">
        <v>27.805399999999999</v>
      </c>
      <c r="D75" s="111"/>
      <c r="E75" s="111"/>
      <c r="F75" s="111"/>
      <c r="G75" s="111"/>
      <c r="H75" s="111"/>
      <c r="I75" s="111"/>
      <c r="J75" s="111"/>
      <c r="K75" s="111"/>
      <c r="L75" s="111">
        <v>20.920399442431702</v>
      </c>
      <c r="M75" s="112">
        <v>7</v>
      </c>
      <c r="N75" s="111">
        <v>18.6891479131925</v>
      </c>
      <c r="O75" s="112">
        <v>3</v>
      </c>
      <c r="P75" s="111">
        <v>17.011807153704702</v>
      </c>
      <c r="Q75" s="112">
        <v>2</v>
      </c>
      <c r="R75" s="111">
        <v>13.089866914657801</v>
      </c>
      <c r="S75" s="112">
        <v>2</v>
      </c>
      <c r="T75" s="111">
        <v>15.1748075956221</v>
      </c>
      <c r="U75" s="112">
        <v>3</v>
      </c>
      <c r="V75" s="111">
        <v>10.2560393157588</v>
      </c>
      <c r="W75" s="112">
        <v>3</v>
      </c>
      <c r="Z75" s="111">
        <v>13.958277680107299</v>
      </c>
      <c r="AA75" s="112">
        <v>2</v>
      </c>
    </row>
    <row r="76" spans="1:27" x14ac:dyDescent="0.25">
      <c r="A76" s="109" t="s">
        <v>67</v>
      </c>
      <c r="B76" s="110">
        <v>43985</v>
      </c>
      <c r="C76" s="111">
        <v>16.4954</v>
      </c>
      <c r="D76" s="111"/>
      <c r="E76" s="111"/>
      <c r="F76" s="111"/>
      <c r="G76" s="111"/>
      <c r="H76" s="111"/>
      <c r="I76" s="111"/>
      <c r="J76" s="111"/>
      <c r="K76" s="111"/>
      <c r="L76" s="111">
        <v>4.2535294368261196</v>
      </c>
      <c r="M76" s="112">
        <v>28</v>
      </c>
      <c r="N76" s="111">
        <v>2.06711775526807</v>
      </c>
      <c r="O76" s="112">
        <v>27</v>
      </c>
      <c r="P76" s="111">
        <v>5.5618158438720604</v>
      </c>
      <c r="Q76" s="112">
        <v>25</v>
      </c>
      <c r="R76" s="111">
        <v>6.6232418446829699</v>
      </c>
      <c r="S76" s="112">
        <v>22</v>
      </c>
      <c r="T76" s="111">
        <v>6.9314874687252104</v>
      </c>
      <c r="U76" s="112">
        <v>20</v>
      </c>
      <c r="V76" s="111">
        <v>7.4108929839813804</v>
      </c>
      <c r="W76" s="112">
        <v>19</v>
      </c>
      <c r="Z76" s="111">
        <v>9.3486632492113593</v>
      </c>
      <c r="AA76" s="112">
        <v>25</v>
      </c>
    </row>
    <row r="77" spans="1:27" x14ac:dyDescent="0.25">
      <c r="A77" s="109" t="s">
        <v>68</v>
      </c>
      <c r="B77" s="110">
        <v>43985</v>
      </c>
      <c r="C77" s="111">
        <v>1143.8761</v>
      </c>
      <c r="D77" s="111"/>
      <c r="E77" s="111"/>
      <c r="F77" s="111"/>
      <c r="G77" s="111"/>
      <c r="H77" s="111"/>
      <c r="I77" s="111"/>
      <c r="J77" s="111"/>
      <c r="K77" s="111"/>
      <c r="L77" s="111">
        <v>5.3145421922461598</v>
      </c>
      <c r="M77" s="112">
        <v>27</v>
      </c>
      <c r="N77" s="111">
        <v>6.1949369068114901</v>
      </c>
      <c r="O77" s="112">
        <v>22</v>
      </c>
      <c r="P77" s="111">
        <v>7.0069901628643398</v>
      </c>
      <c r="Q77" s="112">
        <v>22</v>
      </c>
      <c r="R77" s="111">
        <v>7.2071768931997999</v>
      </c>
      <c r="S77" s="112">
        <v>20</v>
      </c>
      <c r="T77" s="111">
        <v>8.2558036669816897</v>
      </c>
      <c r="U77" s="112">
        <v>19</v>
      </c>
      <c r="V77" s="111"/>
      <c r="W77" s="112"/>
      <c r="Z77" s="111">
        <v>9.6005075868372902</v>
      </c>
      <c r="AA77" s="112">
        <v>23</v>
      </c>
    </row>
    <row r="78" spans="1:27" x14ac:dyDescent="0.25">
      <c r="A78" s="109" t="s">
        <v>69</v>
      </c>
      <c r="B78" s="110">
        <v>43985</v>
      </c>
      <c r="C78" s="111">
        <v>32.174100000000003</v>
      </c>
      <c r="D78" s="111"/>
      <c r="E78" s="111"/>
      <c r="F78" s="111"/>
      <c r="G78" s="111"/>
      <c r="H78" s="111"/>
      <c r="I78" s="111"/>
      <c r="J78" s="111"/>
      <c r="K78" s="111"/>
      <c r="L78" s="111">
        <v>15.533329351819599</v>
      </c>
      <c r="M78" s="112">
        <v>17</v>
      </c>
      <c r="N78" s="111">
        <v>6.64489554547084</v>
      </c>
      <c r="O78" s="112">
        <v>21</v>
      </c>
      <c r="P78" s="111">
        <v>7.1309773449256904</v>
      </c>
      <c r="Q78" s="112">
        <v>21</v>
      </c>
      <c r="R78" s="111">
        <v>6.62863817373686</v>
      </c>
      <c r="S78" s="112">
        <v>21</v>
      </c>
      <c r="T78" s="111">
        <v>6.71486037733278</v>
      </c>
      <c r="U78" s="112">
        <v>21</v>
      </c>
      <c r="V78" s="111">
        <v>8.0522350116372898</v>
      </c>
      <c r="W78" s="112">
        <v>14</v>
      </c>
      <c r="Z78" s="111">
        <v>11.09816780933</v>
      </c>
      <c r="AA78" s="112">
        <v>15</v>
      </c>
    </row>
    <row r="79" spans="1:27" x14ac:dyDescent="0.25">
      <c r="A79" s="109" t="s">
        <v>70</v>
      </c>
      <c r="B79" s="110">
        <v>43985</v>
      </c>
      <c r="C79" s="111">
        <v>28.797799999999999</v>
      </c>
      <c r="D79" s="111"/>
      <c r="E79" s="111"/>
      <c r="F79" s="111"/>
      <c r="G79" s="111"/>
      <c r="H79" s="111"/>
      <c r="I79" s="111"/>
      <c r="J79" s="111"/>
      <c r="K79" s="111"/>
      <c r="L79" s="111">
        <v>26.447293570128299</v>
      </c>
      <c r="M79" s="112">
        <v>3</v>
      </c>
      <c r="N79" s="111">
        <v>10.5696209398732</v>
      </c>
      <c r="O79" s="112">
        <v>14</v>
      </c>
      <c r="P79" s="111">
        <v>10.7127310693584</v>
      </c>
      <c r="Q79" s="112">
        <v>14</v>
      </c>
      <c r="R79" s="111">
        <v>10.387824236300199</v>
      </c>
      <c r="S79" s="112">
        <v>8</v>
      </c>
      <c r="T79" s="111">
        <v>11.534158657850099</v>
      </c>
      <c r="U79" s="112">
        <v>11</v>
      </c>
      <c r="V79" s="111">
        <v>10.4265164178258</v>
      </c>
      <c r="W79" s="112">
        <v>2</v>
      </c>
      <c r="Z79" s="111">
        <v>13.8567223537872</v>
      </c>
      <c r="AA79" s="112">
        <v>3</v>
      </c>
    </row>
    <row r="80" spans="1:27" x14ac:dyDescent="0.25">
      <c r="A80" s="109" t="s">
        <v>71</v>
      </c>
      <c r="B80" s="110">
        <v>43985</v>
      </c>
      <c r="C80" s="111">
        <v>23.758600000000001</v>
      </c>
      <c r="D80" s="111"/>
      <c r="E80" s="111"/>
      <c r="F80" s="111"/>
      <c r="G80" s="111"/>
      <c r="H80" s="111"/>
      <c r="I80" s="111"/>
      <c r="J80" s="111"/>
      <c r="K80" s="111"/>
      <c r="L80" s="111">
        <v>19.211480075494801</v>
      </c>
      <c r="M80" s="112">
        <v>12</v>
      </c>
      <c r="N80" s="111">
        <v>14.0714368548789</v>
      </c>
      <c r="O80" s="112">
        <v>9</v>
      </c>
      <c r="P80" s="111">
        <v>12.652097620135301</v>
      </c>
      <c r="Q80" s="112">
        <v>11</v>
      </c>
      <c r="R80" s="111">
        <v>10.522363244639999</v>
      </c>
      <c r="S80" s="112">
        <v>7</v>
      </c>
      <c r="T80" s="111">
        <v>11.7681997499199</v>
      </c>
      <c r="U80" s="112">
        <v>8</v>
      </c>
      <c r="V80" s="111">
        <v>9.5419210397227392</v>
      </c>
      <c r="W80" s="112">
        <v>9</v>
      </c>
      <c r="Z80" s="111">
        <v>13.0487513337603</v>
      </c>
      <c r="AA80" s="112">
        <v>6</v>
      </c>
    </row>
    <row r="81" spans="1:27" x14ac:dyDescent="0.25">
      <c r="A81" s="109" t="s">
        <v>72</v>
      </c>
      <c r="B81" s="110">
        <v>43985</v>
      </c>
      <c r="C81" s="111">
        <v>13.4503</v>
      </c>
      <c r="D81" s="111"/>
      <c r="E81" s="111"/>
      <c r="F81" s="111"/>
      <c r="G81" s="111"/>
      <c r="H81" s="111"/>
      <c r="I81" s="111"/>
      <c r="J81" s="111"/>
      <c r="K81" s="111"/>
      <c r="L81" s="111">
        <v>12.662535206281801</v>
      </c>
      <c r="M81" s="112">
        <v>21</v>
      </c>
      <c r="N81" s="111">
        <v>20.759623708859099</v>
      </c>
      <c r="O81" s="112">
        <v>1</v>
      </c>
      <c r="P81" s="111">
        <v>16.549130037995901</v>
      </c>
      <c r="Q81" s="112">
        <v>3</v>
      </c>
      <c r="R81" s="111">
        <v>12.9642674367184</v>
      </c>
      <c r="S81" s="112">
        <v>3</v>
      </c>
      <c r="T81" s="111">
        <v>15.4673580530431</v>
      </c>
      <c r="U81" s="112">
        <v>2</v>
      </c>
      <c r="V81" s="111">
        <v>10.5664273763573</v>
      </c>
      <c r="W81" s="112">
        <v>1</v>
      </c>
      <c r="Z81" s="111">
        <v>10.791426735218501</v>
      </c>
      <c r="AA81" s="112">
        <v>16</v>
      </c>
    </row>
    <row r="82" spans="1:27" x14ac:dyDescent="0.25">
      <c r="A82" s="109" t="s">
        <v>73</v>
      </c>
      <c r="B82" s="110">
        <v>43985</v>
      </c>
      <c r="C82" s="111">
        <v>29.2773</v>
      </c>
      <c r="D82" s="111"/>
      <c r="E82" s="111"/>
      <c r="F82" s="111"/>
      <c r="G82" s="111"/>
      <c r="H82" s="111"/>
      <c r="I82" s="111"/>
      <c r="J82" s="111"/>
      <c r="K82" s="111"/>
      <c r="L82" s="111">
        <v>13.853525966317701</v>
      </c>
      <c r="M82" s="112">
        <v>20</v>
      </c>
      <c r="N82" s="111">
        <v>17.0683040400518</v>
      </c>
      <c r="O82" s="112">
        <v>4</v>
      </c>
      <c r="P82" s="111">
        <v>13.3773039508369</v>
      </c>
      <c r="Q82" s="112">
        <v>7</v>
      </c>
      <c r="R82" s="111">
        <v>9.9498623139429601</v>
      </c>
      <c r="S82" s="112">
        <v>12</v>
      </c>
      <c r="T82" s="111">
        <v>11.2406580920032</v>
      </c>
      <c r="U82" s="112">
        <v>13</v>
      </c>
      <c r="V82" s="111">
        <v>8.3148378001977594</v>
      </c>
      <c r="W82" s="112">
        <v>13</v>
      </c>
      <c r="Z82" s="111">
        <v>12.1513752090215</v>
      </c>
      <c r="AA82" s="112">
        <v>12</v>
      </c>
    </row>
    <row r="83" spans="1:27" x14ac:dyDescent="0.25">
      <c r="A83" s="109" t="s">
        <v>74</v>
      </c>
      <c r="B83" s="110">
        <v>43985</v>
      </c>
      <c r="C83" s="111">
        <v>2155.3582000000001</v>
      </c>
      <c r="D83" s="111"/>
      <c r="E83" s="111"/>
      <c r="F83" s="111"/>
      <c r="G83" s="111"/>
      <c r="H83" s="111"/>
      <c r="I83" s="111"/>
      <c r="J83" s="111"/>
      <c r="K83" s="111"/>
      <c r="L83" s="111">
        <v>19.332738249440201</v>
      </c>
      <c r="M83" s="112">
        <v>11</v>
      </c>
      <c r="N83" s="111">
        <v>10.073382008666499</v>
      </c>
      <c r="O83" s="112">
        <v>15</v>
      </c>
      <c r="P83" s="111">
        <v>12.021761931018199</v>
      </c>
      <c r="Q83" s="112">
        <v>13</v>
      </c>
      <c r="R83" s="111">
        <v>9.9078639385308893</v>
      </c>
      <c r="S83" s="112">
        <v>13</v>
      </c>
      <c r="T83" s="111">
        <v>11.551818802452599</v>
      </c>
      <c r="U83" s="112">
        <v>10</v>
      </c>
      <c r="V83" s="111">
        <v>9.8958009858771199</v>
      </c>
      <c r="W83" s="112">
        <v>6</v>
      </c>
      <c r="Z83" s="111">
        <v>13.057378740547</v>
      </c>
      <c r="AA83" s="112">
        <v>5</v>
      </c>
    </row>
    <row r="84" spans="1:27" x14ac:dyDescent="0.25">
      <c r="A84" s="109" t="s">
        <v>75</v>
      </c>
      <c r="B84" s="110">
        <v>43985</v>
      </c>
      <c r="C84" s="111">
        <v>31.816099999999999</v>
      </c>
      <c r="D84" s="111"/>
      <c r="E84" s="111"/>
      <c r="F84" s="111"/>
      <c r="G84" s="111"/>
      <c r="H84" s="111"/>
      <c r="I84" s="111"/>
      <c r="J84" s="111"/>
      <c r="K84" s="111"/>
      <c r="L84" s="111">
        <v>12.5829697488342</v>
      </c>
      <c r="M84" s="112">
        <v>22</v>
      </c>
      <c r="N84" s="111">
        <v>-4.3791361595896898</v>
      </c>
      <c r="O84" s="112">
        <v>28</v>
      </c>
      <c r="P84" s="111">
        <v>1.86792536141387</v>
      </c>
      <c r="Q84" s="112">
        <v>27</v>
      </c>
      <c r="R84" s="111">
        <v>2.5617466412175598</v>
      </c>
      <c r="S84" s="112">
        <v>26</v>
      </c>
      <c r="T84" s="111">
        <v>-4.1307819789369802</v>
      </c>
      <c r="U84" s="112">
        <v>28</v>
      </c>
      <c r="V84" s="111">
        <v>2.4672719219868999</v>
      </c>
      <c r="W84" s="112">
        <v>26</v>
      </c>
      <c r="Z84" s="111">
        <v>8.1531217201277908</v>
      </c>
      <c r="AA84" s="112">
        <v>28</v>
      </c>
    </row>
    <row r="85" spans="1:27" x14ac:dyDescent="0.25">
      <c r="A85" s="109" t="s">
        <v>76</v>
      </c>
      <c r="B85" s="110">
        <v>43985</v>
      </c>
      <c r="C85" s="111">
        <v>63.862099999999998</v>
      </c>
      <c r="D85" s="111"/>
      <c r="E85" s="111"/>
      <c r="F85" s="111"/>
      <c r="G85" s="111"/>
      <c r="H85" s="111"/>
      <c r="I85" s="111"/>
      <c r="J85" s="111"/>
      <c r="K85" s="111"/>
      <c r="L85" s="111">
        <v>6.2593903826360497</v>
      </c>
      <c r="M85" s="112">
        <v>26</v>
      </c>
      <c r="N85" s="111">
        <v>5.9179694045322497</v>
      </c>
      <c r="O85" s="112">
        <v>24</v>
      </c>
      <c r="P85" s="111">
        <v>6.27406726542117</v>
      </c>
      <c r="Q85" s="112">
        <v>23</v>
      </c>
      <c r="R85" s="111">
        <v>6.1093285218305198</v>
      </c>
      <c r="S85" s="112">
        <v>23</v>
      </c>
      <c r="T85" s="111">
        <v>6.2084352866393404</v>
      </c>
      <c r="U85" s="112">
        <v>23</v>
      </c>
      <c r="V85" s="111">
        <v>4.4347433892458596</v>
      </c>
      <c r="W85" s="112">
        <v>23</v>
      </c>
      <c r="Z85" s="111">
        <v>9.1905464387353604</v>
      </c>
      <c r="AA85" s="112">
        <v>26</v>
      </c>
    </row>
    <row r="86" spans="1:27" x14ac:dyDescent="0.25">
      <c r="A86" s="109" t="s">
        <v>77</v>
      </c>
      <c r="B86" s="110">
        <v>43985</v>
      </c>
      <c r="C86" s="111">
        <v>15.7675</v>
      </c>
      <c r="D86" s="111"/>
      <c r="E86" s="111"/>
      <c r="F86" s="111"/>
      <c r="G86" s="111"/>
      <c r="H86" s="111"/>
      <c r="I86" s="111"/>
      <c r="J86" s="111"/>
      <c r="K86" s="111"/>
      <c r="L86" s="111">
        <v>6.9829848239981303</v>
      </c>
      <c r="M86" s="112">
        <v>25</v>
      </c>
      <c r="N86" s="111">
        <v>10.6315545828284</v>
      </c>
      <c r="O86" s="112">
        <v>13</v>
      </c>
      <c r="P86" s="111">
        <v>12.7418153630273</v>
      </c>
      <c r="Q86" s="112">
        <v>10</v>
      </c>
      <c r="R86" s="111">
        <v>10.1065849022511</v>
      </c>
      <c r="S86" s="112">
        <v>11</v>
      </c>
      <c r="T86" s="111">
        <v>11.6446439057951</v>
      </c>
      <c r="U86" s="112">
        <v>9</v>
      </c>
      <c r="V86" s="111">
        <v>8.4663807995763207</v>
      </c>
      <c r="W86" s="112">
        <v>11</v>
      </c>
      <c r="Z86" s="111">
        <v>11.428542345276901</v>
      </c>
      <c r="AA86" s="112">
        <v>14</v>
      </c>
    </row>
    <row r="87" spans="1:27" x14ac:dyDescent="0.25">
      <c r="A87" s="109" t="s">
        <v>78</v>
      </c>
      <c r="B87" s="110">
        <v>43985</v>
      </c>
      <c r="C87" s="111">
        <v>28.212700000000002</v>
      </c>
      <c r="D87" s="111"/>
      <c r="E87" s="111"/>
      <c r="F87" s="111"/>
      <c r="G87" s="111"/>
      <c r="H87" s="111"/>
      <c r="I87" s="111"/>
      <c r="J87" s="111"/>
      <c r="K87" s="111"/>
      <c r="L87" s="111">
        <v>19.731845307293099</v>
      </c>
      <c r="M87" s="112">
        <v>9</v>
      </c>
      <c r="N87" s="111">
        <v>15.9851345068616</v>
      </c>
      <c r="O87" s="112">
        <v>6</v>
      </c>
      <c r="P87" s="111">
        <v>15.233646648472</v>
      </c>
      <c r="Q87" s="112">
        <v>4</v>
      </c>
      <c r="R87" s="111">
        <v>12.2014752063915</v>
      </c>
      <c r="S87" s="112">
        <v>5</v>
      </c>
      <c r="T87" s="111">
        <v>14.589883072720299</v>
      </c>
      <c r="U87" s="112">
        <v>4</v>
      </c>
      <c r="V87" s="111">
        <v>10.2125519734227</v>
      </c>
      <c r="W87" s="112">
        <v>4</v>
      </c>
      <c r="Z87" s="111">
        <v>12.9826931348566</v>
      </c>
      <c r="AA87" s="112">
        <v>7</v>
      </c>
    </row>
    <row r="88" spans="1:27" x14ac:dyDescent="0.25">
      <c r="A88" s="109" t="s">
        <v>79</v>
      </c>
      <c r="B88" s="110">
        <v>43985</v>
      </c>
      <c r="C88" s="111">
        <v>33.148600000000002</v>
      </c>
      <c r="D88" s="111"/>
      <c r="E88" s="111"/>
      <c r="F88" s="111"/>
      <c r="G88" s="111"/>
      <c r="H88" s="111"/>
      <c r="I88" s="111"/>
      <c r="J88" s="111"/>
      <c r="K88" s="111"/>
      <c r="L88" s="111">
        <v>17.8714144325821</v>
      </c>
      <c r="M88" s="112">
        <v>15</v>
      </c>
      <c r="N88" s="111">
        <v>9.9574319900074109</v>
      </c>
      <c r="O88" s="112">
        <v>16</v>
      </c>
      <c r="P88" s="111">
        <v>9.8745134265323902</v>
      </c>
      <c r="Q88" s="112">
        <v>15</v>
      </c>
      <c r="R88" s="111">
        <v>8.9018714454402303</v>
      </c>
      <c r="S88" s="112">
        <v>15</v>
      </c>
      <c r="T88" s="111">
        <v>9.1790279378238893</v>
      </c>
      <c r="U88" s="112">
        <v>17</v>
      </c>
      <c r="V88" s="111">
        <v>7.5581217885470302</v>
      </c>
      <c r="W88" s="112">
        <v>18</v>
      </c>
      <c r="Z88" s="111">
        <v>12.9809523232822</v>
      </c>
      <c r="AA88" s="112">
        <v>8</v>
      </c>
    </row>
    <row r="89" spans="1:27" x14ac:dyDescent="0.25">
      <c r="A89" s="109" t="s">
        <v>80</v>
      </c>
      <c r="B89" s="110">
        <v>43985</v>
      </c>
      <c r="C89" s="111">
        <v>18.937899999999999</v>
      </c>
      <c r="D89" s="111"/>
      <c r="E89" s="111"/>
      <c r="F89" s="111"/>
      <c r="G89" s="111"/>
      <c r="H89" s="111"/>
      <c r="I89" s="111"/>
      <c r="J89" s="111"/>
      <c r="K89" s="111"/>
      <c r="L89" s="111">
        <v>17.882935883881199</v>
      </c>
      <c r="M89" s="112">
        <v>14</v>
      </c>
      <c r="N89" s="111">
        <v>12.824616342843299</v>
      </c>
      <c r="O89" s="112">
        <v>10</v>
      </c>
      <c r="P89" s="111">
        <v>12.2070397574153</v>
      </c>
      <c r="Q89" s="112">
        <v>12</v>
      </c>
      <c r="R89" s="111">
        <v>10.1980631158313</v>
      </c>
      <c r="S89" s="112">
        <v>10</v>
      </c>
      <c r="T89" s="111">
        <v>11.9291727733644</v>
      </c>
      <c r="U89" s="112">
        <v>7</v>
      </c>
      <c r="V89" s="111">
        <v>7.9684026166797404</v>
      </c>
      <c r="W89" s="112">
        <v>16</v>
      </c>
      <c r="Z89" s="111">
        <v>10.085711260754699</v>
      </c>
      <c r="AA89" s="112">
        <v>20</v>
      </c>
    </row>
    <row r="90" spans="1:27" x14ac:dyDescent="0.25">
      <c r="A90" s="109" t="s">
        <v>365</v>
      </c>
      <c r="B90" s="110">
        <v>43985</v>
      </c>
      <c r="C90" s="111">
        <v>0.38329999999999997</v>
      </c>
      <c r="D90" s="111"/>
      <c r="E90" s="111"/>
      <c r="F90" s="111"/>
      <c r="G90" s="111"/>
      <c r="H90" s="111"/>
      <c r="I90" s="111"/>
      <c r="J90" s="111"/>
      <c r="K90" s="111"/>
      <c r="L90" s="111">
        <v>8.7531330259615991</v>
      </c>
      <c r="M90" s="112">
        <v>23</v>
      </c>
      <c r="N90" s="111">
        <v>8.8893270089414607</v>
      </c>
      <c r="O90" s="112">
        <v>19</v>
      </c>
      <c r="P90" s="111"/>
      <c r="Q90" s="112"/>
      <c r="R90" s="111"/>
      <c r="S90" s="112"/>
      <c r="T90" s="111"/>
      <c r="U90" s="112"/>
      <c r="V90" s="111"/>
      <c r="W90" s="112"/>
      <c r="Z90" s="111">
        <v>8.8567411795313191</v>
      </c>
      <c r="AA90" s="112">
        <v>27</v>
      </c>
    </row>
    <row r="91" spans="1:27" x14ac:dyDescent="0.25">
      <c r="A91" s="109" t="s">
        <v>81</v>
      </c>
      <c r="B91" s="110">
        <v>43985</v>
      </c>
      <c r="C91" s="111">
        <v>21.378699999999998</v>
      </c>
      <c r="D91" s="111"/>
      <c r="E91" s="111"/>
      <c r="F91" s="111"/>
      <c r="G91" s="111"/>
      <c r="H91" s="111"/>
      <c r="I91" s="111"/>
      <c r="J91" s="111"/>
      <c r="K91" s="111"/>
      <c r="L91" s="111">
        <v>19.744562649807701</v>
      </c>
      <c r="M91" s="112">
        <v>8</v>
      </c>
      <c r="N91" s="111">
        <v>16.771607285633401</v>
      </c>
      <c r="O91" s="112">
        <v>5</v>
      </c>
      <c r="P91" s="111">
        <v>4.8704318851624997</v>
      </c>
      <c r="Q91" s="112">
        <v>26</v>
      </c>
      <c r="R91" s="111">
        <v>3.5215094206847199</v>
      </c>
      <c r="S91" s="112">
        <v>25</v>
      </c>
      <c r="T91" s="111">
        <v>0.51012337735690805</v>
      </c>
      <c r="U91" s="112">
        <v>25</v>
      </c>
      <c r="V91" s="111">
        <v>2.2797786165127598</v>
      </c>
      <c r="W91" s="112">
        <v>27</v>
      </c>
      <c r="Z91" s="111">
        <v>9.5143162151180896</v>
      </c>
      <c r="AA91" s="112">
        <v>24</v>
      </c>
    </row>
    <row r="92" spans="1:27" x14ac:dyDescent="0.25">
      <c r="A92" s="132"/>
      <c r="B92" s="132"/>
      <c r="C92" s="132"/>
      <c r="D92" s="114"/>
      <c r="E92" s="114"/>
      <c r="F92" s="114"/>
      <c r="G92" s="114"/>
      <c r="H92" s="114"/>
      <c r="I92" s="114"/>
      <c r="J92" s="114"/>
      <c r="K92" s="114"/>
      <c r="L92" s="132" t="s">
        <v>48</v>
      </c>
      <c r="M92" s="132"/>
      <c r="N92" s="132" t="s">
        <v>1</v>
      </c>
      <c r="O92" s="132"/>
      <c r="P92" s="132" t="s">
        <v>2</v>
      </c>
      <c r="Q92" s="132"/>
      <c r="R92" s="132" t="s">
        <v>3</v>
      </c>
      <c r="S92" s="132"/>
      <c r="T92" s="132" t="s">
        <v>4</v>
      </c>
      <c r="U92" s="132"/>
      <c r="V92" s="132" t="s">
        <v>5</v>
      </c>
      <c r="W92" s="132"/>
      <c r="Z92" s="114" t="s">
        <v>46</v>
      </c>
      <c r="AA92" s="132" t="s">
        <v>405</v>
      </c>
    </row>
    <row r="93" spans="1:27" x14ac:dyDescent="0.25">
      <c r="A93" s="132"/>
      <c r="B93" s="132"/>
      <c r="C93" s="132"/>
      <c r="D93" s="114"/>
      <c r="E93" s="114"/>
      <c r="F93" s="114"/>
      <c r="G93" s="114"/>
      <c r="H93" s="114"/>
      <c r="I93" s="114"/>
      <c r="J93" s="114"/>
      <c r="K93" s="114"/>
      <c r="L93" s="114" t="s">
        <v>0</v>
      </c>
      <c r="M93" s="114"/>
      <c r="N93" s="114" t="s">
        <v>0</v>
      </c>
      <c r="O93" s="114"/>
      <c r="P93" s="114" t="s">
        <v>0</v>
      </c>
      <c r="Q93" s="114"/>
      <c r="R93" s="114" t="s">
        <v>0</v>
      </c>
      <c r="S93" s="114"/>
      <c r="T93" s="114" t="s">
        <v>0</v>
      </c>
      <c r="U93" s="114"/>
      <c r="V93" s="114" t="s">
        <v>0</v>
      </c>
      <c r="W93" s="114"/>
      <c r="Z93" s="114" t="s">
        <v>0</v>
      </c>
      <c r="AA93" s="132"/>
    </row>
    <row r="94" spans="1:27" x14ac:dyDescent="0.25">
      <c r="A94" s="114" t="s">
        <v>7</v>
      </c>
      <c r="B94" s="114" t="s">
        <v>8</v>
      </c>
      <c r="C94" s="114" t="s">
        <v>9</v>
      </c>
      <c r="D94" s="114"/>
      <c r="E94" s="114"/>
      <c r="F94" s="114"/>
      <c r="G94" s="114"/>
      <c r="H94" s="114"/>
      <c r="I94" s="114"/>
      <c r="J94" s="114"/>
      <c r="K94" s="114"/>
      <c r="L94" s="114"/>
      <c r="M94" s="114" t="s">
        <v>10</v>
      </c>
      <c r="N94" s="114"/>
      <c r="O94" s="114" t="s">
        <v>10</v>
      </c>
      <c r="P94" s="114"/>
      <c r="Q94" s="114" t="s">
        <v>10</v>
      </c>
      <c r="R94" s="114"/>
      <c r="S94" s="114" t="s">
        <v>10</v>
      </c>
      <c r="T94" s="114"/>
      <c r="U94" s="114" t="s">
        <v>10</v>
      </c>
      <c r="V94" s="114"/>
      <c r="W94" s="114" t="s">
        <v>10</v>
      </c>
      <c r="Z94" s="114"/>
      <c r="AA94" s="114" t="s">
        <v>10</v>
      </c>
    </row>
    <row r="95" spans="1:27" x14ac:dyDescent="0.25">
      <c r="A95" s="108" t="s">
        <v>386</v>
      </c>
      <c r="B95" s="108"/>
      <c r="C95" s="108"/>
      <c r="D95" s="108"/>
      <c r="E95" s="108"/>
      <c r="F95" s="108"/>
      <c r="G95" s="108"/>
      <c r="H95" s="108"/>
      <c r="I95" s="108"/>
      <c r="J95" s="108"/>
      <c r="K95" s="108"/>
      <c r="L95" s="108"/>
      <c r="M95" s="108"/>
      <c r="N95" s="108"/>
      <c r="O95" s="108"/>
      <c r="P95" s="108"/>
      <c r="Q95" s="108"/>
      <c r="R95" s="108"/>
      <c r="S95" s="108"/>
      <c r="T95" s="108"/>
      <c r="U95" s="108"/>
      <c r="V95" s="108"/>
      <c r="W95" s="108"/>
      <c r="Z95" s="108"/>
      <c r="AA95" s="108"/>
    </row>
    <row r="96" spans="1:27" x14ac:dyDescent="0.25">
      <c r="A96" s="109" t="s">
        <v>82</v>
      </c>
      <c r="B96" s="110">
        <v>43985</v>
      </c>
      <c r="C96" s="111">
        <v>22.213799999999999</v>
      </c>
      <c r="D96" s="111"/>
      <c r="E96" s="111"/>
      <c r="F96" s="111"/>
      <c r="G96" s="111"/>
      <c r="H96" s="111"/>
      <c r="I96" s="111"/>
      <c r="J96" s="111"/>
      <c r="K96" s="111"/>
      <c r="L96" s="111">
        <v>28.460303950971198</v>
      </c>
      <c r="M96" s="112">
        <v>2</v>
      </c>
      <c r="N96" s="111">
        <v>2.7225643786634799</v>
      </c>
      <c r="O96" s="112">
        <v>29</v>
      </c>
      <c r="P96" s="111">
        <v>5.2650023891718103</v>
      </c>
      <c r="Q96" s="112">
        <v>27</v>
      </c>
      <c r="R96" s="111">
        <v>-3.7469008352547801</v>
      </c>
      <c r="S96" s="112">
        <v>30</v>
      </c>
      <c r="T96" s="111">
        <v>0.33106678919376498</v>
      </c>
      <c r="U96" s="112">
        <v>27</v>
      </c>
      <c r="V96" s="111">
        <v>2.8847668127186199</v>
      </c>
      <c r="W96" s="112">
        <v>28</v>
      </c>
      <c r="Z96" s="111">
        <v>10.942653411880199</v>
      </c>
      <c r="AA96" s="112">
        <v>21</v>
      </c>
    </row>
    <row r="97" spans="1:27" x14ac:dyDescent="0.25">
      <c r="A97" s="109" t="s">
        <v>83</v>
      </c>
      <c r="B97" s="110">
        <v>43985</v>
      </c>
      <c r="C97" s="111">
        <v>32.114400000000003</v>
      </c>
      <c r="D97" s="111"/>
      <c r="E97" s="111"/>
      <c r="F97" s="111"/>
      <c r="G97" s="111"/>
      <c r="H97" s="111"/>
      <c r="I97" s="111"/>
      <c r="J97" s="111"/>
      <c r="K97" s="111"/>
      <c r="L97" s="111">
        <v>28.467498593566301</v>
      </c>
      <c r="M97" s="112">
        <v>1</v>
      </c>
      <c r="N97" s="111">
        <v>2.74036986260105</v>
      </c>
      <c r="O97" s="112">
        <v>28</v>
      </c>
      <c r="P97" s="111">
        <v>5.2753009792485397</v>
      </c>
      <c r="Q97" s="112">
        <v>26</v>
      </c>
      <c r="R97" s="111">
        <v>-3.7408750840080902</v>
      </c>
      <c r="S97" s="112">
        <v>29</v>
      </c>
      <c r="T97" s="111">
        <v>0.335885300159597</v>
      </c>
      <c r="U97" s="112">
        <v>26</v>
      </c>
      <c r="V97" s="111">
        <v>2.8868384802451201</v>
      </c>
      <c r="W97" s="112">
        <v>27</v>
      </c>
      <c r="Z97" s="111">
        <v>14.0917527932961</v>
      </c>
      <c r="AA97" s="112">
        <v>9</v>
      </c>
    </row>
    <row r="98" spans="1:27" x14ac:dyDescent="0.25">
      <c r="A98" s="109" t="s">
        <v>84</v>
      </c>
      <c r="B98" s="110">
        <v>43985</v>
      </c>
      <c r="C98" s="111">
        <v>0.96740000000000004</v>
      </c>
      <c r="D98" s="111"/>
      <c r="E98" s="111"/>
      <c r="F98" s="111"/>
      <c r="G98" s="111"/>
      <c r="H98" s="111"/>
      <c r="I98" s="111"/>
      <c r="J98" s="111"/>
      <c r="K98" s="111"/>
      <c r="L98" s="111">
        <v>0</v>
      </c>
      <c r="M98" s="112">
        <v>32</v>
      </c>
      <c r="N98" s="111">
        <v>-102.43237881864199</v>
      </c>
      <c r="O98" s="112">
        <v>34</v>
      </c>
      <c r="P98" s="111">
        <v>-48.047897392622801</v>
      </c>
      <c r="Q98" s="112">
        <v>33</v>
      </c>
      <c r="R98" s="111"/>
      <c r="S98" s="112"/>
      <c r="T98" s="111"/>
      <c r="U98" s="112"/>
      <c r="V98" s="111"/>
      <c r="W98" s="112"/>
      <c r="Z98" s="111">
        <v>-45.738858805057603</v>
      </c>
      <c r="AA98" s="112">
        <v>33</v>
      </c>
    </row>
    <row r="99" spans="1:27" x14ac:dyDescent="0.25">
      <c r="A99" s="109" t="s">
        <v>85</v>
      </c>
      <c r="B99" s="110">
        <v>43985</v>
      </c>
      <c r="C99" s="111">
        <v>1.3985000000000001</v>
      </c>
      <c r="D99" s="111"/>
      <c r="E99" s="111"/>
      <c r="F99" s="111"/>
      <c r="G99" s="111"/>
      <c r="H99" s="111"/>
      <c r="I99" s="111"/>
      <c r="J99" s="111"/>
      <c r="K99" s="111"/>
      <c r="L99" s="111">
        <v>0</v>
      </c>
      <c r="M99" s="112">
        <v>32</v>
      </c>
      <c r="N99" s="111">
        <v>-102.425702727885</v>
      </c>
      <c r="O99" s="112">
        <v>33</v>
      </c>
      <c r="P99" s="111">
        <v>-48.047270443900501</v>
      </c>
      <c r="Q99" s="112">
        <v>32</v>
      </c>
      <c r="R99" s="111"/>
      <c r="S99" s="112"/>
      <c r="T99" s="111"/>
      <c r="U99" s="112"/>
      <c r="V99" s="111"/>
      <c r="W99" s="112"/>
      <c r="Z99" s="111">
        <v>-45.742891102551802</v>
      </c>
      <c r="AA99" s="112">
        <v>34</v>
      </c>
    </row>
    <row r="100" spans="1:27" x14ac:dyDescent="0.25">
      <c r="A100" s="109" t="s">
        <v>86</v>
      </c>
      <c r="B100" s="110">
        <v>43985</v>
      </c>
      <c r="C100" s="111">
        <v>21.821200000000001</v>
      </c>
      <c r="D100" s="111"/>
      <c r="E100" s="111"/>
      <c r="F100" s="111"/>
      <c r="G100" s="111"/>
      <c r="H100" s="111"/>
      <c r="I100" s="111"/>
      <c r="J100" s="111"/>
      <c r="K100" s="111"/>
      <c r="L100" s="111">
        <v>25.757774003411299</v>
      </c>
      <c r="M100" s="112">
        <v>5</v>
      </c>
      <c r="N100" s="111">
        <v>11.8217768434115</v>
      </c>
      <c r="O100" s="112">
        <v>12</v>
      </c>
      <c r="P100" s="111">
        <v>13.2249099451319</v>
      </c>
      <c r="Q100" s="112">
        <v>6</v>
      </c>
      <c r="R100" s="111">
        <v>11.5735562455788</v>
      </c>
      <c r="S100" s="112">
        <v>5</v>
      </c>
      <c r="T100" s="111">
        <v>12.123446262942201</v>
      </c>
      <c r="U100" s="112">
        <v>5</v>
      </c>
      <c r="V100" s="111">
        <v>9.0850287753643499</v>
      </c>
      <c r="W100" s="112">
        <v>5</v>
      </c>
      <c r="Z100" s="111">
        <v>12.9766556390977</v>
      </c>
      <c r="AA100" s="112">
        <v>12</v>
      </c>
    </row>
    <row r="101" spans="1:27" x14ac:dyDescent="0.25">
      <c r="A101" s="109" t="s">
        <v>87</v>
      </c>
      <c r="B101" s="110">
        <v>43985</v>
      </c>
      <c r="C101" s="111">
        <v>17.213899999999999</v>
      </c>
      <c r="D101" s="111"/>
      <c r="E101" s="111"/>
      <c r="F101" s="111"/>
      <c r="G101" s="111"/>
      <c r="H101" s="111"/>
      <c r="I101" s="111"/>
      <c r="J101" s="111"/>
      <c r="K101" s="111"/>
      <c r="L101" s="111">
        <v>-9.5556695776161593</v>
      </c>
      <c r="M101" s="112">
        <v>34</v>
      </c>
      <c r="N101" s="111">
        <v>4.8808756453777704</v>
      </c>
      <c r="O101" s="112">
        <v>27</v>
      </c>
      <c r="P101" s="111">
        <v>6.9099941290701201</v>
      </c>
      <c r="Q101" s="112">
        <v>22</v>
      </c>
      <c r="R101" s="111">
        <v>5.4669371136583003</v>
      </c>
      <c r="S101" s="112">
        <v>26</v>
      </c>
      <c r="T101" s="111">
        <v>-1.40903494888007</v>
      </c>
      <c r="U101" s="112">
        <v>29</v>
      </c>
      <c r="V101" s="111">
        <v>3.0763974674854802</v>
      </c>
      <c r="W101" s="112">
        <v>26</v>
      </c>
      <c r="Z101" s="111">
        <v>9.0952452504317804</v>
      </c>
      <c r="AA101" s="112">
        <v>27</v>
      </c>
    </row>
    <row r="102" spans="1:27" x14ac:dyDescent="0.25">
      <c r="A102" s="109" t="s">
        <v>88</v>
      </c>
      <c r="B102" s="110">
        <v>43985</v>
      </c>
      <c r="C102" s="111">
        <v>35.221600000000002</v>
      </c>
      <c r="D102" s="111"/>
      <c r="E102" s="111"/>
      <c r="F102" s="111"/>
      <c r="G102" s="111"/>
      <c r="H102" s="111"/>
      <c r="I102" s="111"/>
      <c r="J102" s="111"/>
      <c r="K102" s="111"/>
      <c r="L102" s="111">
        <v>13.377419289929801</v>
      </c>
      <c r="M102" s="112">
        <v>22</v>
      </c>
      <c r="N102" s="111">
        <v>11.9981334502328</v>
      </c>
      <c r="O102" s="112">
        <v>11</v>
      </c>
      <c r="P102" s="111">
        <v>12.2815190079562</v>
      </c>
      <c r="Q102" s="112">
        <v>9</v>
      </c>
      <c r="R102" s="111">
        <v>9.5528737333418405</v>
      </c>
      <c r="S102" s="112">
        <v>11</v>
      </c>
      <c r="T102" s="111">
        <v>9.8506297152228406</v>
      </c>
      <c r="U102" s="112">
        <v>15</v>
      </c>
      <c r="V102" s="111">
        <v>7.2835291948457899</v>
      </c>
      <c r="W102" s="112">
        <v>15</v>
      </c>
      <c r="Z102" s="111">
        <v>16.060509420795501</v>
      </c>
      <c r="AA102" s="112">
        <v>6</v>
      </c>
    </row>
    <row r="103" spans="1:27" x14ac:dyDescent="0.25">
      <c r="A103" s="109" t="s">
        <v>89</v>
      </c>
      <c r="B103" s="110">
        <v>43985</v>
      </c>
      <c r="C103" s="111">
        <v>23.285599999999999</v>
      </c>
      <c r="D103" s="111"/>
      <c r="E103" s="111"/>
      <c r="F103" s="111"/>
      <c r="G103" s="111"/>
      <c r="H103" s="111"/>
      <c r="I103" s="111"/>
      <c r="J103" s="111"/>
      <c r="K103" s="111"/>
      <c r="L103" s="111">
        <v>18.701360886384201</v>
      </c>
      <c r="M103" s="112">
        <v>13</v>
      </c>
      <c r="N103" s="111">
        <v>15.095191614966399</v>
      </c>
      <c r="O103" s="112">
        <v>7</v>
      </c>
      <c r="P103" s="111">
        <v>12.24521002024</v>
      </c>
      <c r="Q103" s="112">
        <v>10</v>
      </c>
      <c r="R103" s="111">
        <v>9.0074909651001107</v>
      </c>
      <c r="S103" s="112">
        <v>13</v>
      </c>
      <c r="T103" s="111">
        <v>10.370692027503701</v>
      </c>
      <c r="U103" s="112">
        <v>13</v>
      </c>
      <c r="V103" s="111">
        <v>6.9400081500623196</v>
      </c>
      <c r="W103" s="112">
        <v>17</v>
      </c>
      <c r="Z103" s="111">
        <v>12.0538006462839</v>
      </c>
      <c r="AA103" s="112">
        <v>16</v>
      </c>
    </row>
    <row r="104" spans="1:27" x14ac:dyDescent="0.25">
      <c r="A104" s="109" t="s">
        <v>90</v>
      </c>
      <c r="B104" s="110">
        <v>43985</v>
      </c>
      <c r="C104" s="111">
        <v>2531.4416999999999</v>
      </c>
      <c r="D104" s="111"/>
      <c r="E104" s="111"/>
      <c r="F104" s="111"/>
      <c r="G104" s="111"/>
      <c r="H104" s="111"/>
      <c r="I104" s="111"/>
      <c r="J104" s="111"/>
      <c r="K104" s="111"/>
      <c r="L104" s="111">
        <v>17.5138566061134</v>
      </c>
      <c r="M104" s="112">
        <v>16</v>
      </c>
      <c r="N104" s="111">
        <v>18.2819736080857</v>
      </c>
      <c r="O104" s="112">
        <v>2</v>
      </c>
      <c r="P104" s="111">
        <v>16.469070182390599</v>
      </c>
      <c r="Q104" s="112">
        <v>1</v>
      </c>
      <c r="R104" s="111">
        <v>16.369630123498101</v>
      </c>
      <c r="S104" s="112">
        <v>1</v>
      </c>
      <c r="T104" s="111">
        <v>14.8330282535912</v>
      </c>
      <c r="U104" s="112">
        <v>1</v>
      </c>
      <c r="V104" s="111">
        <v>9.1413447360393505</v>
      </c>
      <c r="W104" s="112">
        <v>4</v>
      </c>
      <c r="Z104" s="111">
        <v>11.708760379137001</v>
      </c>
      <c r="AA104" s="112">
        <v>18</v>
      </c>
    </row>
    <row r="105" spans="1:27" x14ac:dyDescent="0.25">
      <c r="A105" s="109" t="s">
        <v>91</v>
      </c>
      <c r="B105" s="110">
        <v>43985</v>
      </c>
      <c r="C105" s="111">
        <v>22.212399999999999</v>
      </c>
      <c r="D105" s="111"/>
      <c r="E105" s="111"/>
      <c r="F105" s="111"/>
      <c r="G105" s="111"/>
      <c r="H105" s="111"/>
      <c r="I105" s="111"/>
      <c r="J105" s="111"/>
      <c r="K105" s="111"/>
      <c r="L105" s="111">
        <v>7.1861522757004499</v>
      </c>
      <c r="M105" s="112">
        <v>27</v>
      </c>
      <c r="N105" s="111">
        <v>9.1904515855111004</v>
      </c>
      <c r="O105" s="112">
        <v>15</v>
      </c>
      <c r="P105" s="111">
        <v>8.7157371010172007</v>
      </c>
      <c r="Q105" s="112">
        <v>17</v>
      </c>
      <c r="R105" s="111">
        <v>7.4790482114990304</v>
      </c>
      <c r="S105" s="112">
        <v>19</v>
      </c>
      <c r="T105" s="111">
        <v>9.7768642396388792</v>
      </c>
      <c r="U105" s="112">
        <v>16</v>
      </c>
      <c r="V105" s="111">
        <v>8.6090266453089708</v>
      </c>
      <c r="W105" s="112">
        <v>9</v>
      </c>
      <c r="Z105" s="111">
        <v>10.226028905712299</v>
      </c>
      <c r="AA105" s="112">
        <v>24</v>
      </c>
    </row>
    <row r="106" spans="1:27" x14ac:dyDescent="0.25">
      <c r="A106" s="109" t="s">
        <v>92</v>
      </c>
      <c r="B106" s="110">
        <v>43985</v>
      </c>
      <c r="C106" s="111">
        <v>65.825100000000006</v>
      </c>
      <c r="D106" s="111"/>
      <c r="E106" s="111"/>
      <c r="F106" s="111"/>
      <c r="G106" s="111"/>
      <c r="H106" s="111"/>
      <c r="I106" s="111"/>
      <c r="J106" s="111"/>
      <c r="K106" s="111"/>
      <c r="L106" s="111">
        <v>13.508479209556301</v>
      </c>
      <c r="M106" s="112">
        <v>21</v>
      </c>
      <c r="N106" s="111">
        <v>-12.6559094673368</v>
      </c>
      <c r="O106" s="112">
        <v>32</v>
      </c>
      <c r="P106" s="111">
        <v>-10.126023313102101</v>
      </c>
      <c r="Q106" s="112">
        <v>31</v>
      </c>
      <c r="R106" s="111">
        <v>-4.5557706172571804</v>
      </c>
      <c r="S106" s="112">
        <v>31</v>
      </c>
      <c r="T106" s="111">
        <v>-2.4151576055278299</v>
      </c>
      <c r="U106" s="112">
        <v>30</v>
      </c>
      <c r="V106" s="111">
        <v>4.7192281953224997</v>
      </c>
      <c r="W106" s="112">
        <v>20</v>
      </c>
      <c r="Z106" s="111">
        <v>23.9973636791897</v>
      </c>
      <c r="AA106" s="112">
        <v>2</v>
      </c>
    </row>
    <row r="107" spans="1:27" x14ac:dyDescent="0.25">
      <c r="A107" s="109" t="s">
        <v>93</v>
      </c>
      <c r="B107" s="110">
        <v>43985</v>
      </c>
      <c r="C107" s="111">
        <v>64.813199999999995</v>
      </c>
      <c r="D107" s="111"/>
      <c r="E107" s="111"/>
      <c r="F107" s="111"/>
      <c r="G107" s="111"/>
      <c r="H107" s="111"/>
      <c r="I107" s="111"/>
      <c r="J107" s="111"/>
      <c r="K107" s="111"/>
      <c r="L107" s="111">
        <v>23.809781139981499</v>
      </c>
      <c r="M107" s="112">
        <v>6</v>
      </c>
      <c r="N107" s="111">
        <v>6.0108129240806996</v>
      </c>
      <c r="O107" s="112">
        <v>20</v>
      </c>
      <c r="P107" s="111">
        <v>7.1760469164336804</v>
      </c>
      <c r="Q107" s="112">
        <v>19</v>
      </c>
      <c r="R107" s="111">
        <v>7.8688624661853002</v>
      </c>
      <c r="S107" s="112">
        <v>15</v>
      </c>
      <c r="T107" s="111">
        <v>8.0717679989433293</v>
      </c>
      <c r="U107" s="112">
        <v>17</v>
      </c>
      <c r="V107" s="111">
        <v>4.2192878866603101</v>
      </c>
      <c r="W107" s="112">
        <v>23</v>
      </c>
      <c r="Z107" s="111">
        <v>23.713189522342098</v>
      </c>
      <c r="AA107" s="112">
        <v>3</v>
      </c>
    </row>
    <row r="108" spans="1:27" x14ac:dyDescent="0.25">
      <c r="A108" s="109" t="s">
        <v>94</v>
      </c>
      <c r="B108" s="110">
        <v>43985</v>
      </c>
      <c r="C108" s="111">
        <v>64.813199999999995</v>
      </c>
      <c r="D108" s="111"/>
      <c r="E108" s="111"/>
      <c r="F108" s="111"/>
      <c r="G108" s="111"/>
      <c r="H108" s="111"/>
      <c r="I108" s="111"/>
      <c r="J108" s="111"/>
      <c r="K108" s="111"/>
      <c r="L108" s="111">
        <v>23.809781139981499</v>
      </c>
      <c r="M108" s="112">
        <v>6</v>
      </c>
      <c r="N108" s="111">
        <v>6.0108129240806996</v>
      </c>
      <c r="O108" s="112">
        <v>20</v>
      </c>
      <c r="P108" s="111">
        <v>7.1760469164336804</v>
      </c>
      <c r="Q108" s="112">
        <v>19</v>
      </c>
      <c r="R108" s="111">
        <v>7.8688624661853002</v>
      </c>
      <c r="S108" s="112">
        <v>15</v>
      </c>
      <c r="T108" s="111">
        <v>8.0717679989433293</v>
      </c>
      <c r="U108" s="112">
        <v>17</v>
      </c>
      <c r="V108" s="111">
        <v>4.2192878866603101</v>
      </c>
      <c r="W108" s="112">
        <v>23</v>
      </c>
      <c r="Z108" s="111">
        <v>23.713189522342098</v>
      </c>
      <c r="AA108" s="112">
        <v>3</v>
      </c>
    </row>
    <row r="109" spans="1:27" x14ac:dyDescent="0.25">
      <c r="A109" s="109" t="s">
        <v>95</v>
      </c>
      <c r="B109" s="110">
        <v>43985</v>
      </c>
      <c r="C109" s="111">
        <v>64.813199999999995</v>
      </c>
      <c r="D109" s="111"/>
      <c r="E109" s="111"/>
      <c r="F109" s="111"/>
      <c r="G109" s="111"/>
      <c r="H109" s="111"/>
      <c r="I109" s="111"/>
      <c r="J109" s="111"/>
      <c r="K109" s="111"/>
      <c r="L109" s="111">
        <v>23.809781139981499</v>
      </c>
      <c r="M109" s="112">
        <v>6</v>
      </c>
      <c r="N109" s="111">
        <v>6.0108129240806996</v>
      </c>
      <c r="O109" s="112">
        <v>20</v>
      </c>
      <c r="P109" s="111">
        <v>7.1760469164336804</v>
      </c>
      <c r="Q109" s="112">
        <v>19</v>
      </c>
      <c r="R109" s="111">
        <v>7.8688624661853002</v>
      </c>
      <c r="S109" s="112">
        <v>15</v>
      </c>
      <c r="T109" s="111">
        <v>8.0717679989433293</v>
      </c>
      <c r="U109" s="112">
        <v>17</v>
      </c>
      <c r="V109" s="111">
        <v>4.2192878866603101</v>
      </c>
      <c r="W109" s="112">
        <v>23</v>
      </c>
      <c r="Z109" s="111">
        <v>23.713189522342098</v>
      </c>
      <c r="AA109" s="112">
        <v>3</v>
      </c>
    </row>
    <row r="110" spans="1:27" x14ac:dyDescent="0.25">
      <c r="A110" s="109" t="s">
        <v>96</v>
      </c>
      <c r="B110" s="110">
        <v>43985</v>
      </c>
      <c r="C110" s="111">
        <v>27.3139</v>
      </c>
      <c r="D110" s="111"/>
      <c r="E110" s="111"/>
      <c r="F110" s="111"/>
      <c r="G110" s="111"/>
      <c r="H110" s="111"/>
      <c r="I110" s="111"/>
      <c r="J110" s="111"/>
      <c r="K110" s="111"/>
      <c r="L110" s="111">
        <v>16.4450509106541</v>
      </c>
      <c r="M110" s="112">
        <v>19</v>
      </c>
      <c r="N110" s="111">
        <v>8.9214768598360799</v>
      </c>
      <c r="O110" s="112">
        <v>17</v>
      </c>
      <c r="P110" s="111">
        <v>9.0544116964879304</v>
      </c>
      <c r="Q110" s="112">
        <v>15</v>
      </c>
      <c r="R110" s="111">
        <v>7.4404714037854296</v>
      </c>
      <c r="S110" s="112">
        <v>20</v>
      </c>
      <c r="T110" s="111">
        <v>9.9016761158998801</v>
      </c>
      <c r="U110" s="112">
        <v>14</v>
      </c>
      <c r="V110" s="111">
        <v>7.06545532691338</v>
      </c>
      <c r="W110" s="112">
        <v>16</v>
      </c>
      <c r="Z110" s="111">
        <v>13.6639427027027</v>
      </c>
      <c r="AA110" s="112">
        <v>11</v>
      </c>
    </row>
    <row r="111" spans="1:27" x14ac:dyDescent="0.25">
      <c r="A111" s="109" t="s">
        <v>97</v>
      </c>
      <c r="B111" s="110">
        <v>43985</v>
      </c>
      <c r="C111" s="111">
        <v>26.436599999999999</v>
      </c>
      <c r="D111" s="111"/>
      <c r="E111" s="111"/>
      <c r="F111" s="111"/>
      <c r="G111" s="111"/>
      <c r="H111" s="111"/>
      <c r="I111" s="111"/>
      <c r="J111" s="111"/>
      <c r="K111" s="111"/>
      <c r="L111" s="111">
        <v>27.431785503451199</v>
      </c>
      <c r="M111" s="112">
        <v>3</v>
      </c>
      <c r="N111" s="111">
        <v>13.5278252604156</v>
      </c>
      <c r="O111" s="112">
        <v>8</v>
      </c>
      <c r="P111" s="111">
        <v>13.6736593601143</v>
      </c>
      <c r="Q111" s="112">
        <v>5</v>
      </c>
      <c r="R111" s="111">
        <v>11.900869063844601</v>
      </c>
      <c r="S111" s="112">
        <v>3</v>
      </c>
      <c r="T111" s="111">
        <v>12.027375355037</v>
      </c>
      <c r="U111" s="112">
        <v>6</v>
      </c>
      <c r="V111" s="111">
        <v>8.9507732827013999</v>
      </c>
      <c r="W111" s="112">
        <v>6</v>
      </c>
      <c r="Z111" s="111">
        <v>15.841983100079201</v>
      </c>
      <c r="AA111" s="112">
        <v>7</v>
      </c>
    </row>
    <row r="112" spans="1:27" x14ac:dyDescent="0.25">
      <c r="A112" s="109" t="s">
        <v>98</v>
      </c>
      <c r="B112" s="110">
        <v>43985</v>
      </c>
      <c r="C112" s="111">
        <v>16.283899999999999</v>
      </c>
      <c r="D112" s="111"/>
      <c r="E112" s="111"/>
      <c r="F112" s="111"/>
      <c r="G112" s="111"/>
      <c r="H112" s="111"/>
      <c r="I112" s="111"/>
      <c r="J112" s="111"/>
      <c r="K112" s="111"/>
      <c r="L112" s="111">
        <v>22.535293343124199</v>
      </c>
      <c r="M112" s="112">
        <v>9</v>
      </c>
      <c r="N112" s="111">
        <v>5.1782600310572198</v>
      </c>
      <c r="O112" s="112">
        <v>26</v>
      </c>
      <c r="P112" s="111">
        <v>8.5373349619519505</v>
      </c>
      <c r="Q112" s="112">
        <v>18</v>
      </c>
      <c r="R112" s="111">
        <v>7.1073343662134203</v>
      </c>
      <c r="S112" s="112">
        <v>21</v>
      </c>
      <c r="T112" s="111">
        <v>5.6411393177236198</v>
      </c>
      <c r="U112" s="112">
        <v>25</v>
      </c>
      <c r="V112" s="111">
        <v>4.6590158304549201</v>
      </c>
      <c r="W112" s="112">
        <v>21</v>
      </c>
      <c r="Z112" s="111">
        <v>7.5822264462809903</v>
      </c>
      <c r="AA112" s="112">
        <v>32</v>
      </c>
    </row>
    <row r="113" spans="1:27" x14ac:dyDescent="0.25">
      <c r="A113" s="109" t="s">
        <v>99</v>
      </c>
      <c r="B113" s="110">
        <v>43985</v>
      </c>
      <c r="C113" s="111">
        <v>26.1373</v>
      </c>
      <c r="D113" s="111"/>
      <c r="E113" s="111"/>
      <c r="F113" s="111"/>
      <c r="G113" s="111"/>
      <c r="H113" s="111"/>
      <c r="I113" s="111"/>
      <c r="J113" s="111"/>
      <c r="K113" s="111"/>
      <c r="L113" s="111">
        <v>20.139137273244302</v>
      </c>
      <c r="M113" s="112">
        <v>10</v>
      </c>
      <c r="N113" s="111">
        <v>17.866030251037401</v>
      </c>
      <c r="O113" s="112">
        <v>3</v>
      </c>
      <c r="P113" s="111">
        <v>16.158554810527502</v>
      </c>
      <c r="Q113" s="112">
        <v>2</v>
      </c>
      <c r="R113" s="111">
        <v>12.2418402546169</v>
      </c>
      <c r="S113" s="112">
        <v>2</v>
      </c>
      <c r="T113" s="111">
        <v>14.2992201767272</v>
      </c>
      <c r="U113" s="112">
        <v>2</v>
      </c>
      <c r="V113" s="111">
        <v>9.3035267934690804</v>
      </c>
      <c r="W113" s="112">
        <v>2</v>
      </c>
      <c r="Z113" s="111">
        <v>14.0174071870538</v>
      </c>
      <c r="AA113" s="112">
        <v>10</v>
      </c>
    </row>
    <row r="114" spans="1:27" x14ac:dyDescent="0.25">
      <c r="A114" s="109" t="s">
        <v>100</v>
      </c>
      <c r="B114" s="110">
        <v>43985</v>
      </c>
      <c r="C114" s="111">
        <v>15.87</v>
      </c>
      <c r="D114" s="111"/>
      <c r="E114" s="111"/>
      <c r="F114" s="111"/>
      <c r="G114" s="111"/>
      <c r="H114" s="111"/>
      <c r="I114" s="111"/>
      <c r="J114" s="111"/>
      <c r="K114" s="111"/>
      <c r="L114" s="111">
        <v>3.6040192303616001</v>
      </c>
      <c r="M114" s="112">
        <v>31</v>
      </c>
      <c r="N114" s="111">
        <v>1.4175078805808701</v>
      </c>
      <c r="O114" s="112">
        <v>30</v>
      </c>
      <c r="P114" s="111">
        <v>4.8956242454491399</v>
      </c>
      <c r="Q114" s="112">
        <v>28</v>
      </c>
      <c r="R114" s="111">
        <v>5.94415499373304</v>
      </c>
      <c r="S114" s="112">
        <v>25</v>
      </c>
      <c r="T114" s="111">
        <v>6.2405188216414098</v>
      </c>
      <c r="U114" s="112">
        <v>22</v>
      </c>
      <c r="V114" s="111">
        <v>6.6496823939813199</v>
      </c>
      <c r="W114" s="112">
        <v>18</v>
      </c>
      <c r="Z114" s="111">
        <v>8.4485410094637192</v>
      </c>
      <c r="AA114" s="112">
        <v>31</v>
      </c>
    </row>
    <row r="115" spans="1:27" x14ac:dyDescent="0.25">
      <c r="A115" s="109" t="s">
        <v>101</v>
      </c>
      <c r="B115" s="110">
        <v>43985</v>
      </c>
      <c r="C115" s="111">
        <v>1135.0782999999999</v>
      </c>
      <c r="D115" s="111"/>
      <c r="E115" s="111"/>
      <c r="F115" s="111"/>
      <c r="G115" s="111"/>
      <c r="H115" s="111"/>
      <c r="I115" s="111"/>
      <c r="J115" s="111"/>
      <c r="K115" s="111"/>
      <c r="L115" s="111">
        <v>4.7891139773979203</v>
      </c>
      <c r="M115" s="112">
        <v>30</v>
      </c>
      <c r="N115" s="111">
        <v>5.6606116081347304</v>
      </c>
      <c r="O115" s="112">
        <v>25</v>
      </c>
      <c r="P115" s="111">
        <v>6.4667766151439601</v>
      </c>
      <c r="Q115" s="112">
        <v>24</v>
      </c>
      <c r="R115" s="111">
        <v>6.6578348018776197</v>
      </c>
      <c r="S115" s="112">
        <v>22</v>
      </c>
      <c r="T115" s="111">
        <v>7.7011315882975602</v>
      </c>
      <c r="U115" s="112">
        <v>21</v>
      </c>
      <c r="V115" s="111"/>
      <c r="W115" s="112"/>
      <c r="Z115" s="111">
        <v>9.0134514625228501</v>
      </c>
      <c r="AA115" s="112">
        <v>29</v>
      </c>
    </row>
    <row r="116" spans="1:27" x14ac:dyDescent="0.25">
      <c r="A116" s="109" t="s">
        <v>102</v>
      </c>
      <c r="B116" s="110">
        <v>43985</v>
      </c>
      <c r="C116" s="111">
        <v>30.929400000000001</v>
      </c>
      <c r="D116" s="111"/>
      <c r="E116" s="111"/>
      <c r="F116" s="111"/>
      <c r="G116" s="111"/>
      <c r="H116" s="111"/>
      <c r="I116" s="111"/>
      <c r="J116" s="111"/>
      <c r="K116" s="111"/>
      <c r="L116" s="111">
        <v>14.7927419681366</v>
      </c>
      <c r="M116" s="112">
        <v>20</v>
      </c>
      <c r="N116" s="111">
        <v>5.9037205021730301</v>
      </c>
      <c r="O116" s="112">
        <v>23</v>
      </c>
      <c r="P116" s="111">
        <v>6.4694224320773204</v>
      </c>
      <c r="Q116" s="112">
        <v>23</v>
      </c>
      <c r="R116" s="111">
        <v>6.0077523251537102</v>
      </c>
      <c r="S116" s="112">
        <v>23</v>
      </c>
      <c r="T116" s="111">
        <v>6.1090310942782198</v>
      </c>
      <c r="U116" s="112">
        <v>23</v>
      </c>
      <c r="V116" s="111">
        <v>7.4076835789304099</v>
      </c>
      <c r="W116" s="112">
        <v>14</v>
      </c>
      <c r="Z116" s="111">
        <v>12.345234324499</v>
      </c>
      <c r="AA116" s="112">
        <v>14</v>
      </c>
    </row>
    <row r="117" spans="1:27" x14ac:dyDescent="0.25">
      <c r="A117" s="109" t="s">
        <v>103</v>
      </c>
      <c r="B117" s="110">
        <v>43985</v>
      </c>
      <c r="C117" s="111">
        <v>27.5139</v>
      </c>
      <c r="D117" s="111"/>
      <c r="E117" s="111"/>
      <c r="F117" s="111"/>
      <c r="G117" s="111"/>
      <c r="H117" s="111"/>
      <c r="I117" s="111"/>
      <c r="J117" s="111"/>
      <c r="K117" s="111"/>
      <c r="L117" s="111">
        <v>25.786920831194202</v>
      </c>
      <c r="M117" s="112">
        <v>4</v>
      </c>
      <c r="N117" s="111">
        <v>9.9052874684708705</v>
      </c>
      <c r="O117" s="112">
        <v>14</v>
      </c>
      <c r="P117" s="111">
        <v>10.031151404193301</v>
      </c>
      <c r="Q117" s="112">
        <v>14</v>
      </c>
      <c r="R117" s="111">
        <v>9.6861768349480002</v>
      </c>
      <c r="S117" s="112">
        <v>10</v>
      </c>
      <c r="T117" s="111">
        <v>10.804052095987</v>
      </c>
      <c r="U117" s="112">
        <v>10</v>
      </c>
      <c r="V117" s="111">
        <v>9.6365789676481093</v>
      </c>
      <c r="W117" s="112">
        <v>1</v>
      </c>
      <c r="Z117" s="111">
        <v>14.5594984294223</v>
      </c>
      <c r="AA117" s="112">
        <v>8</v>
      </c>
    </row>
    <row r="118" spans="1:27" x14ac:dyDescent="0.25">
      <c r="A118" s="109" t="s">
        <v>104</v>
      </c>
      <c r="B118" s="110">
        <v>43985</v>
      </c>
      <c r="C118" s="111">
        <v>22.636600000000001</v>
      </c>
      <c r="D118" s="111"/>
      <c r="E118" s="111"/>
      <c r="F118" s="111"/>
      <c r="G118" s="111"/>
      <c r="H118" s="111"/>
      <c r="I118" s="111"/>
      <c r="J118" s="111"/>
      <c r="K118" s="111"/>
      <c r="L118" s="111">
        <v>18.539987009934901</v>
      </c>
      <c r="M118" s="112">
        <v>14</v>
      </c>
      <c r="N118" s="111">
        <v>13.389148463361501</v>
      </c>
      <c r="O118" s="112">
        <v>9</v>
      </c>
      <c r="P118" s="111">
        <v>11.9541755919991</v>
      </c>
      <c r="Q118" s="112">
        <v>11</v>
      </c>
      <c r="R118" s="111">
        <v>9.8176858182662397</v>
      </c>
      <c r="S118" s="112">
        <v>9</v>
      </c>
      <c r="T118" s="111">
        <v>11.007592868619801</v>
      </c>
      <c r="U118" s="112">
        <v>9</v>
      </c>
      <c r="V118" s="111">
        <v>8.5388190490425302</v>
      </c>
      <c r="W118" s="112">
        <v>10</v>
      </c>
      <c r="Z118" s="111">
        <v>9.1769976124154393</v>
      </c>
      <c r="AA118" s="112">
        <v>26</v>
      </c>
    </row>
    <row r="119" spans="1:27" x14ac:dyDescent="0.25">
      <c r="A119" s="109" t="s">
        <v>105</v>
      </c>
      <c r="B119" s="110">
        <v>43985</v>
      </c>
      <c r="C119" s="111">
        <v>12.8942</v>
      </c>
      <c r="D119" s="111"/>
      <c r="E119" s="111"/>
      <c r="F119" s="111"/>
      <c r="G119" s="111"/>
      <c r="H119" s="111"/>
      <c r="I119" s="111"/>
      <c r="J119" s="111"/>
      <c r="K119" s="111"/>
      <c r="L119" s="111">
        <v>11.6988042708303</v>
      </c>
      <c r="M119" s="112">
        <v>25</v>
      </c>
      <c r="N119" s="111">
        <v>19.846810464750298</v>
      </c>
      <c r="O119" s="112">
        <v>1</v>
      </c>
      <c r="P119" s="111">
        <v>15.5524246849352</v>
      </c>
      <c r="Q119" s="112">
        <v>3</v>
      </c>
      <c r="R119" s="111">
        <v>11.879171292230099</v>
      </c>
      <c r="S119" s="112">
        <v>4</v>
      </c>
      <c r="T119" s="111">
        <v>14.236833818740999</v>
      </c>
      <c r="U119" s="112">
        <v>3</v>
      </c>
      <c r="V119" s="111">
        <v>8.8521230804955806</v>
      </c>
      <c r="W119" s="112">
        <v>7</v>
      </c>
      <c r="Z119" s="111">
        <v>9.0521251071122499</v>
      </c>
      <c r="AA119" s="112">
        <v>28</v>
      </c>
    </row>
    <row r="120" spans="1:27" x14ac:dyDescent="0.25">
      <c r="A120" s="109" t="s">
        <v>106</v>
      </c>
      <c r="B120" s="110">
        <v>43985</v>
      </c>
      <c r="C120" s="111">
        <v>27.860600000000002</v>
      </c>
      <c r="D120" s="111"/>
      <c r="E120" s="111"/>
      <c r="F120" s="111"/>
      <c r="G120" s="111"/>
      <c r="H120" s="111"/>
      <c r="I120" s="111"/>
      <c r="J120" s="111"/>
      <c r="K120" s="111"/>
      <c r="L120" s="111">
        <v>13.3733758640932</v>
      </c>
      <c r="M120" s="112">
        <v>23</v>
      </c>
      <c r="N120" s="111">
        <v>16.487166525526401</v>
      </c>
      <c r="O120" s="112">
        <v>4</v>
      </c>
      <c r="P120" s="111">
        <v>12.7089128535714</v>
      </c>
      <c r="Q120" s="112">
        <v>7</v>
      </c>
      <c r="R120" s="111">
        <v>9.25174139144492</v>
      </c>
      <c r="S120" s="112">
        <v>12</v>
      </c>
      <c r="T120" s="111">
        <v>10.5054684916377</v>
      </c>
      <c r="U120" s="112">
        <v>12</v>
      </c>
      <c r="V120" s="111">
        <v>7.4776309146825701</v>
      </c>
      <c r="W120" s="112">
        <v>13</v>
      </c>
      <c r="Z120" s="111">
        <v>11.479343194224301</v>
      </c>
      <c r="AA120" s="112">
        <v>19</v>
      </c>
    </row>
    <row r="121" spans="1:27" x14ac:dyDescent="0.25">
      <c r="A121" s="109" t="s">
        <v>107</v>
      </c>
      <c r="B121" s="110">
        <v>43985</v>
      </c>
      <c r="C121" s="111">
        <v>2017.6324</v>
      </c>
      <c r="D121" s="111"/>
      <c r="E121" s="111"/>
      <c r="F121" s="111"/>
      <c r="G121" s="111"/>
      <c r="H121" s="111"/>
      <c r="I121" s="111"/>
      <c r="J121" s="111"/>
      <c r="K121" s="111"/>
      <c r="L121" s="111">
        <v>18.367504480836999</v>
      </c>
      <c r="M121" s="112">
        <v>15</v>
      </c>
      <c r="N121" s="111">
        <v>9.1118683884610601</v>
      </c>
      <c r="O121" s="112">
        <v>16</v>
      </c>
      <c r="P121" s="111">
        <v>11.0190924737845</v>
      </c>
      <c r="Q121" s="112">
        <v>13</v>
      </c>
      <c r="R121" s="111">
        <v>8.8430537684735704</v>
      </c>
      <c r="S121" s="112">
        <v>14</v>
      </c>
      <c r="T121" s="111">
        <v>10.7065272952452</v>
      </c>
      <c r="U121" s="112">
        <v>11</v>
      </c>
      <c r="V121" s="111">
        <v>8.7223820554857596</v>
      </c>
      <c r="W121" s="112">
        <v>8</v>
      </c>
      <c r="Z121" s="111">
        <v>12.118624013050599</v>
      </c>
      <c r="AA121" s="112">
        <v>15</v>
      </c>
    </row>
    <row r="122" spans="1:27" x14ac:dyDescent="0.25">
      <c r="A122" s="109" t="s">
        <v>108</v>
      </c>
      <c r="B122" s="110">
        <v>43985</v>
      </c>
      <c r="C122" s="111">
        <v>30.210699999999999</v>
      </c>
      <c r="D122" s="111"/>
      <c r="E122" s="111"/>
      <c r="F122" s="111"/>
      <c r="G122" s="111"/>
      <c r="H122" s="111"/>
      <c r="I122" s="111"/>
      <c r="J122" s="111"/>
      <c r="K122" s="111"/>
      <c r="L122" s="111">
        <v>12.190254137575501</v>
      </c>
      <c r="M122" s="112">
        <v>24</v>
      </c>
      <c r="N122" s="111">
        <v>-4.7848196113196204</v>
      </c>
      <c r="O122" s="112">
        <v>31</v>
      </c>
      <c r="P122" s="111">
        <v>1.54085488300017</v>
      </c>
      <c r="Q122" s="112">
        <v>30</v>
      </c>
      <c r="R122" s="111">
        <v>2.2764710813074198</v>
      </c>
      <c r="S122" s="112">
        <v>28</v>
      </c>
      <c r="T122" s="111">
        <v>-4.4613821954736199</v>
      </c>
      <c r="U122" s="112">
        <v>31</v>
      </c>
      <c r="V122" s="111">
        <v>1.79953656343202</v>
      </c>
      <c r="W122" s="112">
        <v>29</v>
      </c>
      <c r="Z122" s="111">
        <v>11.795439308622001</v>
      </c>
      <c r="AA122" s="112">
        <v>17</v>
      </c>
    </row>
    <row r="123" spans="1:27" x14ac:dyDescent="0.25">
      <c r="A123" s="109" t="s">
        <v>109</v>
      </c>
      <c r="B123" s="110">
        <v>43985</v>
      </c>
      <c r="C123" s="111">
        <v>62.9741</v>
      </c>
      <c r="D123" s="111"/>
      <c r="E123" s="111"/>
      <c r="F123" s="111"/>
      <c r="G123" s="111"/>
      <c r="H123" s="111"/>
      <c r="I123" s="111"/>
      <c r="J123" s="111"/>
      <c r="K123" s="111"/>
      <c r="L123" s="111">
        <v>6.1601908438109003</v>
      </c>
      <c r="M123" s="112">
        <v>29</v>
      </c>
      <c r="N123" s="111">
        <v>5.8164438562425804</v>
      </c>
      <c r="O123" s="112">
        <v>24</v>
      </c>
      <c r="P123" s="111">
        <v>6.1746484161194699</v>
      </c>
      <c r="Q123" s="112">
        <v>25</v>
      </c>
      <c r="R123" s="111">
        <v>5.9961348326648602</v>
      </c>
      <c r="S123" s="112">
        <v>24</v>
      </c>
      <c r="T123" s="111">
        <v>6.0933787880055998</v>
      </c>
      <c r="U123" s="112">
        <v>24</v>
      </c>
      <c r="V123" s="111">
        <v>4.2363823072098503</v>
      </c>
      <c r="W123" s="112">
        <v>22</v>
      </c>
      <c r="Z123" s="111">
        <v>24.0252814363817</v>
      </c>
      <c r="AA123" s="112">
        <v>1</v>
      </c>
    </row>
    <row r="124" spans="1:27" x14ac:dyDescent="0.25">
      <c r="A124" s="109" t="s">
        <v>110</v>
      </c>
      <c r="B124" s="110">
        <v>43985</v>
      </c>
      <c r="C124" s="111">
        <v>15.7128</v>
      </c>
      <c r="D124" s="111"/>
      <c r="E124" s="111"/>
      <c r="F124" s="111"/>
      <c r="G124" s="111"/>
      <c r="H124" s="111"/>
      <c r="I124" s="111"/>
      <c r="J124" s="111"/>
      <c r="K124" s="111"/>
      <c r="L124" s="111">
        <v>6.8413581030652697</v>
      </c>
      <c r="M124" s="112">
        <v>28</v>
      </c>
      <c r="N124" s="111">
        <v>10.4646456900886</v>
      </c>
      <c r="O124" s="112">
        <v>13</v>
      </c>
      <c r="P124" s="111">
        <v>12.590844526612401</v>
      </c>
      <c r="Q124" s="112">
        <v>8</v>
      </c>
      <c r="R124" s="111">
        <v>9.9640181679642197</v>
      </c>
      <c r="S124" s="112">
        <v>7</v>
      </c>
      <c r="T124" s="111">
        <v>11.5001292016424</v>
      </c>
      <c r="U124" s="112">
        <v>8</v>
      </c>
      <c r="V124" s="111">
        <v>8.3265460881912805</v>
      </c>
      <c r="W124" s="112">
        <v>11</v>
      </c>
      <c r="Z124" s="111">
        <v>11.2620371674784</v>
      </c>
      <c r="AA124" s="112">
        <v>20</v>
      </c>
    </row>
    <row r="125" spans="1:27" x14ac:dyDescent="0.25">
      <c r="A125" s="109" t="s">
        <v>111</v>
      </c>
      <c r="B125" s="110">
        <v>43985</v>
      </c>
      <c r="C125" s="111">
        <v>26.8355</v>
      </c>
      <c r="D125" s="111"/>
      <c r="E125" s="111"/>
      <c r="F125" s="111"/>
      <c r="G125" s="111"/>
      <c r="H125" s="111"/>
      <c r="I125" s="111"/>
      <c r="J125" s="111"/>
      <c r="K125" s="111"/>
      <c r="L125" s="111">
        <v>19.1039319130861</v>
      </c>
      <c r="M125" s="112">
        <v>12</v>
      </c>
      <c r="N125" s="111">
        <v>15.3563558063433</v>
      </c>
      <c r="O125" s="112">
        <v>6</v>
      </c>
      <c r="P125" s="111">
        <v>14.589940821251799</v>
      </c>
      <c r="Q125" s="112">
        <v>4</v>
      </c>
      <c r="R125" s="111">
        <v>11.549967828634999</v>
      </c>
      <c r="S125" s="112">
        <v>6</v>
      </c>
      <c r="T125" s="111">
        <v>13.905812039166801</v>
      </c>
      <c r="U125" s="112">
        <v>4</v>
      </c>
      <c r="V125" s="111">
        <v>9.2603938140600395</v>
      </c>
      <c r="W125" s="112">
        <v>3</v>
      </c>
      <c r="Z125" s="111">
        <v>10.2655487804878</v>
      </c>
      <c r="AA125" s="112">
        <v>23</v>
      </c>
    </row>
    <row r="126" spans="1:27" x14ac:dyDescent="0.25">
      <c r="A126" s="109" t="s">
        <v>112</v>
      </c>
      <c r="B126" s="110">
        <v>43985</v>
      </c>
      <c r="C126" s="111">
        <v>30.738</v>
      </c>
      <c r="D126" s="111"/>
      <c r="E126" s="111"/>
      <c r="F126" s="111"/>
      <c r="G126" s="111"/>
      <c r="H126" s="111"/>
      <c r="I126" s="111"/>
      <c r="J126" s="111"/>
      <c r="K126" s="111"/>
      <c r="L126" s="111">
        <v>16.594078373203399</v>
      </c>
      <c r="M126" s="112">
        <v>18</v>
      </c>
      <c r="N126" s="111">
        <v>8.8067497901670109</v>
      </c>
      <c r="O126" s="112">
        <v>19</v>
      </c>
      <c r="P126" s="111">
        <v>8.7393894271127106</v>
      </c>
      <c r="Q126" s="112">
        <v>16</v>
      </c>
      <c r="R126" s="111">
        <v>7.7652425531042297</v>
      </c>
      <c r="S126" s="112">
        <v>18</v>
      </c>
      <c r="T126" s="111">
        <v>8.0175550916078802</v>
      </c>
      <c r="U126" s="112">
        <v>20</v>
      </c>
      <c r="V126" s="111">
        <v>6.29490635184015</v>
      </c>
      <c r="W126" s="112">
        <v>19</v>
      </c>
      <c r="Z126" s="111">
        <v>12.3722948676038</v>
      </c>
      <c r="AA126" s="112">
        <v>13</v>
      </c>
    </row>
    <row r="127" spans="1:27" x14ac:dyDescent="0.25">
      <c r="A127" s="109" t="s">
        <v>113</v>
      </c>
      <c r="B127" s="110">
        <v>43985</v>
      </c>
      <c r="C127" s="111">
        <v>18.155799999999999</v>
      </c>
      <c r="D127" s="111"/>
      <c r="E127" s="111"/>
      <c r="F127" s="111"/>
      <c r="G127" s="111"/>
      <c r="H127" s="111"/>
      <c r="I127" s="111"/>
      <c r="J127" s="111"/>
      <c r="K127" s="111"/>
      <c r="L127" s="111">
        <v>17.4684160737973</v>
      </c>
      <c r="M127" s="112">
        <v>17</v>
      </c>
      <c r="N127" s="111">
        <v>12.5241906836038</v>
      </c>
      <c r="O127" s="112">
        <v>10</v>
      </c>
      <c r="P127" s="111">
        <v>11.906910225656601</v>
      </c>
      <c r="Q127" s="112">
        <v>12</v>
      </c>
      <c r="R127" s="111">
        <v>9.8504007351383898</v>
      </c>
      <c r="S127" s="112">
        <v>8</v>
      </c>
      <c r="T127" s="111">
        <v>11.604151088928001</v>
      </c>
      <c r="U127" s="112">
        <v>7</v>
      </c>
      <c r="V127" s="111">
        <v>7.5788313782844297</v>
      </c>
      <c r="W127" s="112">
        <v>12</v>
      </c>
      <c r="Z127" s="111">
        <v>9.8149258160237398</v>
      </c>
      <c r="AA127" s="112">
        <v>25</v>
      </c>
    </row>
    <row r="128" spans="1:27" x14ac:dyDescent="0.25">
      <c r="A128" s="109" t="s">
        <v>369</v>
      </c>
      <c r="B128" s="110">
        <v>43985</v>
      </c>
      <c r="C128" s="111">
        <v>0.36620000000000003</v>
      </c>
      <c r="D128" s="111"/>
      <c r="E128" s="111"/>
      <c r="F128" s="111"/>
      <c r="G128" s="111"/>
      <c r="H128" s="111"/>
      <c r="I128" s="111"/>
      <c r="J128" s="111"/>
      <c r="K128" s="111"/>
      <c r="L128" s="111">
        <v>8.5693236832305608</v>
      </c>
      <c r="M128" s="112">
        <v>26</v>
      </c>
      <c r="N128" s="111">
        <v>8.8607287645958994</v>
      </c>
      <c r="O128" s="112">
        <v>18</v>
      </c>
      <c r="P128" s="111"/>
      <c r="Q128" s="112"/>
      <c r="R128" s="111"/>
      <c r="S128" s="112"/>
      <c r="T128" s="111"/>
      <c r="U128" s="112"/>
      <c r="V128" s="111"/>
      <c r="W128" s="112"/>
      <c r="Z128" s="111">
        <v>8.7908060420430303</v>
      </c>
      <c r="AA128" s="112">
        <v>30</v>
      </c>
    </row>
    <row r="129" spans="1:27" x14ac:dyDescent="0.25">
      <c r="A129" s="109" t="s">
        <v>114</v>
      </c>
      <c r="B129" s="110">
        <v>43985</v>
      </c>
      <c r="C129" s="111">
        <v>20.392299999999999</v>
      </c>
      <c r="D129" s="111"/>
      <c r="E129" s="111"/>
      <c r="F129" s="111"/>
      <c r="G129" s="111"/>
      <c r="H129" s="111"/>
      <c r="I129" s="111"/>
      <c r="J129" s="111"/>
      <c r="K129" s="111"/>
      <c r="L129" s="111">
        <v>19.145099017895099</v>
      </c>
      <c r="M129" s="112">
        <v>11</v>
      </c>
      <c r="N129" s="111">
        <v>16.151327628419299</v>
      </c>
      <c r="O129" s="112">
        <v>5</v>
      </c>
      <c r="P129" s="111">
        <v>4.2647140208297998</v>
      </c>
      <c r="Q129" s="112">
        <v>29</v>
      </c>
      <c r="R129" s="111">
        <v>2.9103737652171602</v>
      </c>
      <c r="S129" s="112">
        <v>27</v>
      </c>
      <c r="T129" s="111">
        <v>-9.9664729776479305E-2</v>
      </c>
      <c r="U129" s="112">
        <v>28</v>
      </c>
      <c r="V129" s="111">
        <v>1.54894692203199</v>
      </c>
      <c r="W129" s="112">
        <v>30</v>
      </c>
      <c r="Z129" s="111">
        <v>10.440928984310499</v>
      </c>
      <c r="AA129" s="112">
        <v>22</v>
      </c>
    </row>
    <row r="130" spans="1:27" x14ac:dyDescent="0.25">
      <c r="A130" s="132"/>
      <c r="B130" s="132"/>
      <c r="C130" s="132"/>
      <c r="D130" s="132" t="s">
        <v>115</v>
      </c>
      <c r="E130" s="132"/>
      <c r="F130" s="132" t="s">
        <v>116</v>
      </c>
      <c r="G130" s="132"/>
      <c r="H130" s="132" t="s">
        <v>117</v>
      </c>
      <c r="I130" s="132"/>
      <c r="J130" s="132" t="s">
        <v>47</v>
      </c>
      <c r="K130" s="132"/>
      <c r="L130" s="132" t="s">
        <v>48</v>
      </c>
      <c r="M130" s="132"/>
      <c r="N130" s="132" t="s">
        <v>1</v>
      </c>
      <c r="O130" s="132"/>
      <c r="P130" s="132" t="s">
        <v>2</v>
      </c>
      <c r="Q130" s="132"/>
      <c r="R130" s="132" t="s">
        <v>3</v>
      </c>
      <c r="S130" s="132"/>
      <c r="T130" s="132" t="s">
        <v>4</v>
      </c>
      <c r="U130" s="132"/>
      <c r="V130" s="132" t="s">
        <v>5</v>
      </c>
      <c r="W130" s="132"/>
      <c r="Z130" s="114" t="s">
        <v>46</v>
      </c>
      <c r="AA130" s="132" t="s">
        <v>405</v>
      </c>
    </row>
    <row r="131" spans="1:27" x14ac:dyDescent="0.25">
      <c r="A131" s="132"/>
      <c r="B131" s="132"/>
      <c r="C131" s="132"/>
      <c r="D131" s="114" t="s">
        <v>0</v>
      </c>
      <c r="E131" s="114"/>
      <c r="F131" s="114" t="s">
        <v>0</v>
      </c>
      <c r="G131" s="114"/>
      <c r="H131" s="114" t="s">
        <v>0</v>
      </c>
      <c r="I131" s="114"/>
      <c r="J131" s="114" t="s">
        <v>0</v>
      </c>
      <c r="K131" s="114"/>
      <c r="L131" s="114" t="s">
        <v>0</v>
      </c>
      <c r="M131" s="114"/>
      <c r="N131" s="114" t="s">
        <v>0</v>
      </c>
      <c r="O131" s="114"/>
      <c r="P131" s="114" t="s">
        <v>0</v>
      </c>
      <c r="Q131" s="114"/>
      <c r="R131" s="114" t="s">
        <v>0</v>
      </c>
      <c r="S131" s="114"/>
      <c r="T131" s="114" t="s">
        <v>0</v>
      </c>
      <c r="U131" s="114"/>
      <c r="V131" s="114" t="s">
        <v>0</v>
      </c>
      <c r="W131" s="114"/>
      <c r="Z131" s="114" t="s">
        <v>0</v>
      </c>
      <c r="AA131" s="132"/>
    </row>
    <row r="132" spans="1:27" x14ac:dyDescent="0.25">
      <c r="A132" s="114" t="s">
        <v>7</v>
      </c>
      <c r="B132" s="114" t="s">
        <v>8</v>
      </c>
      <c r="C132" s="114" t="s">
        <v>9</v>
      </c>
      <c r="D132" s="114"/>
      <c r="E132" s="114" t="s">
        <v>10</v>
      </c>
      <c r="F132" s="114"/>
      <c r="G132" s="114" t="s">
        <v>10</v>
      </c>
      <c r="H132" s="114"/>
      <c r="I132" s="114" t="s">
        <v>10</v>
      </c>
      <c r="J132" s="114"/>
      <c r="K132" s="114" t="s">
        <v>10</v>
      </c>
      <c r="L132" s="114"/>
      <c r="M132" s="114" t="s">
        <v>10</v>
      </c>
      <c r="N132" s="114"/>
      <c r="O132" s="114" t="s">
        <v>10</v>
      </c>
      <c r="P132" s="114"/>
      <c r="Q132" s="114" t="s">
        <v>10</v>
      </c>
      <c r="R132" s="114"/>
      <c r="S132" s="114" t="s">
        <v>10</v>
      </c>
      <c r="T132" s="114"/>
      <c r="U132" s="114" t="s">
        <v>10</v>
      </c>
      <c r="V132" s="114"/>
      <c r="W132" s="114" t="s">
        <v>10</v>
      </c>
      <c r="Z132" s="114"/>
      <c r="AA132" s="114" t="s">
        <v>10</v>
      </c>
    </row>
    <row r="133" spans="1:27" x14ac:dyDescent="0.25">
      <c r="A133" s="108" t="s">
        <v>388</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Z133" s="108"/>
      <c r="AA133" s="108"/>
    </row>
    <row r="134" spans="1:27" x14ac:dyDescent="0.25">
      <c r="A134" s="109" t="s">
        <v>118</v>
      </c>
      <c r="B134" s="110">
        <v>43985</v>
      </c>
      <c r="C134" s="111">
        <v>322.48250000000002</v>
      </c>
      <c r="D134" s="111">
        <v>4.3241576917367697</v>
      </c>
      <c r="E134" s="112">
        <v>3</v>
      </c>
      <c r="F134" s="111">
        <v>3.7060324174177399</v>
      </c>
      <c r="G134" s="112">
        <v>4</v>
      </c>
      <c r="H134" s="111">
        <v>3.1435706125312599</v>
      </c>
      <c r="I134" s="112">
        <v>8</v>
      </c>
      <c r="J134" s="111">
        <v>4.0145180796958098</v>
      </c>
      <c r="K134" s="112">
        <v>7</v>
      </c>
      <c r="L134" s="111">
        <v>5.3040228502751496</v>
      </c>
      <c r="M134" s="112">
        <v>3</v>
      </c>
      <c r="N134" s="111">
        <v>5.7073122300877301</v>
      </c>
      <c r="O134" s="112">
        <v>10</v>
      </c>
      <c r="P134" s="111">
        <v>5.4941680209795303</v>
      </c>
      <c r="Q134" s="112">
        <v>12</v>
      </c>
      <c r="R134" s="111">
        <v>5.58420114183577</v>
      </c>
      <c r="S134" s="112">
        <v>13</v>
      </c>
      <c r="T134" s="111">
        <v>5.96164183755337</v>
      </c>
      <c r="U134" s="112">
        <v>6</v>
      </c>
      <c r="V134" s="111">
        <v>7.3259226937771702</v>
      </c>
      <c r="W134" s="112">
        <v>7</v>
      </c>
      <c r="Z134" s="111">
        <v>10.1368135663405</v>
      </c>
      <c r="AA134" s="112">
        <v>4</v>
      </c>
    </row>
    <row r="135" spans="1:27" x14ac:dyDescent="0.25">
      <c r="A135" s="109" t="s">
        <v>119</v>
      </c>
      <c r="B135" s="110">
        <v>43985</v>
      </c>
      <c r="C135" s="111">
        <v>2223.9454999999998</v>
      </c>
      <c r="D135" s="111">
        <v>3.1744095935782899</v>
      </c>
      <c r="E135" s="112">
        <v>16</v>
      </c>
      <c r="F135" s="111">
        <v>2.9111394109397901</v>
      </c>
      <c r="G135" s="112">
        <v>18</v>
      </c>
      <c r="H135" s="111">
        <v>2.76881311106195</v>
      </c>
      <c r="I135" s="112">
        <v>21</v>
      </c>
      <c r="J135" s="111">
        <v>3.7065813583020799</v>
      </c>
      <c r="K135" s="112">
        <v>13</v>
      </c>
      <c r="L135" s="111">
        <v>4.87474354228286</v>
      </c>
      <c r="M135" s="112">
        <v>16</v>
      </c>
      <c r="N135" s="111">
        <v>5.7633652548998402</v>
      </c>
      <c r="O135" s="112">
        <v>9</v>
      </c>
      <c r="P135" s="111">
        <v>5.5217970235499596</v>
      </c>
      <c r="Q135" s="112">
        <v>8</v>
      </c>
      <c r="R135" s="111">
        <v>5.60008724150926</v>
      </c>
      <c r="S135" s="112">
        <v>11</v>
      </c>
      <c r="T135" s="111">
        <v>5.8953553942932002</v>
      </c>
      <c r="U135" s="112">
        <v>12</v>
      </c>
      <c r="V135" s="111">
        <v>7.2992605694407802</v>
      </c>
      <c r="W135" s="112">
        <v>12</v>
      </c>
      <c r="Z135" s="111">
        <v>10.058138650776501</v>
      </c>
      <c r="AA135" s="112">
        <v>11</v>
      </c>
    </row>
    <row r="136" spans="1:27" x14ac:dyDescent="0.25">
      <c r="A136" s="109" t="s">
        <v>120</v>
      </c>
      <c r="B136" s="110">
        <v>43985</v>
      </c>
      <c r="C136" s="111">
        <v>2306.7981</v>
      </c>
      <c r="D136" s="111">
        <v>2.2311508719729001</v>
      </c>
      <c r="E136" s="112">
        <v>41</v>
      </c>
      <c r="F136" s="111">
        <v>2.54536571953482</v>
      </c>
      <c r="G136" s="112">
        <v>33</v>
      </c>
      <c r="H136" s="111">
        <v>2.6435207237265699</v>
      </c>
      <c r="I136" s="112">
        <v>27</v>
      </c>
      <c r="J136" s="111">
        <v>3.2925824566350301</v>
      </c>
      <c r="K136" s="112">
        <v>29</v>
      </c>
      <c r="L136" s="111">
        <v>3.87089489876282</v>
      </c>
      <c r="M136" s="112">
        <v>29</v>
      </c>
      <c r="N136" s="111">
        <v>5.5378172433368702</v>
      </c>
      <c r="O136" s="112">
        <v>17</v>
      </c>
      <c r="P136" s="111">
        <v>5.4302603813151702</v>
      </c>
      <c r="Q136" s="112">
        <v>14</v>
      </c>
      <c r="R136" s="111">
        <v>5.5690850886121002</v>
      </c>
      <c r="S136" s="112">
        <v>15</v>
      </c>
      <c r="T136" s="111">
        <v>5.8639424402914901</v>
      </c>
      <c r="U136" s="112">
        <v>15</v>
      </c>
      <c r="V136" s="111">
        <v>7.3104427787846404</v>
      </c>
      <c r="W136" s="112">
        <v>10</v>
      </c>
      <c r="Z136" s="111">
        <v>10.1334227868367</v>
      </c>
      <c r="AA136" s="112">
        <v>5</v>
      </c>
    </row>
    <row r="137" spans="1:27" x14ac:dyDescent="0.25">
      <c r="A137" s="109" t="s">
        <v>121</v>
      </c>
      <c r="B137" s="110">
        <v>43985</v>
      </c>
      <c r="C137" s="111">
        <v>3082.1356000000001</v>
      </c>
      <c r="D137" s="111">
        <v>3.10772033060924</v>
      </c>
      <c r="E137" s="112">
        <v>19</v>
      </c>
      <c r="F137" s="111">
        <v>3.2117273119515901</v>
      </c>
      <c r="G137" s="112">
        <v>10</v>
      </c>
      <c r="H137" s="111">
        <v>3.38134642325993</v>
      </c>
      <c r="I137" s="112">
        <v>5</v>
      </c>
      <c r="J137" s="111">
        <v>3.7263817275890099</v>
      </c>
      <c r="K137" s="112">
        <v>12</v>
      </c>
      <c r="L137" s="111">
        <v>4.2601082685382901</v>
      </c>
      <c r="M137" s="112">
        <v>26</v>
      </c>
      <c r="N137" s="111">
        <v>5.4058194227477596</v>
      </c>
      <c r="O137" s="112">
        <v>20</v>
      </c>
      <c r="P137" s="111">
        <v>5.3971941896908504</v>
      </c>
      <c r="Q137" s="112">
        <v>16</v>
      </c>
      <c r="R137" s="111">
        <v>5.5838656580005903</v>
      </c>
      <c r="S137" s="112">
        <v>14</v>
      </c>
      <c r="T137" s="111">
        <v>5.8988856865878097</v>
      </c>
      <c r="U137" s="112">
        <v>11</v>
      </c>
      <c r="V137" s="111">
        <v>7.3108673235158204</v>
      </c>
      <c r="W137" s="112">
        <v>9</v>
      </c>
      <c r="Z137" s="111">
        <v>10.015874857556</v>
      </c>
      <c r="AA137" s="112">
        <v>15</v>
      </c>
    </row>
    <row r="138" spans="1:27" x14ac:dyDescent="0.25">
      <c r="A138" s="109" t="s">
        <v>122</v>
      </c>
      <c r="B138" s="110">
        <v>43985</v>
      </c>
      <c r="C138" s="111">
        <v>2305.1718999999998</v>
      </c>
      <c r="D138" s="111">
        <v>3.3127651046110902</v>
      </c>
      <c r="E138" s="112">
        <v>14</v>
      </c>
      <c r="F138" s="111">
        <v>3.1633919236582599</v>
      </c>
      <c r="G138" s="112">
        <v>12</v>
      </c>
      <c r="H138" s="111">
        <v>2.7755864884826398</v>
      </c>
      <c r="I138" s="112">
        <v>20</v>
      </c>
      <c r="J138" s="111">
        <v>3.8170406534861301</v>
      </c>
      <c r="K138" s="112">
        <v>10</v>
      </c>
      <c r="L138" s="111">
        <v>5.02328809316462</v>
      </c>
      <c r="M138" s="112">
        <v>10</v>
      </c>
      <c r="N138" s="111">
        <v>5.5663406613724602</v>
      </c>
      <c r="O138" s="112">
        <v>14</v>
      </c>
      <c r="P138" s="111">
        <v>5.2895362585548602</v>
      </c>
      <c r="Q138" s="112">
        <v>23</v>
      </c>
      <c r="R138" s="111">
        <v>5.3770772169488703</v>
      </c>
      <c r="S138" s="112">
        <v>23</v>
      </c>
      <c r="T138" s="111">
        <v>5.6585312553468796</v>
      </c>
      <c r="U138" s="112">
        <v>24</v>
      </c>
      <c r="V138" s="111">
        <v>7.2007950290843503</v>
      </c>
      <c r="W138" s="112">
        <v>21</v>
      </c>
      <c r="Z138" s="111">
        <v>10.0112363207509</v>
      </c>
      <c r="AA138" s="112">
        <v>16</v>
      </c>
    </row>
    <row r="139" spans="1:27" x14ac:dyDescent="0.25">
      <c r="A139" s="109" t="s">
        <v>123</v>
      </c>
      <c r="B139" s="110">
        <v>43985</v>
      </c>
      <c r="C139" s="111">
        <v>2404.6441</v>
      </c>
      <c r="D139" s="111">
        <v>3.0330085001354399</v>
      </c>
      <c r="E139" s="112">
        <v>20</v>
      </c>
      <c r="F139" s="111">
        <v>2.6670220570104899</v>
      </c>
      <c r="G139" s="112">
        <v>30</v>
      </c>
      <c r="H139" s="111">
        <v>2.5599954427674301</v>
      </c>
      <c r="I139" s="112">
        <v>29</v>
      </c>
      <c r="J139" s="111">
        <v>2.9717377877252802</v>
      </c>
      <c r="K139" s="112">
        <v>32</v>
      </c>
      <c r="L139" s="111">
        <v>3.2448767673511498</v>
      </c>
      <c r="M139" s="112">
        <v>39</v>
      </c>
      <c r="N139" s="111">
        <v>3.90885371861506</v>
      </c>
      <c r="O139" s="112">
        <v>39</v>
      </c>
      <c r="P139" s="111">
        <v>4.4872688186947602</v>
      </c>
      <c r="Q139" s="112">
        <v>34</v>
      </c>
      <c r="R139" s="111">
        <v>4.7946357362521699</v>
      </c>
      <c r="S139" s="112">
        <v>33</v>
      </c>
      <c r="T139" s="111">
        <v>5.1587317569147801</v>
      </c>
      <c r="U139" s="112">
        <v>33</v>
      </c>
      <c r="V139" s="111">
        <v>6.8976358134562901</v>
      </c>
      <c r="W139" s="112">
        <v>30</v>
      </c>
      <c r="Z139" s="111">
        <v>9.7132174795596598</v>
      </c>
      <c r="AA139" s="112">
        <v>29</v>
      </c>
    </row>
    <row r="140" spans="1:27" x14ac:dyDescent="0.25">
      <c r="A140" s="109" t="s">
        <v>124</v>
      </c>
      <c r="B140" s="110">
        <v>43985</v>
      </c>
      <c r="C140" s="111">
        <v>2863.9369999999999</v>
      </c>
      <c r="D140" s="111">
        <v>3.16605653281843</v>
      </c>
      <c r="E140" s="112">
        <v>17</v>
      </c>
      <c r="F140" s="111">
        <v>2.80702903848151</v>
      </c>
      <c r="G140" s="112">
        <v>23</v>
      </c>
      <c r="H140" s="111">
        <v>2.8804345607314401</v>
      </c>
      <c r="I140" s="112">
        <v>14</v>
      </c>
      <c r="J140" s="111">
        <v>3.3976969169564102</v>
      </c>
      <c r="K140" s="112">
        <v>27</v>
      </c>
      <c r="L140" s="111">
        <v>4.3098993563731502</v>
      </c>
      <c r="M140" s="112">
        <v>25</v>
      </c>
      <c r="N140" s="111">
        <v>5.6012947656350001</v>
      </c>
      <c r="O140" s="112">
        <v>12</v>
      </c>
      <c r="P140" s="111">
        <v>5.4091965432837803</v>
      </c>
      <c r="Q140" s="112">
        <v>15</v>
      </c>
      <c r="R140" s="111">
        <v>5.4696156635870903</v>
      </c>
      <c r="S140" s="112">
        <v>18</v>
      </c>
      <c r="T140" s="111">
        <v>5.7893327592862702</v>
      </c>
      <c r="U140" s="112">
        <v>17</v>
      </c>
      <c r="V140" s="111">
        <v>7.2401345121941301</v>
      </c>
      <c r="W140" s="112">
        <v>16</v>
      </c>
      <c r="Z140" s="111">
        <v>9.9958166615234898</v>
      </c>
      <c r="AA140" s="112">
        <v>20</v>
      </c>
    </row>
    <row r="141" spans="1:27" x14ac:dyDescent="0.25">
      <c r="A141" s="109" t="s">
        <v>125</v>
      </c>
      <c r="B141" s="110">
        <v>43985</v>
      </c>
      <c r="C141" s="111">
        <v>2581.7811999999999</v>
      </c>
      <c r="D141" s="111">
        <v>2.81782654270557</v>
      </c>
      <c r="E141" s="112">
        <v>28</v>
      </c>
      <c r="F141" s="111">
        <v>3.1308538125151002</v>
      </c>
      <c r="G141" s="112">
        <v>14</v>
      </c>
      <c r="H141" s="111">
        <v>2.8795858272803501</v>
      </c>
      <c r="I141" s="112">
        <v>16</v>
      </c>
      <c r="J141" s="111">
        <v>4.0397872742255201</v>
      </c>
      <c r="K141" s="112">
        <v>5</v>
      </c>
      <c r="L141" s="111">
        <v>5.1091668421761396</v>
      </c>
      <c r="M141" s="112">
        <v>7</v>
      </c>
      <c r="N141" s="111">
        <v>5.9448491930748304</v>
      </c>
      <c r="O141" s="112">
        <v>5</v>
      </c>
      <c r="P141" s="111">
        <v>5.6236668871491897</v>
      </c>
      <c r="Q141" s="112">
        <v>6</v>
      </c>
      <c r="R141" s="111">
        <v>5.7366745335727503</v>
      </c>
      <c r="S141" s="112">
        <v>4</v>
      </c>
      <c r="T141" s="111">
        <v>6.0486897928853596</v>
      </c>
      <c r="U141" s="112">
        <v>3</v>
      </c>
      <c r="V141" s="111">
        <v>7.3680532348805503</v>
      </c>
      <c r="W141" s="112">
        <v>4</v>
      </c>
      <c r="Z141" s="111">
        <v>9.8805516155079705</v>
      </c>
      <c r="AA141" s="112">
        <v>28</v>
      </c>
    </row>
    <row r="142" spans="1:27" x14ac:dyDescent="0.25">
      <c r="A142" s="109" t="s">
        <v>126</v>
      </c>
      <c r="B142" s="110">
        <v>43985</v>
      </c>
      <c r="C142" s="111">
        <v>2193.1900999999998</v>
      </c>
      <c r="D142" s="111">
        <v>3.2438967490664399</v>
      </c>
      <c r="E142" s="112">
        <v>15</v>
      </c>
      <c r="F142" s="111">
        <v>2.04680770750132</v>
      </c>
      <c r="G142" s="112">
        <v>42</v>
      </c>
      <c r="H142" s="111">
        <v>2.32408008319688</v>
      </c>
      <c r="I142" s="112">
        <v>35</v>
      </c>
      <c r="J142" s="111">
        <v>2.72792941711208</v>
      </c>
      <c r="K142" s="112">
        <v>41</v>
      </c>
      <c r="L142" s="111">
        <v>3.16820056596513</v>
      </c>
      <c r="M142" s="112">
        <v>40</v>
      </c>
      <c r="N142" s="111">
        <v>4.2971158272058601</v>
      </c>
      <c r="O142" s="112">
        <v>35</v>
      </c>
      <c r="P142" s="111">
        <v>4.5926416963632901</v>
      </c>
      <c r="Q142" s="112">
        <v>32</v>
      </c>
      <c r="R142" s="111">
        <v>4.7502014608808896</v>
      </c>
      <c r="S142" s="112">
        <v>34</v>
      </c>
      <c r="T142" s="111">
        <v>5.1082195903044303</v>
      </c>
      <c r="U142" s="112">
        <v>34</v>
      </c>
      <c r="V142" s="111">
        <v>7.0176175187523402</v>
      </c>
      <c r="W142" s="112">
        <v>29</v>
      </c>
      <c r="Z142" s="111">
        <v>10.0386677604242</v>
      </c>
      <c r="AA142" s="112">
        <v>12</v>
      </c>
    </row>
    <row r="143" spans="1:27" x14ac:dyDescent="0.25">
      <c r="A143" s="109" t="s">
        <v>127</v>
      </c>
      <c r="B143" s="110">
        <v>43985</v>
      </c>
      <c r="C143" s="111">
        <v>3010.6226999999999</v>
      </c>
      <c r="D143" s="111">
        <v>4.0752432010988704</v>
      </c>
      <c r="E143" s="112">
        <v>5</v>
      </c>
      <c r="F143" s="111">
        <v>3.1679490719149799</v>
      </c>
      <c r="G143" s="112">
        <v>11</v>
      </c>
      <c r="H143" s="111">
        <v>3.6916920461293499</v>
      </c>
      <c r="I143" s="112">
        <v>3</v>
      </c>
      <c r="J143" s="111">
        <v>4.1851537176022804</v>
      </c>
      <c r="K143" s="112">
        <v>3</v>
      </c>
      <c r="L143" s="111">
        <v>5.0684061357694903</v>
      </c>
      <c r="M143" s="112">
        <v>9</v>
      </c>
      <c r="N143" s="111">
        <v>6.0239693237201699</v>
      </c>
      <c r="O143" s="112">
        <v>3</v>
      </c>
      <c r="P143" s="111">
        <v>5.78743028506437</v>
      </c>
      <c r="Q143" s="112">
        <v>2</v>
      </c>
      <c r="R143" s="111">
        <v>5.9154750614097296</v>
      </c>
      <c r="S143" s="112">
        <v>2</v>
      </c>
      <c r="T143" s="111">
        <v>6.1880702736470097</v>
      </c>
      <c r="U143" s="112">
        <v>2</v>
      </c>
      <c r="V143" s="111">
        <v>7.4389065504318399</v>
      </c>
      <c r="W143" s="112">
        <v>2</v>
      </c>
      <c r="Z143" s="111">
        <v>10.2471180215824</v>
      </c>
      <c r="AA143" s="112">
        <v>3</v>
      </c>
    </row>
    <row r="144" spans="1:27" x14ac:dyDescent="0.25">
      <c r="A144" s="109" t="s">
        <v>128</v>
      </c>
      <c r="B144" s="110">
        <v>43985</v>
      </c>
      <c r="C144" s="111">
        <v>3940.181</v>
      </c>
      <c r="D144" s="111">
        <v>2.2613687036454602</v>
      </c>
      <c r="E144" s="112">
        <v>40</v>
      </c>
      <c r="F144" s="111">
        <v>2.3583351859759101</v>
      </c>
      <c r="G144" s="112">
        <v>36</v>
      </c>
      <c r="H144" s="111">
        <v>2.2476400641699201</v>
      </c>
      <c r="I144" s="112">
        <v>37</v>
      </c>
      <c r="J144" s="111">
        <v>3.4134437128669801</v>
      </c>
      <c r="K144" s="112">
        <v>26</v>
      </c>
      <c r="L144" s="111">
        <v>4.7130714836663197</v>
      </c>
      <c r="M144" s="112">
        <v>19</v>
      </c>
      <c r="N144" s="111">
        <v>5.5080732079618002</v>
      </c>
      <c r="O144" s="112">
        <v>19</v>
      </c>
      <c r="P144" s="111">
        <v>5.3113310817854096</v>
      </c>
      <c r="Q144" s="112">
        <v>22</v>
      </c>
      <c r="R144" s="111">
        <v>5.4281875652554596</v>
      </c>
      <c r="S144" s="112">
        <v>22</v>
      </c>
      <c r="T144" s="111">
        <v>5.7546581104844297</v>
      </c>
      <c r="U144" s="112">
        <v>21</v>
      </c>
      <c r="V144" s="111">
        <v>7.1290756165419698</v>
      </c>
      <c r="W144" s="112">
        <v>26</v>
      </c>
      <c r="Z144" s="111">
        <v>9.9547063947979204</v>
      </c>
      <c r="AA144" s="112">
        <v>24</v>
      </c>
    </row>
    <row r="145" spans="1:27" x14ac:dyDescent="0.25">
      <c r="A145" s="109" t="s">
        <v>129</v>
      </c>
      <c r="B145" s="110">
        <v>43985</v>
      </c>
      <c r="C145" s="111">
        <v>1994.6638</v>
      </c>
      <c r="D145" s="111">
        <v>2.6407112088917599</v>
      </c>
      <c r="E145" s="112">
        <v>31</v>
      </c>
      <c r="F145" s="111">
        <v>2.8778655108840598</v>
      </c>
      <c r="G145" s="112">
        <v>19</v>
      </c>
      <c r="H145" s="111">
        <v>2.8671713966459098</v>
      </c>
      <c r="I145" s="112">
        <v>18</v>
      </c>
      <c r="J145" s="111">
        <v>3.67670589528643</v>
      </c>
      <c r="K145" s="112">
        <v>17</v>
      </c>
      <c r="L145" s="111">
        <v>4.4608536725828802</v>
      </c>
      <c r="M145" s="112">
        <v>23</v>
      </c>
      <c r="N145" s="111">
        <v>4.9784520700910804</v>
      </c>
      <c r="O145" s="112">
        <v>27</v>
      </c>
      <c r="P145" s="111">
        <v>5.1246397857005297</v>
      </c>
      <c r="Q145" s="112">
        <v>27</v>
      </c>
      <c r="R145" s="111">
        <v>5.3688185914085098</v>
      </c>
      <c r="S145" s="112">
        <v>24</v>
      </c>
      <c r="T145" s="111">
        <v>5.74004901062799</v>
      </c>
      <c r="U145" s="112">
        <v>23</v>
      </c>
      <c r="V145" s="111">
        <v>7.2323481641122598</v>
      </c>
      <c r="W145" s="112">
        <v>18</v>
      </c>
      <c r="Z145" s="111">
        <v>9.9810799992328203</v>
      </c>
      <c r="AA145" s="112">
        <v>22</v>
      </c>
    </row>
    <row r="146" spans="1:27" x14ac:dyDescent="0.25">
      <c r="A146" s="109" t="s">
        <v>130</v>
      </c>
      <c r="B146" s="110">
        <v>43985</v>
      </c>
      <c r="C146" s="111">
        <v>296.46789999999999</v>
      </c>
      <c r="D146" s="111">
        <v>3.5337769093946001</v>
      </c>
      <c r="E146" s="112">
        <v>9</v>
      </c>
      <c r="F146" s="111">
        <v>3.1443792940844002</v>
      </c>
      <c r="G146" s="112">
        <v>13</v>
      </c>
      <c r="H146" s="111">
        <v>2.9635072427912501</v>
      </c>
      <c r="I146" s="112">
        <v>12</v>
      </c>
      <c r="J146" s="111">
        <v>3.9121626313794802</v>
      </c>
      <c r="K146" s="112">
        <v>8</v>
      </c>
      <c r="L146" s="111">
        <v>5.2129213941242902</v>
      </c>
      <c r="M146" s="112">
        <v>4</v>
      </c>
      <c r="N146" s="111">
        <v>5.8415140952504396</v>
      </c>
      <c r="O146" s="112">
        <v>7</v>
      </c>
      <c r="P146" s="111">
        <v>5.5197366964135499</v>
      </c>
      <c r="Q146" s="112">
        <v>9</v>
      </c>
      <c r="R146" s="111">
        <v>5.58471350366887</v>
      </c>
      <c r="S146" s="112">
        <v>12</v>
      </c>
      <c r="T146" s="111">
        <v>5.8850502581482296</v>
      </c>
      <c r="U146" s="112">
        <v>13</v>
      </c>
      <c r="V146" s="111">
        <v>7.2493065229234199</v>
      </c>
      <c r="W146" s="112">
        <v>15</v>
      </c>
      <c r="Z146" s="111">
        <v>10.0346147220102</v>
      </c>
      <c r="AA146" s="112">
        <v>13</v>
      </c>
    </row>
    <row r="147" spans="1:27" x14ac:dyDescent="0.25">
      <c r="A147" s="109" t="s">
        <v>131</v>
      </c>
      <c r="B147" s="110">
        <v>43985</v>
      </c>
      <c r="C147" s="111">
        <v>2150.5756999999999</v>
      </c>
      <c r="D147" s="111">
        <v>4.25372888964504</v>
      </c>
      <c r="E147" s="112">
        <v>4</v>
      </c>
      <c r="F147" s="111">
        <v>3.81994386996324</v>
      </c>
      <c r="G147" s="112">
        <v>3</v>
      </c>
      <c r="H147" s="111">
        <v>3.45855970686193</v>
      </c>
      <c r="I147" s="112">
        <v>4</v>
      </c>
      <c r="J147" s="111">
        <v>4.1452511869387898</v>
      </c>
      <c r="K147" s="112">
        <v>4</v>
      </c>
      <c r="L147" s="111">
        <v>5.1233281115619604</v>
      </c>
      <c r="M147" s="112">
        <v>6</v>
      </c>
      <c r="N147" s="111">
        <v>5.9621852425661901</v>
      </c>
      <c r="O147" s="112">
        <v>4</v>
      </c>
      <c r="P147" s="111">
        <v>5.6563514680337397</v>
      </c>
      <c r="Q147" s="112">
        <v>4</v>
      </c>
      <c r="R147" s="111">
        <v>5.7545299829727101</v>
      </c>
      <c r="S147" s="112">
        <v>3</v>
      </c>
      <c r="T147" s="111">
        <v>6.0291544094572203</v>
      </c>
      <c r="U147" s="112">
        <v>4</v>
      </c>
      <c r="V147" s="111">
        <v>7.3721238124257704</v>
      </c>
      <c r="W147" s="112">
        <v>3</v>
      </c>
      <c r="Z147" s="111">
        <v>10.025268532804599</v>
      </c>
      <c r="AA147" s="112">
        <v>14</v>
      </c>
    </row>
    <row r="148" spans="1:27" x14ac:dyDescent="0.25">
      <c r="A148" s="109" t="s">
        <v>132</v>
      </c>
      <c r="B148" s="110">
        <v>43985</v>
      </c>
      <c r="C148" s="111">
        <v>2421.8418999999999</v>
      </c>
      <c r="D148" s="111">
        <v>3.0039321244113002</v>
      </c>
      <c r="E148" s="112">
        <v>22</v>
      </c>
      <c r="F148" s="111">
        <v>2.8340406526647199</v>
      </c>
      <c r="G148" s="112">
        <v>21</v>
      </c>
      <c r="H148" s="111">
        <v>2.68749821361699</v>
      </c>
      <c r="I148" s="112">
        <v>25</v>
      </c>
      <c r="J148" s="111">
        <v>3.42500405256119</v>
      </c>
      <c r="K148" s="112">
        <v>25</v>
      </c>
      <c r="L148" s="111">
        <v>4.4401191547959096</v>
      </c>
      <c r="M148" s="112">
        <v>24</v>
      </c>
      <c r="N148" s="111">
        <v>5.19567005784406</v>
      </c>
      <c r="O148" s="112">
        <v>26</v>
      </c>
      <c r="P148" s="111">
        <v>5.1339958992552104</v>
      </c>
      <c r="Q148" s="112">
        <v>26</v>
      </c>
      <c r="R148" s="111">
        <v>5.2325383693126604</v>
      </c>
      <c r="S148" s="112">
        <v>28</v>
      </c>
      <c r="T148" s="111">
        <v>5.5386576415065996</v>
      </c>
      <c r="U148" s="112">
        <v>29</v>
      </c>
      <c r="V148" s="111">
        <v>7.0599087377908196</v>
      </c>
      <c r="W148" s="112">
        <v>28</v>
      </c>
      <c r="Z148" s="111">
        <v>9.8851798282579004</v>
      </c>
      <c r="AA148" s="112">
        <v>27</v>
      </c>
    </row>
    <row r="149" spans="1:27" x14ac:dyDescent="0.25">
      <c r="A149" s="109" t="s">
        <v>133</v>
      </c>
      <c r="B149" s="110">
        <v>43985</v>
      </c>
      <c r="C149" s="111">
        <v>1553.0146</v>
      </c>
      <c r="D149" s="111">
        <v>2.8746037313712698</v>
      </c>
      <c r="E149" s="112">
        <v>25</v>
      </c>
      <c r="F149" s="111">
        <v>2.6007352736432399</v>
      </c>
      <c r="G149" s="112">
        <v>31</v>
      </c>
      <c r="H149" s="111">
        <v>2.5284347036684802</v>
      </c>
      <c r="I149" s="112">
        <v>30</v>
      </c>
      <c r="J149" s="111">
        <v>2.9384567080931001</v>
      </c>
      <c r="K149" s="112">
        <v>34</v>
      </c>
      <c r="L149" s="111">
        <v>3.4483598369427901</v>
      </c>
      <c r="M149" s="112">
        <v>35</v>
      </c>
      <c r="N149" s="111">
        <v>3.75946795164527</v>
      </c>
      <c r="O149" s="112">
        <v>41</v>
      </c>
      <c r="P149" s="111">
        <v>4.2502738141142302</v>
      </c>
      <c r="Q149" s="112">
        <v>36</v>
      </c>
      <c r="R149" s="111">
        <v>4.5443540575783397</v>
      </c>
      <c r="S149" s="112">
        <v>36</v>
      </c>
      <c r="T149" s="111">
        <v>4.9346841690363599</v>
      </c>
      <c r="U149" s="112">
        <v>36</v>
      </c>
      <c r="V149" s="111">
        <v>6.4579145579924102</v>
      </c>
      <c r="W149" s="112">
        <v>31</v>
      </c>
      <c r="Z149" s="111">
        <v>8.4260076688336394</v>
      </c>
      <c r="AA149" s="112">
        <v>32</v>
      </c>
    </row>
    <row r="150" spans="1:27" x14ac:dyDescent="0.25">
      <c r="A150" s="109" t="s">
        <v>134</v>
      </c>
      <c r="B150" s="110">
        <v>43985</v>
      </c>
      <c r="C150" s="111">
        <v>1953.3874000000001</v>
      </c>
      <c r="D150" s="111">
        <v>2.43861931320866</v>
      </c>
      <c r="E150" s="112">
        <v>36</v>
      </c>
      <c r="F150" s="111">
        <v>2.1529493121976002</v>
      </c>
      <c r="G150" s="112">
        <v>39</v>
      </c>
      <c r="H150" s="111">
        <v>2.0599544406075299</v>
      </c>
      <c r="I150" s="112">
        <v>40</v>
      </c>
      <c r="J150" s="111">
        <v>2.8862292392660698</v>
      </c>
      <c r="K150" s="112">
        <v>36</v>
      </c>
      <c r="L150" s="111">
        <v>3.4629927683736499</v>
      </c>
      <c r="M150" s="112">
        <v>32</v>
      </c>
      <c r="N150" s="111">
        <v>4.8312929809923402</v>
      </c>
      <c r="O150" s="112">
        <v>30</v>
      </c>
      <c r="P150" s="111">
        <v>5.0857892857665696</v>
      </c>
      <c r="Q150" s="112">
        <v>28</v>
      </c>
      <c r="R150" s="111">
        <v>5.2960657469057599</v>
      </c>
      <c r="S150" s="112">
        <v>27</v>
      </c>
      <c r="T150" s="111">
        <v>5.6424352060236904</v>
      </c>
      <c r="U150" s="112">
        <v>26</v>
      </c>
      <c r="V150" s="111">
        <v>7.1704285606014304</v>
      </c>
      <c r="W150" s="112">
        <v>23</v>
      </c>
      <c r="Z150" s="111">
        <v>10.0787208736584</v>
      </c>
      <c r="AA150" s="112">
        <v>9</v>
      </c>
    </row>
    <row r="151" spans="1:27" x14ac:dyDescent="0.25">
      <c r="A151" s="109" t="s">
        <v>135</v>
      </c>
      <c r="B151" s="110">
        <v>43985</v>
      </c>
      <c r="C151" s="111">
        <v>1952.3308</v>
      </c>
      <c r="D151" s="111">
        <v>2.8101653510034201</v>
      </c>
      <c r="E151" s="112">
        <v>29</v>
      </c>
      <c r="F151" s="111">
        <v>2.8118450810937801</v>
      </c>
      <c r="G151" s="112">
        <v>22</v>
      </c>
      <c r="H151" s="111">
        <v>2.41071006719273</v>
      </c>
      <c r="I151" s="112">
        <v>33</v>
      </c>
      <c r="J151" s="111">
        <v>3.3176111927520999</v>
      </c>
      <c r="K151" s="112">
        <v>28</v>
      </c>
      <c r="L151" s="111">
        <v>3.5475024166291198</v>
      </c>
      <c r="M151" s="112">
        <v>30</v>
      </c>
      <c r="N151" s="111">
        <v>4.5747789471127396</v>
      </c>
      <c r="O151" s="112">
        <v>33</v>
      </c>
      <c r="P151" s="111"/>
      <c r="Q151" s="112"/>
      <c r="R151" s="111"/>
      <c r="S151" s="112"/>
      <c r="T151" s="111"/>
      <c r="U151" s="112"/>
      <c r="V151" s="111"/>
      <c r="W151" s="112"/>
      <c r="Z151" s="111">
        <v>4.84050844249332</v>
      </c>
      <c r="AA151" s="112">
        <v>43</v>
      </c>
    </row>
    <row r="152" spans="1:27" x14ac:dyDescent="0.25">
      <c r="A152" s="109" t="s">
        <v>136</v>
      </c>
      <c r="B152" s="110">
        <v>43985</v>
      </c>
      <c r="C152" s="111">
        <v>1954.0645999999999</v>
      </c>
      <c r="D152" s="111">
        <v>2.5143684778854398</v>
      </c>
      <c r="E152" s="112">
        <v>32</v>
      </c>
      <c r="F152" s="111">
        <v>2.26307209447618</v>
      </c>
      <c r="G152" s="112">
        <v>38</v>
      </c>
      <c r="H152" s="111">
        <v>2.1198621930319401</v>
      </c>
      <c r="I152" s="112">
        <v>39</v>
      </c>
      <c r="J152" s="111">
        <v>2.91223899461091</v>
      </c>
      <c r="K152" s="112">
        <v>35</v>
      </c>
      <c r="L152" s="111">
        <v>3.5219776271526602</v>
      </c>
      <c r="M152" s="112">
        <v>31</v>
      </c>
      <c r="N152" s="111">
        <v>4.8670012259875</v>
      </c>
      <c r="O152" s="112">
        <v>29</v>
      </c>
      <c r="P152" s="111"/>
      <c r="Q152" s="112"/>
      <c r="R152" s="111"/>
      <c r="S152" s="112"/>
      <c r="T152" s="111"/>
      <c r="U152" s="112"/>
      <c r="V152" s="111"/>
      <c r="W152" s="112"/>
      <c r="Z152" s="111">
        <v>5.0395674532993704</v>
      </c>
      <c r="AA152" s="112">
        <v>39</v>
      </c>
    </row>
    <row r="153" spans="1:27" x14ac:dyDescent="0.25">
      <c r="A153" s="109" t="s">
        <v>137</v>
      </c>
      <c r="B153" s="110">
        <v>43985</v>
      </c>
      <c r="C153" s="111">
        <v>1953.7429999999999</v>
      </c>
      <c r="D153" s="111">
        <v>2.3634372457380599</v>
      </c>
      <c r="E153" s="112">
        <v>38</v>
      </c>
      <c r="F153" s="111">
        <v>2.1270162159011701</v>
      </c>
      <c r="G153" s="112">
        <v>40</v>
      </c>
      <c r="H153" s="111">
        <v>2.0472928885222501</v>
      </c>
      <c r="I153" s="112">
        <v>41</v>
      </c>
      <c r="J153" s="111">
        <v>2.8840984686672702</v>
      </c>
      <c r="K153" s="112">
        <v>37</v>
      </c>
      <c r="L153" s="111">
        <v>3.4593296368701001</v>
      </c>
      <c r="M153" s="112">
        <v>33</v>
      </c>
      <c r="N153" s="111">
        <v>4.8309022321723498</v>
      </c>
      <c r="O153" s="112">
        <v>31</v>
      </c>
      <c r="P153" s="111"/>
      <c r="Q153" s="112"/>
      <c r="R153" s="111"/>
      <c r="S153" s="112"/>
      <c r="T153" s="111"/>
      <c r="U153" s="112"/>
      <c r="V153" s="111"/>
      <c r="W153" s="112"/>
      <c r="Z153" s="111">
        <v>4.9992933748588504</v>
      </c>
      <c r="AA153" s="112">
        <v>41</v>
      </c>
    </row>
    <row r="154" spans="1:27" x14ac:dyDescent="0.25">
      <c r="A154" s="109" t="s">
        <v>138</v>
      </c>
      <c r="B154" s="110">
        <v>43985</v>
      </c>
      <c r="C154" s="111">
        <v>1953.9101000000001</v>
      </c>
      <c r="D154" s="111">
        <v>2.4865427323613698</v>
      </c>
      <c r="E154" s="112">
        <v>34</v>
      </c>
      <c r="F154" s="111">
        <v>2.27944687811158</v>
      </c>
      <c r="G154" s="112">
        <v>37</v>
      </c>
      <c r="H154" s="111">
        <v>2.1320485652918602</v>
      </c>
      <c r="I154" s="112">
        <v>38</v>
      </c>
      <c r="J154" s="111">
        <v>2.95606635525824</v>
      </c>
      <c r="K154" s="112">
        <v>33</v>
      </c>
      <c r="L154" s="111">
        <v>3.45418380444471</v>
      </c>
      <c r="M154" s="112">
        <v>34</v>
      </c>
      <c r="N154" s="111">
        <v>4.8008221215854796</v>
      </c>
      <c r="O154" s="112">
        <v>32</v>
      </c>
      <c r="P154" s="111"/>
      <c r="Q154" s="112"/>
      <c r="R154" s="111"/>
      <c r="S154" s="112"/>
      <c r="T154" s="111"/>
      <c r="U154" s="112"/>
      <c r="V154" s="111"/>
      <c r="W154" s="112"/>
      <c r="Z154" s="111">
        <v>5.0138010516278104</v>
      </c>
      <c r="AA154" s="112">
        <v>40</v>
      </c>
    </row>
    <row r="155" spans="1:27" x14ac:dyDescent="0.25">
      <c r="A155" s="109" t="s">
        <v>139</v>
      </c>
      <c r="B155" s="110">
        <v>43985</v>
      </c>
      <c r="C155" s="111">
        <v>2751.7316000000001</v>
      </c>
      <c r="D155" s="111">
        <v>2.4739736230429101</v>
      </c>
      <c r="E155" s="112">
        <v>35</v>
      </c>
      <c r="F155" s="111">
        <v>2.3893831010586299</v>
      </c>
      <c r="G155" s="112">
        <v>34</v>
      </c>
      <c r="H155" s="111">
        <v>2.0065348472603501</v>
      </c>
      <c r="I155" s="112">
        <v>42</v>
      </c>
      <c r="J155" s="111">
        <v>3.2076672241925102</v>
      </c>
      <c r="K155" s="112">
        <v>30</v>
      </c>
      <c r="L155" s="111">
        <v>4.6985176880622204</v>
      </c>
      <c r="M155" s="112">
        <v>20</v>
      </c>
      <c r="N155" s="111">
        <v>5.2716615306374504</v>
      </c>
      <c r="O155" s="112">
        <v>24</v>
      </c>
      <c r="P155" s="111">
        <v>5.1846180939583801</v>
      </c>
      <c r="Q155" s="112">
        <v>25</v>
      </c>
      <c r="R155" s="111">
        <v>5.3152091592196502</v>
      </c>
      <c r="S155" s="112">
        <v>26</v>
      </c>
      <c r="T155" s="111">
        <v>5.6256160655304299</v>
      </c>
      <c r="U155" s="112">
        <v>27</v>
      </c>
      <c r="V155" s="111">
        <v>7.1645754423551802</v>
      </c>
      <c r="W155" s="112">
        <v>24</v>
      </c>
      <c r="Z155" s="111">
        <v>9.9978583923414597</v>
      </c>
      <c r="AA155" s="112">
        <v>19</v>
      </c>
    </row>
    <row r="156" spans="1:27" x14ac:dyDescent="0.25">
      <c r="A156" s="109" t="s">
        <v>140</v>
      </c>
      <c r="B156" s="110">
        <v>43985</v>
      </c>
      <c r="C156" s="111">
        <v>1054.2112999999999</v>
      </c>
      <c r="D156" s="111">
        <v>2.94319570624446</v>
      </c>
      <c r="E156" s="112">
        <v>23</v>
      </c>
      <c r="F156" s="111">
        <v>2.9332785050452501</v>
      </c>
      <c r="G156" s="112">
        <v>16</v>
      </c>
      <c r="H156" s="111">
        <v>2.9416493115964801</v>
      </c>
      <c r="I156" s="112">
        <v>13</v>
      </c>
      <c r="J156" s="111">
        <v>2.7901375037115002</v>
      </c>
      <c r="K156" s="112">
        <v>39</v>
      </c>
      <c r="L156" s="111">
        <v>2.84539053068058</v>
      </c>
      <c r="M156" s="112">
        <v>42</v>
      </c>
      <c r="N156" s="111">
        <v>3.0949450291423899</v>
      </c>
      <c r="O156" s="112">
        <v>42</v>
      </c>
      <c r="P156" s="111">
        <v>3.9077081157947502</v>
      </c>
      <c r="Q156" s="112">
        <v>38</v>
      </c>
      <c r="R156" s="111">
        <v>4.2923438400878098</v>
      </c>
      <c r="S156" s="112">
        <v>38</v>
      </c>
      <c r="T156" s="111">
        <v>4.6334886657667704</v>
      </c>
      <c r="U156" s="112">
        <v>38</v>
      </c>
      <c r="V156" s="111"/>
      <c r="W156" s="112"/>
      <c r="Z156" s="111">
        <v>4.8654123124010198</v>
      </c>
      <c r="AA156" s="112">
        <v>42</v>
      </c>
    </row>
    <row r="157" spans="1:27" x14ac:dyDescent="0.25">
      <c r="A157" s="109" t="s">
        <v>141</v>
      </c>
      <c r="B157" s="110">
        <v>43985</v>
      </c>
      <c r="C157" s="111">
        <v>54.764400000000002</v>
      </c>
      <c r="D157" s="111">
        <v>3.4660842379039498</v>
      </c>
      <c r="E157" s="112">
        <v>11</v>
      </c>
      <c r="F157" s="111">
        <v>3.4222847297050301</v>
      </c>
      <c r="G157" s="112">
        <v>6</v>
      </c>
      <c r="H157" s="111">
        <v>3.10579433319743</v>
      </c>
      <c r="I157" s="112">
        <v>11</v>
      </c>
      <c r="J157" s="111">
        <v>3.4846884761773702</v>
      </c>
      <c r="K157" s="112">
        <v>22</v>
      </c>
      <c r="L157" s="111">
        <v>4.12298392638293</v>
      </c>
      <c r="M157" s="112">
        <v>27</v>
      </c>
      <c r="N157" s="111">
        <v>4.8775343794129196</v>
      </c>
      <c r="O157" s="112">
        <v>28</v>
      </c>
      <c r="P157" s="111">
        <v>5.0230135548516897</v>
      </c>
      <c r="Q157" s="112">
        <v>29</v>
      </c>
      <c r="R157" s="111">
        <v>5.22114736033841</v>
      </c>
      <c r="S157" s="112">
        <v>29</v>
      </c>
      <c r="T157" s="111">
        <v>5.6044561278872296</v>
      </c>
      <c r="U157" s="112">
        <v>28</v>
      </c>
      <c r="V157" s="111">
        <v>7.1935324075571803</v>
      </c>
      <c r="W157" s="112">
        <v>22</v>
      </c>
      <c r="Z157" s="111">
        <v>10.0831847963395</v>
      </c>
      <c r="AA157" s="112">
        <v>8</v>
      </c>
    </row>
    <row r="158" spans="1:27" x14ac:dyDescent="0.25">
      <c r="A158" s="109" t="s">
        <v>142</v>
      </c>
      <c r="B158" s="110">
        <v>43985</v>
      </c>
      <c r="C158" s="111">
        <v>4048.3629999999998</v>
      </c>
      <c r="D158" s="111">
        <v>2.5012069902864398</v>
      </c>
      <c r="E158" s="112">
        <v>33</v>
      </c>
      <c r="F158" s="111">
        <v>2.71742509724419</v>
      </c>
      <c r="G158" s="112">
        <v>29</v>
      </c>
      <c r="H158" s="111">
        <v>2.3844023828599101</v>
      </c>
      <c r="I158" s="112">
        <v>34</v>
      </c>
      <c r="J158" s="111">
        <v>3.4821764052917099</v>
      </c>
      <c r="K158" s="112">
        <v>23</v>
      </c>
      <c r="L158" s="111">
        <v>4.6074180300893701</v>
      </c>
      <c r="M158" s="112">
        <v>21</v>
      </c>
      <c r="N158" s="111">
        <v>5.2564550944606498</v>
      </c>
      <c r="O158" s="112">
        <v>25</v>
      </c>
      <c r="P158" s="111">
        <v>5.1926179715062499</v>
      </c>
      <c r="Q158" s="112">
        <v>24</v>
      </c>
      <c r="R158" s="111">
        <v>5.3351345999489403</v>
      </c>
      <c r="S158" s="112">
        <v>25</v>
      </c>
      <c r="T158" s="111">
        <v>5.6490732850704797</v>
      </c>
      <c r="U158" s="112">
        <v>25</v>
      </c>
      <c r="V158" s="111">
        <v>7.1221141866862503</v>
      </c>
      <c r="W158" s="112">
        <v>27</v>
      </c>
      <c r="Z158" s="111">
        <v>9.9297863395561698</v>
      </c>
      <c r="AA158" s="112">
        <v>25</v>
      </c>
    </row>
    <row r="159" spans="1:27" x14ac:dyDescent="0.25">
      <c r="A159" s="109" t="s">
        <v>143</v>
      </c>
      <c r="B159" s="110">
        <v>43985</v>
      </c>
      <c r="C159" s="111">
        <v>2744.5805999999998</v>
      </c>
      <c r="D159" s="111">
        <v>2.9140293652989402</v>
      </c>
      <c r="E159" s="112">
        <v>24</v>
      </c>
      <c r="F159" s="111">
        <v>2.5583664200224998</v>
      </c>
      <c r="G159" s="112">
        <v>32</v>
      </c>
      <c r="H159" s="111">
        <v>2.5892579314861899</v>
      </c>
      <c r="I159" s="112">
        <v>28</v>
      </c>
      <c r="J159" s="111">
        <v>3.4295512676014601</v>
      </c>
      <c r="K159" s="112">
        <v>24</v>
      </c>
      <c r="L159" s="111">
        <v>4.5401069401486902</v>
      </c>
      <c r="M159" s="112">
        <v>22</v>
      </c>
      <c r="N159" s="111">
        <v>5.5820813604100898</v>
      </c>
      <c r="O159" s="112">
        <v>13</v>
      </c>
      <c r="P159" s="111">
        <v>5.3957873502893898</v>
      </c>
      <c r="Q159" s="112">
        <v>17</v>
      </c>
      <c r="R159" s="111">
        <v>5.4857952469765703</v>
      </c>
      <c r="S159" s="112">
        <v>17</v>
      </c>
      <c r="T159" s="111">
        <v>5.7614724720144599</v>
      </c>
      <c r="U159" s="112">
        <v>20</v>
      </c>
      <c r="V159" s="111">
        <v>7.2199718258531496</v>
      </c>
      <c r="W159" s="112">
        <v>20</v>
      </c>
      <c r="Z159" s="111">
        <v>9.9890270711295202</v>
      </c>
      <c r="AA159" s="112">
        <v>21</v>
      </c>
    </row>
    <row r="160" spans="1:27" x14ac:dyDescent="0.25">
      <c r="A160" s="109" t="s">
        <v>144</v>
      </c>
      <c r="B160" s="110">
        <v>43985</v>
      </c>
      <c r="C160" s="111">
        <v>3635.0084000000002</v>
      </c>
      <c r="D160" s="111">
        <v>3.8170753251435299</v>
      </c>
      <c r="E160" s="112">
        <v>7</v>
      </c>
      <c r="F160" s="111">
        <v>3.3476669083189301</v>
      </c>
      <c r="G160" s="112">
        <v>8</v>
      </c>
      <c r="H160" s="111">
        <v>3.1087561402876802</v>
      </c>
      <c r="I160" s="112">
        <v>9</v>
      </c>
      <c r="J160" s="111">
        <v>3.8992429663253301</v>
      </c>
      <c r="K160" s="112">
        <v>9</v>
      </c>
      <c r="L160" s="111">
        <v>4.8792880620237504</v>
      </c>
      <c r="M160" s="112">
        <v>15</v>
      </c>
      <c r="N160" s="111">
        <v>5.8531465605071897</v>
      </c>
      <c r="O160" s="112">
        <v>6</v>
      </c>
      <c r="P160" s="111">
        <v>5.5952122088828897</v>
      </c>
      <c r="Q160" s="112">
        <v>7</v>
      </c>
      <c r="R160" s="111">
        <v>5.6582866469101898</v>
      </c>
      <c r="S160" s="112">
        <v>6</v>
      </c>
      <c r="T160" s="111">
        <v>5.9188593308180302</v>
      </c>
      <c r="U160" s="112">
        <v>10</v>
      </c>
      <c r="V160" s="111">
        <v>7.2794849458137696</v>
      </c>
      <c r="W160" s="112">
        <v>13</v>
      </c>
      <c r="Z160" s="111">
        <v>10.0105911911912</v>
      </c>
      <c r="AA160" s="112">
        <v>18</v>
      </c>
    </row>
    <row r="161" spans="1:27" x14ac:dyDescent="0.25">
      <c r="A161" s="109" t="s">
        <v>145</v>
      </c>
      <c r="B161" s="110">
        <v>43985</v>
      </c>
      <c r="C161" s="111">
        <v>1300.1446000000001</v>
      </c>
      <c r="D161" s="111">
        <v>3.6639987212412399</v>
      </c>
      <c r="E161" s="112">
        <v>8</v>
      </c>
      <c r="F161" s="111">
        <v>3.3997511684141002</v>
      </c>
      <c r="G161" s="112">
        <v>7</v>
      </c>
      <c r="H161" s="111">
        <v>3.3533648599811001</v>
      </c>
      <c r="I161" s="112">
        <v>6</v>
      </c>
      <c r="J161" s="111">
        <v>4.0165206544386098</v>
      </c>
      <c r="K161" s="112">
        <v>6</v>
      </c>
      <c r="L161" s="111">
        <v>4.89560359573235</v>
      </c>
      <c r="M161" s="112">
        <v>12</v>
      </c>
      <c r="N161" s="111">
        <v>5.5354562040733502</v>
      </c>
      <c r="O161" s="112">
        <v>18</v>
      </c>
      <c r="P161" s="111">
        <v>5.4665175403114503</v>
      </c>
      <c r="Q161" s="112">
        <v>13</v>
      </c>
      <c r="R161" s="111">
        <v>5.6368919962825599</v>
      </c>
      <c r="S161" s="112">
        <v>7</v>
      </c>
      <c r="T161" s="111">
        <v>5.9597998084423098</v>
      </c>
      <c r="U161" s="112">
        <v>7</v>
      </c>
      <c r="V161" s="111">
        <v>7.3578108320620297</v>
      </c>
      <c r="W161" s="112">
        <v>5</v>
      </c>
      <c r="Z161" s="111">
        <v>7.6557445694205297</v>
      </c>
      <c r="AA161" s="112">
        <v>35</v>
      </c>
    </row>
    <row r="162" spans="1:27" x14ac:dyDescent="0.25">
      <c r="A162" s="109" t="s">
        <v>146</v>
      </c>
      <c r="B162" s="110">
        <v>43985</v>
      </c>
      <c r="C162" s="111">
        <v>2112.2559999999999</v>
      </c>
      <c r="D162" s="111">
        <v>3.4338793743926601</v>
      </c>
      <c r="E162" s="112">
        <v>12</v>
      </c>
      <c r="F162" s="111">
        <v>3.2529847874548001</v>
      </c>
      <c r="G162" s="112">
        <v>9</v>
      </c>
      <c r="H162" s="111">
        <v>3.1060961368344402</v>
      </c>
      <c r="I162" s="112">
        <v>10</v>
      </c>
      <c r="J162" s="111">
        <v>3.5727366832015202</v>
      </c>
      <c r="K162" s="112">
        <v>20</v>
      </c>
      <c r="L162" s="111">
        <v>4.75807925552194</v>
      </c>
      <c r="M162" s="112">
        <v>17</v>
      </c>
      <c r="N162" s="111">
        <v>5.3933672720234496</v>
      </c>
      <c r="O162" s="112">
        <v>22</v>
      </c>
      <c r="P162" s="111">
        <v>5.3525283141608497</v>
      </c>
      <c r="Q162" s="112">
        <v>20</v>
      </c>
      <c r="R162" s="111">
        <v>5.46738993147705</v>
      </c>
      <c r="S162" s="112">
        <v>19</v>
      </c>
      <c r="T162" s="111">
        <v>5.7762182038798704</v>
      </c>
      <c r="U162" s="112">
        <v>19</v>
      </c>
      <c r="V162" s="111">
        <v>7.2311095978373903</v>
      </c>
      <c r="W162" s="112">
        <v>19</v>
      </c>
      <c r="Z162" s="111">
        <v>9.6169372213734103</v>
      </c>
      <c r="AA162" s="112">
        <v>30</v>
      </c>
    </row>
    <row r="163" spans="1:27" x14ac:dyDescent="0.25">
      <c r="A163" s="109" t="s">
        <v>147</v>
      </c>
      <c r="B163" s="110">
        <v>43985</v>
      </c>
      <c r="C163" s="111">
        <v>10.771800000000001</v>
      </c>
      <c r="D163" s="111">
        <v>2.37208827324653</v>
      </c>
      <c r="E163" s="112">
        <v>37</v>
      </c>
      <c r="F163" s="111">
        <v>2.37239663129</v>
      </c>
      <c r="G163" s="112">
        <v>35</v>
      </c>
      <c r="H163" s="111">
        <v>2.4214649265739099</v>
      </c>
      <c r="I163" s="112">
        <v>32</v>
      </c>
      <c r="J163" s="111">
        <v>2.7863668166448199</v>
      </c>
      <c r="K163" s="112">
        <v>40</v>
      </c>
      <c r="L163" s="111">
        <v>3.1564439560044102</v>
      </c>
      <c r="M163" s="112">
        <v>41</v>
      </c>
      <c r="N163" s="111">
        <v>3.79270382803313</v>
      </c>
      <c r="O163" s="112">
        <v>40</v>
      </c>
      <c r="P163" s="111">
        <v>4.2337953785325899</v>
      </c>
      <c r="Q163" s="112">
        <v>37</v>
      </c>
      <c r="R163" s="111">
        <v>4.50938748299638</v>
      </c>
      <c r="S163" s="112">
        <v>37</v>
      </c>
      <c r="T163" s="111">
        <v>4.8014798815967197</v>
      </c>
      <c r="U163" s="112">
        <v>37</v>
      </c>
      <c r="V163" s="111"/>
      <c r="W163" s="112"/>
      <c r="Z163" s="111">
        <v>5.2952443609022604</v>
      </c>
      <c r="AA163" s="112">
        <v>38</v>
      </c>
    </row>
    <row r="164" spans="1:27" x14ac:dyDescent="0.25">
      <c r="A164" s="109" t="s">
        <v>148</v>
      </c>
      <c r="B164" s="110">
        <v>43985</v>
      </c>
      <c r="C164" s="111">
        <v>4896.7577000000001</v>
      </c>
      <c r="D164" s="111">
        <v>3.8294762270881799</v>
      </c>
      <c r="E164" s="112">
        <v>6</v>
      </c>
      <c r="F164" s="111">
        <v>2.7488782085730201</v>
      </c>
      <c r="G164" s="112">
        <v>27</v>
      </c>
      <c r="H164" s="111">
        <v>2.7053626610305801</v>
      </c>
      <c r="I164" s="112">
        <v>24</v>
      </c>
      <c r="J164" s="111">
        <v>3.7654498516083401</v>
      </c>
      <c r="K164" s="112">
        <v>11</v>
      </c>
      <c r="L164" s="111">
        <v>5.1382339251407796</v>
      </c>
      <c r="M164" s="112">
        <v>5</v>
      </c>
      <c r="N164" s="111">
        <v>5.7723762385626003</v>
      </c>
      <c r="O164" s="112">
        <v>8</v>
      </c>
      <c r="P164" s="111">
        <v>5.4972001623329003</v>
      </c>
      <c r="Q164" s="112">
        <v>10</v>
      </c>
      <c r="R164" s="111">
        <v>5.6073087375443098</v>
      </c>
      <c r="S164" s="112">
        <v>10</v>
      </c>
      <c r="T164" s="111">
        <v>5.9488890996209802</v>
      </c>
      <c r="U164" s="112">
        <v>8</v>
      </c>
      <c r="V164" s="111">
        <v>7.3321013903076597</v>
      </c>
      <c r="W164" s="112">
        <v>6</v>
      </c>
      <c r="Z164" s="111">
        <v>10.1023496471422</v>
      </c>
      <c r="AA164" s="112">
        <v>7</v>
      </c>
    </row>
    <row r="165" spans="1:27" x14ac:dyDescent="0.25">
      <c r="A165" s="109" t="s">
        <v>149</v>
      </c>
      <c r="B165" s="110">
        <v>43985</v>
      </c>
      <c r="C165" s="111">
        <v>1124.4228000000001</v>
      </c>
      <c r="D165" s="111">
        <v>0.23372141047994799</v>
      </c>
      <c r="E165" s="112">
        <v>43</v>
      </c>
      <c r="F165" s="111">
        <v>1.7315050063639501</v>
      </c>
      <c r="G165" s="112">
        <v>43</v>
      </c>
      <c r="H165" s="111">
        <v>1.9265822133247299</v>
      </c>
      <c r="I165" s="112">
        <v>43</v>
      </c>
      <c r="J165" s="111">
        <v>2.6933409071899499</v>
      </c>
      <c r="K165" s="112">
        <v>42</v>
      </c>
      <c r="L165" s="111">
        <v>3.43189751003864</v>
      </c>
      <c r="M165" s="112">
        <v>36</v>
      </c>
      <c r="N165" s="111">
        <v>4.2560474147354501</v>
      </c>
      <c r="O165" s="112">
        <v>36</v>
      </c>
      <c r="P165" s="111">
        <v>4.5539153292966503</v>
      </c>
      <c r="Q165" s="112">
        <v>33</v>
      </c>
      <c r="R165" s="111">
        <v>4.7978320802130696</v>
      </c>
      <c r="S165" s="112">
        <v>32</v>
      </c>
      <c r="T165" s="111">
        <v>5.17307942422162</v>
      </c>
      <c r="U165" s="112">
        <v>32</v>
      </c>
      <c r="V165" s="111"/>
      <c r="W165" s="112"/>
      <c r="Z165" s="111">
        <v>6.0231196286472199</v>
      </c>
      <c r="AA165" s="112">
        <v>37</v>
      </c>
    </row>
    <row r="166" spans="1:27" x14ac:dyDescent="0.25">
      <c r="A166" s="109" t="s">
        <v>150</v>
      </c>
      <c r="B166" s="110">
        <v>43985</v>
      </c>
      <c r="C166" s="111">
        <v>260.78210000000001</v>
      </c>
      <c r="D166" s="111">
        <v>5.8794178570971098</v>
      </c>
      <c r="E166" s="112">
        <v>1</v>
      </c>
      <c r="F166" s="111">
        <v>4.3077379066379704</v>
      </c>
      <c r="G166" s="112">
        <v>2</v>
      </c>
      <c r="H166" s="111">
        <v>3.8818788293536599</v>
      </c>
      <c r="I166" s="112">
        <v>2</v>
      </c>
      <c r="J166" s="111">
        <v>5.0936097355139101</v>
      </c>
      <c r="K166" s="112">
        <v>1</v>
      </c>
      <c r="L166" s="111">
        <v>5.51772789403927</v>
      </c>
      <c r="M166" s="112">
        <v>2</v>
      </c>
      <c r="N166" s="111">
        <v>5.6196782247735797</v>
      </c>
      <c r="O166" s="112">
        <v>11</v>
      </c>
      <c r="P166" s="111">
        <v>5.4968677696172996</v>
      </c>
      <c r="Q166" s="112">
        <v>11</v>
      </c>
      <c r="R166" s="111">
        <v>5.6299680024703704</v>
      </c>
      <c r="S166" s="112">
        <v>8</v>
      </c>
      <c r="T166" s="111">
        <v>5.9346667170366896</v>
      </c>
      <c r="U166" s="112">
        <v>9</v>
      </c>
      <c r="V166" s="111">
        <v>7.3200052530025301</v>
      </c>
      <c r="W166" s="112">
        <v>8</v>
      </c>
      <c r="Z166" s="111">
        <v>10.058988532088801</v>
      </c>
      <c r="AA166" s="112">
        <v>10</v>
      </c>
    </row>
    <row r="167" spans="1:27" x14ac:dyDescent="0.25">
      <c r="A167" s="109" t="s">
        <v>151</v>
      </c>
      <c r="B167" s="110">
        <v>43985</v>
      </c>
      <c r="C167" s="111">
        <v>1770.8585</v>
      </c>
      <c r="D167" s="111">
        <v>3.1579506764903802</v>
      </c>
      <c r="E167" s="112">
        <v>18</v>
      </c>
      <c r="F167" s="111">
        <v>3.44102757081196</v>
      </c>
      <c r="G167" s="112">
        <v>5</v>
      </c>
      <c r="H167" s="111">
        <v>3.3341221825159599</v>
      </c>
      <c r="I167" s="112">
        <v>7</v>
      </c>
      <c r="J167" s="111">
        <v>3.6276539992985</v>
      </c>
      <c r="K167" s="112">
        <v>19</v>
      </c>
      <c r="L167" s="111">
        <v>3.9818603762706299</v>
      </c>
      <c r="M167" s="112">
        <v>28</v>
      </c>
      <c r="N167" s="111">
        <v>4.3353248727439402</v>
      </c>
      <c r="O167" s="112">
        <v>34</v>
      </c>
      <c r="P167" s="111">
        <v>4.7181025628400999</v>
      </c>
      <c r="Q167" s="112">
        <v>30</v>
      </c>
      <c r="R167" s="111">
        <v>4.9720382906111897</v>
      </c>
      <c r="S167" s="112">
        <v>31</v>
      </c>
      <c r="T167" s="111">
        <v>5.2276893476746897</v>
      </c>
      <c r="U167" s="112">
        <v>31</v>
      </c>
      <c r="V167" s="111">
        <v>3.5041724008419801</v>
      </c>
      <c r="W167" s="112">
        <v>35</v>
      </c>
      <c r="Z167" s="111">
        <v>7.8851396701929701</v>
      </c>
      <c r="AA167" s="112">
        <v>34</v>
      </c>
    </row>
    <row r="168" spans="1:27" x14ac:dyDescent="0.25">
      <c r="A168" s="109" t="s">
        <v>152</v>
      </c>
      <c r="B168" s="110">
        <v>43985</v>
      </c>
      <c r="C168" s="111">
        <v>31.665900000000001</v>
      </c>
      <c r="D168" s="111">
        <v>5.0724065505395304</v>
      </c>
      <c r="E168" s="112">
        <v>2</v>
      </c>
      <c r="F168" s="111">
        <v>4.8815496274207097</v>
      </c>
      <c r="G168" s="112">
        <v>1</v>
      </c>
      <c r="H168" s="111">
        <v>4.6312141985680597</v>
      </c>
      <c r="I168" s="112">
        <v>1</v>
      </c>
      <c r="J168" s="111">
        <v>5.0237304224016697</v>
      </c>
      <c r="K168" s="112">
        <v>2</v>
      </c>
      <c r="L168" s="111">
        <v>5.6715012665606803</v>
      </c>
      <c r="M168" s="112">
        <v>1</v>
      </c>
      <c r="N168" s="111">
        <v>5.3148592038352396</v>
      </c>
      <c r="O168" s="112">
        <v>23</v>
      </c>
      <c r="P168" s="111">
        <v>5.8206365139851499</v>
      </c>
      <c r="Q168" s="112">
        <v>1</v>
      </c>
      <c r="R168" s="111">
        <v>6.1748248879226804</v>
      </c>
      <c r="S168" s="112">
        <v>1</v>
      </c>
      <c r="T168" s="111">
        <v>6.5656758780908504</v>
      </c>
      <c r="U168" s="112">
        <v>1</v>
      </c>
      <c r="V168" s="111">
        <v>7.5359936927314504</v>
      </c>
      <c r="W168" s="112">
        <v>1</v>
      </c>
      <c r="Z168" s="111">
        <v>10.6145938447803</v>
      </c>
      <c r="AA168" s="112">
        <v>2</v>
      </c>
    </row>
    <row r="169" spans="1:27" x14ac:dyDescent="0.25">
      <c r="A169" s="109" t="s">
        <v>153</v>
      </c>
      <c r="B169" s="110">
        <v>43985</v>
      </c>
      <c r="C169" s="111">
        <v>27.095199999999998</v>
      </c>
      <c r="D169" s="111">
        <v>1.4818724371710199</v>
      </c>
      <c r="E169" s="112">
        <v>42</v>
      </c>
      <c r="F169" s="111">
        <v>2.0659072396575699</v>
      </c>
      <c r="G169" s="112">
        <v>41</v>
      </c>
      <c r="H169" s="111">
        <v>2.3103410443152801</v>
      </c>
      <c r="I169" s="112">
        <v>36</v>
      </c>
      <c r="J169" s="111">
        <v>2.8319872311180498</v>
      </c>
      <c r="K169" s="112">
        <v>38</v>
      </c>
      <c r="L169" s="111">
        <v>3.2506859163364501</v>
      </c>
      <c r="M169" s="112">
        <v>38</v>
      </c>
      <c r="N169" s="111">
        <v>4.0201352420712704</v>
      </c>
      <c r="O169" s="112">
        <v>37</v>
      </c>
      <c r="P169" s="111">
        <v>4.4344081182709001</v>
      </c>
      <c r="Q169" s="112">
        <v>35</v>
      </c>
      <c r="R169" s="111">
        <v>4.7110745923386297</v>
      </c>
      <c r="S169" s="112">
        <v>35</v>
      </c>
      <c r="T169" s="111">
        <v>5.06899128038852</v>
      </c>
      <c r="U169" s="112">
        <v>35</v>
      </c>
      <c r="V169" s="111">
        <v>6.37066916231639</v>
      </c>
      <c r="W169" s="112">
        <v>33</v>
      </c>
      <c r="Z169" s="111">
        <v>12.066811061690199</v>
      </c>
      <c r="AA169" s="112">
        <v>1</v>
      </c>
    </row>
    <row r="170" spans="1:27" x14ac:dyDescent="0.25">
      <c r="A170" s="109" t="s">
        <v>156</v>
      </c>
      <c r="B170" s="110">
        <v>43985</v>
      </c>
      <c r="C170" s="111">
        <v>3135.828</v>
      </c>
      <c r="D170" s="111">
        <v>2.8659115191983502</v>
      </c>
      <c r="E170" s="112">
        <v>27</v>
      </c>
      <c r="F170" s="111">
        <v>2.80037279330003</v>
      </c>
      <c r="G170" s="112">
        <v>24</v>
      </c>
      <c r="H170" s="111">
        <v>2.8774166296486401</v>
      </c>
      <c r="I170" s="112">
        <v>17</v>
      </c>
      <c r="J170" s="111">
        <v>3.6867502249439799</v>
      </c>
      <c r="K170" s="112">
        <v>16</v>
      </c>
      <c r="L170" s="111">
        <v>4.8800803934166099</v>
      </c>
      <c r="M170" s="112">
        <v>14</v>
      </c>
      <c r="N170" s="111">
        <v>5.5560707343882303</v>
      </c>
      <c r="O170" s="112">
        <v>15</v>
      </c>
      <c r="P170" s="111">
        <v>5.3555555473004901</v>
      </c>
      <c r="Q170" s="112">
        <v>19</v>
      </c>
      <c r="R170" s="111">
        <v>5.4611893201133599</v>
      </c>
      <c r="S170" s="112">
        <v>20</v>
      </c>
      <c r="T170" s="111">
        <v>5.7526757599324103</v>
      </c>
      <c r="U170" s="112">
        <v>22</v>
      </c>
      <c r="V170" s="111">
        <v>7.1571020879970497</v>
      </c>
      <c r="W170" s="112">
        <v>25</v>
      </c>
      <c r="Z170" s="111">
        <v>9.9204542843798897</v>
      </c>
      <c r="AA170" s="112">
        <v>26</v>
      </c>
    </row>
    <row r="171" spans="1:27" x14ac:dyDescent="0.25">
      <c r="A171" s="109" t="s">
        <v>157</v>
      </c>
      <c r="B171" s="110">
        <v>43985</v>
      </c>
      <c r="C171" s="111">
        <v>42.227400000000003</v>
      </c>
      <c r="D171" s="111">
        <v>2.3339419818334499</v>
      </c>
      <c r="E171" s="112">
        <v>39</v>
      </c>
      <c r="F171" s="111">
        <v>2.7666055550047401</v>
      </c>
      <c r="G171" s="112">
        <v>26</v>
      </c>
      <c r="H171" s="111">
        <v>2.5202319181988502</v>
      </c>
      <c r="I171" s="112">
        <v>31</v>
      </c>
      <c r="J171" s="111">
        <v>3.70351235294667</v>
      </c>
      <c r="K171" s="112">
        <v>14</v>
      </c>
      <c r="L171" s="111">
        <v>4.7227005390391801</v>
      </c>
      <c r="M171" s="112">
        <v>18</v>
      </c>
      <c r="N171" s="111">
        <v>5.3948118593527097</v>
      </c>
      <c r="O171" s="112">
        <v>21</v>
      </c>
      <c r="P171" s="111">
        <v>5.3415878538273596</v>
      </c>
      <c r="Q171" s="112">
        <v>21</v>
      </c>
      <c r="R171" s="111">
        <v>5.4588247957635501</v>
      </c>
      <c r="S171" s="112">
        <v>21</v>
      </c>
      <c r="T171" s="111">
        <v>5.7872629002901599</v>
      </c>
      <c r="U171" s="112">
        <v>18</v>
      </c>
      <c r="V171" s="111">
        <v>7.2364843692398502</v>
      </c>
      <c r="W171" s="112">
        <v>17</v>
      </c>
      <c r="Z171" s="111">
        <v>10.011023998378899</v>
      </c>
      <c r="AA171" s="112">
        <v>17</v>
      </c>
    </row>
    <row r="172" spans="1:27" x14ac:dyDescent="0.25">
      <c r="A172" s="109" t="s">
        <v>158</v>
      </c>
      <c r="B172" s="110">
        <v>43985</v>
      </c>
      <c r="C172" s="111">
        <v>3160.9861000000001</v>
      </c>
      <c r="D172" s="111">
        <v>3.4771418221068999</v>
      </c>
      <c r="E172" s="112">
        <v>10</v>
      </c>
      <c r="F172" s="111">
        <v>2.97986328196217</v>
      </c>
      <c r="G172" s="112">
        <v>15</v>
      </c>
      <c r="H172" s="111">
        <v>2.65353742900303</v>
      </c>
      <c r="I172" s="112">
        <v>26</v>
      </c>
      <c r="J172" s="111">
        <v>3.67002118217159</v>
      </c>
      <c r="K172" s="112">
        <v>18</v>
      </c>
      <c r="L172" s="111">
        <v>4.9854610705048499</v>
      </c>
      <c r="M172" s="112">
        <v>11</v>
      </c>
      <c r="N172" s="111">
        <v>6.0616883795672099</v>
      </c>
      <c r="O172" s="112">
        <v>1</v>
      </c>
      <c r="P172" s="111">
        <v>5.65961030232521</v>
      </c>
      <c r="Q172" s="112">
        <v>3</v>
      </c>
      <c r="R172" s="111">
        <v>5.6836609649801098</v>
      </c>
      <c r="S172" s="112">
        <v>5</v>
      </c>
      <c r="T172" s="111">
        <v>5.9647107356351503</v>
      </c>
      <c r="U172" s="112">
        <v>5</v>
      </c>
      <c r="V172" s="111">
        <v>7.3037483472286802</v>
      </c>
      <c r="W172" s="112">
        <v>11</v>
      </c>
      <c r="Z172" s="111">
        <v>10.1088135855132</v>
      </c>
      <c r="AA172" s="112">
        <v>6</v>
      </c>
    </row>
    <row r="173" spans="1:27" x14ac:dyDescent="0.25">
      <c r="A173" s="109" t="s">
        <v>159</v>
      </c>
      <c r="B173" s="110">
        <v>43985</v>
      </c>
      <c r="C173" s="111">
        <v>1968.9474</v>
      </c>
      <c r="D173" s="111">
        <v>2.7382419857129299</v>
      </c>
      <c r="E173" s="112">
        <v>30</v>
      </c>
      <c r="F173" s="111">
        <v>2.7683268398087701</v>
      </c>
      <c r="G173" s="112">
        <v>25</v>
      </c>
      <c r="H173" s="111">
        <v>2.7983289233792301</v>
      </c>
      <c r="I173" s="112">
        <v>19</v>
      </c>
      <c r="J173" s="111">
        <v>2.6124759663757899</v>
      </c>
      <c r="K173" s="112">
        <v>43</v>
      </c>
      <c r="L173" s="111">
        <v>2.6651202746638698</v>
      </c>
      <c r="M173" s="112">
        <v>43</v>
      </c>
      <c r="N173" s="111">
        <v>2.6884486563251602</v>
      </c>
      <c r="O173" s="112">
        <v>43</v>
      </c>
      <c r="P173" s="111">
        <v>3.5443934485027602</v>
      </c>
      <c r="Q173" s="112">
        <v>39</v>
      </c>
      <c r="R173" s="111">
        <v>3.9005394417334598</v>
      </c>
      <c r="S173" s="112">
        <v>39</v>
      </c>
      <c r="T173" s="111">
        <v>4.2361069641636604</v>
      </c>
      <c r="U173" s="112">
        <v>39</v>
      </c>
      <c r="V173" s="111">
        <v>6.3820542542000096</v>
      </c>
      <c r="W173" s="112">
        <v>32</v>
      </c>
      <c r="Z173" s="111">
        <v>7.9330077136005297</v>
      </c>
      <c r="AA173" s="112">
        <v>33</v>
      </c>
    </row>
    <row r="174" spans="1:27" x14ac:dyDescent="0.25">
      <c r="A174" s="109" t="s">
        <v>160</v>
      </c>
      <c r="B174" s="110">
        <v>43985</v>
      </c>
      <c r="C174" s="111">
        <v>1928.9196999999999</v>
      </c>
      <c r="D174" s="111">
        <v>3.3609470130797598</v>
      </c>
      <c r="E174" s="112">
        <v>13</v>
      </c>
      <c r="F174" s="111">
        <v>2.9330650287120799</v>
      </c>
      <c r="G174" s="112">
        <v>17</v>
      </c>
      <c r="H174" s="111">
        <v>2.7495380121239799</v>
      </c>
      <c r="I174" s="112">
        <v>23</v>
      </c>
      <c r="J174" s="111">
        <v>3.7002696068208301</v>
      </c>
      <c r="K174" s="112">
        <v>15</v>
      </c>
      <c r="L174" s="111">
        <v>5.0827638476815702</v>
      </c>
      <c r="M174" s="112">
        <v>8</v>
      </c>
      <c r="N174" s="111">
        <v>6.0401024712887601</v>
      </c>
      <c r="O174" s="112">
        <v>2</v>
      </c>
      <c r="P174" s="111">
        <v>5.6541039258874699</v>
      </c>
      <c r="Q174" s="112">
        <v>5</v>
      </c>
      <c r="R174" s="111">
        <v>5.6240678885755404</v>
      </c>
      <c r="S174" s="112">
        <v>9</v>
      </c>
      <c r="T174" s="111">
        <v>5.8786743875988101</v>
      </c>
      <c r="U174" s="112">
        <v>14</v>
      </c>
      <c r="V174" s="111">
        <v>5.77837442350702</v>
      </c>
      <c r="W174" s="112">
        <v>34</v>
      </c>
      <c r="Z174" s="111">
        <v>9.1057359860415694</v>
      </c>
      <c r="AA174" s="112">
        <v>31</v>
      </c>
    </row>
    <row r="175" spans="1:27" x14ac:dyDescent="0.25">
      <c r="A175" s="109" t="s">
        <v>161</v>
      </c>
      <c r="B175" s="110">
        <v>43985</v>
      </c>
      <c r="C175" s="111">
        <v>3280.2440000000001</v>
      </c>
      <c r="D175" s="111">
        <v>3.0212905748505698</v>
      </c>
      <c r="E175" s="112">
        <v>21</v>
      </c>
      <c r="F175" s="111">
        <v>2.8752114036361101</v>
      </c>
      <c r="G175" s="112">
        <v>20</v>
      </c>
      <c r="H175" s="111">
        <v>2.7556016515824302</v>
      </c>
      <c r="I175" s="112">
        <v>22</v>
      </c>
      <c r="J175" s="111">
        <v>3.5566543149846899</v>
      </c>
      <c r="K175" s="112">
        <v>21</v>
      </c>
      <c r="L175" s="111">
        <v>4.8808425785904204</v>
      </c>
      <c r="M175" s="112">
        <v>13</v>
      </c>
      <c r="N175" s="111">
        <v>5.54425455091459</v>
      </c>
      <c r="O175" s="112">
        <v>16</v>
      </c>
      <c r="P175" s="111">
        <v>5.36351008396091</v>
      </c>
      <c r="Q175" s="112">
        <v>18</v>
      </c>
      <c r="R175" s="111">
        <v>5.4882348623620896</v>
      </c>
      <c r="S175" s="112">
        <v>16</v>
      </c>
      <c r="T175" s="111">
        <v>5.8076792290475199</v>
      </c>
      <c r="U175" s="112">
        <v>16</v>
      </c>
      <c r="V175" s="111">
        <v>7.2494084080328998</v>
      </c>
      <c r="W175" s="112">
        <v>14</v>
      </c>
      <c r="Z175" s="111">
        <v>9.9785051277818404</v>
      </c>
      <c r="AA175" s="112">
        <v>23</v>
      </c>
    </row>
    <row r="176" spans="1:27" x14ac:dyDescent="0.25">
      <c r="A176" s="109" t="s">
        <v>162</v>
      </c>
      <c r="B176" s="110">
        <v>43985</v>
      </c>
      <c r="C176" s="111">
        <v>1084.991</v>
      </c>
      <c r="D176" s="111">
        <v>2.8731532033724498</v>
      </c>
      <c r="E176" s="112">
        <v>26</v>
      </c>
      <c r="F176" s="111">
        <v>2.73112713634508</v>
      </c>
      <c r="G176" s="112">
        <v>28</v>
      </c>
      <c r="H176" s="111">
        <v>2.8802841987552701</v>
      </c>
      <c r="I176" s="112">
        <v>15</v>
      </c>
      <c r="J176" s="111">
        <v>3.0991166845482301</v>
      </c>
      <c r="K176" s="112">
        <v>31</v>
      </c>
      <c r="L176" s="111">
        <v>3.3768876061481499</v>
      </c>
      <c r="M176" s="112">
        <v>37</v>
      </c>
      <c r="N176" s="111">
        <v>4.0101111585057598</v>
      </c>
      <c r="O176" s="112">
        <v>38</v>
      </c>
      <c r="P176" s="111">
        <v>4.6182489921429601</v>
      </c>
      <c r="Q176" s="112">
        <v>31</v>
      </c>
      <c r="R176" s="111">
        <v>5.0448902563752602</v>
      </c>
      <c r="S176" s="112">
        <v>30</v>
      </c>
      <c r="T176" s="111">
        <v>5.5147195057834404</v>
      </c>
      <c r="U176" s="112">
        <v>30</v>
      </c>
      <c r="V176" s="111"/>
      <c r="W176" s="112"/>
      <c r="Z176" s="111">
        <v>6.1385886868727599</v>
      </c>
      <c r="AA176" s="112">
        <v>36</v>
      </c>
    </row>
    <row r="177" spans="1:27" x14ac:dyDescent="0.25">
      <c r="A177" s="132"/>
      <c r="B177" s="132"/>
      <c r="C177" s="132"/>
      <c r="D177" s="132" t="s">
        <v>115</v>
      </c>
      <c r="E177" s="132"/>
      <c r="F177" s="132" t="s">
        <v>116</v>
      </c>
      <c r="G177" s="132"/>
      <c r="H177" s="132" t="s">
        <v>117</v>
      </c>
      <c r="I177" s="132"/>
      <c r="J177" s="132" t="s">
        <v>47</v>
      </c>
      <c r="K177" s="132"/>
      <c r="L177" s="132" t="s">
        <v>48</v>
      </c>
      <c r="M177" s="132"/>
      <c r="N177" s="132" t="s">
        <v>1</v>
      </c>
      <c r="O177" s="132"/>
      <c r="P177" s="132" t="s">
        <v>2</v>
      </c>
      <c r="Q177" s="132"/>
      <c r="R177" s="132" t="s">
        <v>3</v>
      </c>
      <c r="S177" s="132"/>
      <c r="T177" s="132" t="s">
        <v>4</v>
      </c>
      <c r="U177" s="132"/>
      <c r="V177" s="132" t="s">
        <v>5</v>
      </c>
      <c r="W177" s="132"/>
      <c r="Z177" s="114" t="s">
        <v>46</v>
      </c>
      <c r="AA177" s="132" t="s">
        <v>405</v>
      </c>
    </row>
    <row r="178" spans="1:27" x14ac:dyDescent="0.25">
      <c r="A178" s="132"/>
      <c r="B178" s="132"/>
      <c r="C178" s="132"/>
      <c r="D178" s="114" t="s">
        <v>0</v>
      </c>
      <c r="E178" s="114"/>
      <c r="F178" s="114" t="s">
        <v>0</v>
      </c>
      <c r="G178" s="114"/>
      <c r="H178" s="114" t="s">
        <v>0</v>
      </c>
      <c r="I178" s="114"/>
      <c r="J178" s="114" t="s">
        <v>0</v>
      </c>
      <c r="K178" s="114"/>
      <c r="L178" s="114" t="s">
        <v>0</v>
      </c>
      <c r="M178" s="114"/>
      <c r="N178" s="114" t="s">
        <v>0</v>
      </c>
      <c r="O178" s="114"/>
      <c r="P178" s="114" t="s">
        <v>0</v>
      </c>
      <c r="Q178" s="114"/>
      <c r="R178" s="114" t="s">
        <v>0</v>
      </c>
      <c r="S178" s="114"/>
      <c r="T178" s="114" t="s">
        <v>0</v>
      </c>
      <c r="U178" s="114"/>
      <c r="V178" s="114" t="s">
        <v>0</v>
      </c>
      <c r="W178" s="114"/>
      <c r="Z178" s="114" t="s">
        <v>0</v>
      </c>
      <c r="AA178" s="132"/>
    </row>
    <row r="179" spans="1:27" x14ac:dyDescent="0.25">
      <c r="A179" s="114" t="s">
        <v>7</v>
      </c>
      <c r="B179" s="114" t="s">
        <v>8</v>
      </c>
      <c r="C179" s="114" t="s">
        <v>9</v>
      </c>
      <c r="D179" s="114"/>
      <c r="E179" s="114" t="s">
        <v>10</v>
      </c>
      <c r="F179" s="114"/>
      <c r="G179" s="114" t="s">
        <v>10</v>
      </c>
      <c r="H179" s="114"/>
      <c r="I179" s="114" t="s">
        <v>10</v>
      </c>
      <c r="J179" s="114"/>
      <c r="K179" s="114" t="s">
        <v>10</v>
      </c>
      <c r="L179" s="114"/>
      <c r="M179" s="114" t="s">
        <v>10</v>
      </c>
      <c r="N179" s="114"/>
      <c r="O179" s="114" t="s">
        <v>10</v>
      </c>
      <c r="P179" s="114"/>
      <c r="Q179" s="114" t="s">
        <v>10</v>
      </c>
      <c r="R179" s="114"/>
      <c r="S179" s="114" t="s">
        <v>10</v>
      </c>
      <c r="T179" s="114"/>
      <c r="U179" s="114" t="s">
        <v>10</v>
      </c>
      <c r="V179" s="114"/>
      <c r="W179" s="114" t="s">
        <v>10</v>
      </c>
      <c r="Z179" s="114"/>
      <c r="AA179" s="114" t="s">
        <v>10</v>
      </c>
    </row>
    <row r="180" spans="1:27" x14ac:dyDescent="0.25">
      <c r="A180" s="108" t="s">
        <v>388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Z180" s="108"/>
      <c r="AA180" s="108"/>
    </row>
    <row r="181" spans="1:27" x14ac:dyDescent="0.25">
      <c r="A181" s="109" t="s">
        <v>227</v>
      </c>
      <c r="B181" s="110">
        <v>43985</v>
      </c>
      <c r="C181" s="111">
        <v>320.6019</v>
      </c>
      <c r="D181" s="111">
        <v>4.2356504006815197</v>
      </c>
      <c r="E181" s="112">
        <v>3</v>
      </c>
      <c r="F181" s="111">
        <v>3.61765821151194</v>
      </c>
      <c r="G181" s="112">
        <v>4</v>
      </c>
      <c r="H181" s="111">
        <v>3.0545507301849502</v>
      </c>
      <c r="I181" s="112">
        <v>7</v>
      </c>
      <c r="J181" s="111">
        <v>3.9247224255191901</v>
      </c>
      <c r="K181" s="112">
        <v>4</v>
      </c>
      <c r="L181" s="111">
        <v>5.2141063336402897</v>
      </c>
      <c r="M181" s="112">
        <v>3</v>
      </c>
      <c r="N181" s="111">
        <v>5.61663227963429</v>
      </c>
      <c r="O181" s="112">
        <v>9</v>
      </c>
      <c r="P181" s="111">
        <v>5.3989758596698998</v>
      </c>
      <c r="Q181" s="112">
        <v>8</v>
      </c>
      <c r="R181" s="111">
        <v>5.48866813300807</v>
      </c>
      <c r="S181" s="112">
        <v>10</v>
      </c>
      <c r="T181" s="111">
        <v>5.8649848307681198</v>
      </c>
      <c r="U181" s="112">
        <v>3</v>
      </c>
      <c r="V181" s="111">
        <v>7.21735653756887</v>
      </c>
      <c r="W181" s="112">
        <v>6</v>
      </c>
      <c r="Z181" s="111">
        <v>13.624243158175901</v>
      </c>
      <c r="AA181" s="112">
        <v>5</v>
      </c>
    </row>
    <row r="182" spans="1:27" x14ac:dyDescent="0.25">
      <c r="A182" s="109" t="s">
        <v>228</v>
      </c>
      <c r="B182" s="110">
        <v>43985</v>
      </c>
      <c r="C182" s="111">
        <v>2213.5037000000002</v>
      </c>
      <c r="D182" s="111">
        <v>3.1036244042040901</v>
      </c>
      <c r="E182" s="112">
        <v>15</v>
      </c>
      <c r="F182" s="111">
        <v>2.84018826861025</v>
      </c>
      <c r="G182" s="112">
        <v>15</v>
      </c>
      <c r="H182" s="111">
        <v>2.7002895294778901</v>
      </c>
      <c r="I182" s="112">
        <v>17</v>
      </c>
      <c r="J182" s="111">
        <v>3.6464887507369701</v>
      </c>
      <c r="K182" s="112">
        <v>11</v>
      </c>
      <c r="L182" s="111">
        <v>4.8189952143240298</v>
      </c>
      <c r="M182" s="112">
        <v>11</v>
      </c>
      <c r="N182" s="111">
        <v>5.70840004696137</v>
      </c>
      <c r="O182" s="112">
        <v>6</v>
      </c>
      <c r="P182" s="111">
        <v>5.4662342595078703</v>
      </c>
      <c r="Q182" s="112">
        <v>4</v>
      </c>
      <c r="R182" s="111">
        <v>5.5437186339502604</v>
      </c>
      <c r="S182" s="112">
        <v>4</v>
      </c>
      <c r="T182" s="111">
        <v>5.8381781160919797</v>
      </c>
      <c r="U182" s="112">
        <v>6</v>
      </c>
      <c r="V182" s="111">
        <v>7.23172575553426</v>
      </c>
      <c r="W182" s="112">
        <v>3</v>
      </c>
      <c r="Z182" s="111">
        <v>11.3863457712082</v>
      </c>
      <c r="AA182" s="112">
        <v>25</v>
      </c>
    </row>
    <row r="183" spans="1:27" x14ac:dyDescent="0.25">
      <c r="A183" s="109" t="s">
        <v>229</v>
      </c>
      <c r="B183" s="110">
        <v>43985</v>
      </c>
      <c r="C183" s="111">
        <v>2290.5346</v>
      </c>
      <c r="D183" s="111">
        <v>2.1306531970015601</v>
      </c>
      <c r="E183" s="112">
        <v>34</v>
      </c>
      <c r="F183" s="111">
        <v>2.4449424001253099</v>
      </c>
      <c r="G183" s="112">
        <v>30</v>
      </c>
      <c r="H183" s="111">
        <v>2.5433508042125501</v>
      </c>
      <c r="I183" s="112">
        <v>24</v>
      </c>
      <c r="J183" s="111">
        <v>3.1924128943330699</v>
      </c>
      <c r="K183" s="112">
        <v>27</v>
      </c>
      <c r="L183" s="111">
        <v>3.7705197756967399</v>
      </c>
      <c r="M183" s="112">
        <v>28</v>
      </c>
      <c r="N183" s="111">
        <v>5.4365143720551803</v>
      </c>
      <c r="O183" s="112">
        <v>14</v>
      </c>
      <c r="P183" s="111">
        <v>5.3277468904683403</v>
      </c>
      <c r="Q183" s="112">
        <v>13</v>
      </c>
      <c r="R183" s="111">
        <v>5.4651592200475596</v>
      </c>
      <c r="S183" s="112">
        <v>12</v>
      </c>
      <c r="T183" s="111">
        <v>5.7583557984348097</v>
      </c>
      <c r="U183" s="112">
        <v>14</v>
      </c>
      <c r="V183" s="111">
        <v>7.1894943939576201</v>
      </c>
      <c r="W183" s="112">
        <v>9</v>
      </c>
      <c r="Z183" s="111">
        <v>11.3889054400387</v>
      </c>
      <c r="AA183" s="112">
        <v>24</v>
      </c>
    </row>
    <row r="184" spans="1:27" x14ac:dyDescent="0.25">
      <c r="A184" s="109" t="s">
        <v>230</v>
      </c>
      <c r="B184" s="110">
        <v>43985</v>
      </c>
      <c r="C184" s="111">
        <v>3059.7804000000001</v>
      </c>
      <c r="D184" s="111">
        <v>3.0075387764859598</v>
      </c>
      <c r="E184" s="112">
        <v>19</v>
      </c>
      <c r="F184" s="111">
        <v>3.1114708222074601</v>
      </c>
      <c r="G184" s="112">
        <v>10</v>
      </c>
      <c r="H184" s="111">
        <v>3.2811642913183499</v>
      </c>
      <c r="I184" s="112">
        <v>4</v>
      </c>
      <c r="J184" s="111">
        <v>3.62598677968283</v>
      </c>
      <c r="K184" s="112">
        <v>12</v>
      </c>
      <c r="L184" s="111">
        <v>4.1594946688660102</v>
      </c>
      <c r="M184" s="112">
        <v>25</v>
      </c>
      <c r="N184" s="111">
        <v>5.3039330206315798</v>
      </c>
      <c r="O184" s="112">
        <v>19</v>
      </c>
      <c r="P184" s="111">
        <v>5.2868639284730099</v>
      </c>
      <c r="Q184" s="112">
        <v>16</v>
      </c>
      <c r="R184" s="111">
        <v>5.4654635349610903</v>
      </c>
      <c r="S184" s="112">
        <v>11</v>
      </c>
      <c r="T184" s="111">
        <v>5.7752031957280003</v>
      </c>
      <c r="U184" s="112">
        <v>12</v>
      </c>
      <c r="V184" s="111">
        <v>7.1485989650146502</v>
      </c>
      <c r="W184" s="112">
        <v>14</v>
      </c>
      <c r="Z184" s="111">
        <v>13.068309508082701</v>
      </c>
      <c r="AA184" s="112">
        <v>12</v>
      </c>
    </row>
    <row r="185" spans="1:27" x14ac:dyDescent="0.25">
      <c r="A185" s="109" t="s">
        <v>231</v>
      </c>
      <c r="B185" s="110">
        <v>43985</v>
      </c>
      <c r="C185" s="111">
        <v>2288.96</v>
      </c>
      <c r="D185" s="111">
        <v>3.2293722685740001</v>
      </c>
      <c r="E185" s="112">
        <v>13</v>
      </c>
      <c r="F185" s="111">
        <v>3.0799726636375802</v>
      </c>
      <c r="G185" s="112">
        <v>11</v>
      </c>
      <c r="H185" s="111">
        <v>2.6924088917715201</v>
      </c>
      <c r="I185" s="112">
        <v>18</v>
      </c>
      <c r="J185" s="111">
        <v>3.7337671002542101</v>
      </c>
      <c r="K185" s="112">
        <v>9</v>
      </c>
      <c r="L185" s="111">
        <v>4.93985811254697</v>
      </c>
      <c r="M185" s="112">
        <v>8</v>
      </c>
      <c r="N185" s="111">
        <v>5.4821486706962199</v>
      </c>
      <c r="O185" s="112">
        <v>12</v>
      </c>
      <c r="P185" s="111">
        <v>5.2044023505707697</v>
      </c>
      <c r="Q185" s="112">
        <v>22</v>
      </c>
      <c r="R185" s="111">
        <v>5.2907647860134501</v>
      </c>
      <c r="S185" s="112">
        <v>22</v>
      </c>
      <c r="T185" s="111">
        <v>5.5709545152157398</v>
      </c>
      <c r="U185" s="112">
        <v>24</v>
      </c>
      <c r="V185" s="111">
        <v>7.0939074004024798</v>
      </c>
      <c r="W185" s="112">
        <v>21</v>
      </c>
      <c r="Z185" s="111">
        <v>10.840331797235001</v>
      </c>
      <c r="AA185" s="112">
        <v>27</v>
      </c>
    </row>
    <row r="186" spans="1:27" x14ac:dyDescent="0.25">
      <c r="A186" s="109" t="s">
        <v>232</v>
      </c>
      <c r="B186" s="110">
        <v>43985</v>
      </c>
      <c r="C186" s="111">
        <v>2397.7024000000001</v>
      </c>
      <c r="D186" s="111">
        <v>3.0128619153842999</v>
      </c>
      <c r="E186" s="112">
        <v>18</v>
      </c>
      <c r="F186" s="111">
        <v>2.6468243037764201</v>
      </c>
      <c r="G186" s="112">
        <v>27</v>
      </c>
      <c r="H186" s="111">
        <v>2.53976489402771</v>
      </c>
      <c r="I186" s="112">
        <v>26</v>
      </c>
      <c r="J186" s="111">
        <v>2.9515798359397598</v>
      </c>
      <c r="K186" s="112">
        <v>30</v>
      </c>
      <c r="L186" s="111">
        <v>3.2246217083547699</v>
      </c>
      <c r="M186" s="112">
        <v>33</v>
      </c>
      <c r="N186" s="111">
        <v>3.89443102151892</v>
      </c>
      <c r="O186" s="112">
        <v>34</v>
      </c>
      <c r="P186" s="111">
        <v>4.4696272615360497</v>
      </c>
      <c r="Q186" s="112">
        <v>32</v>
      </c>
      <c r="R186" s="111">
        <v>4.7748934563732703</v>
      </c>
      <c r="S186" s="112">
        <v>31</v>
      </c>
      <c r="T186" s="111">
        <v>5.1369668392935299</v>
      </c>
      <c r="U186" s="112">
        <v>31</v>
      </c>
      <c r="V186" s="111">
        <v>6.8567536245568999</v>
      </c>
      <c r="W186" s="112">
        <v>29</v>
      </c>
      <c r="Z186" s="111">
        <v>11.664844794528699</v>
      </c>
      <c r="AA186" s="112">
        <v>18</v>
      </c>
    </row>
    <row r="187" spans="1:27" x14ac:dyDescent="0.25">
      <c r="A187" s="109" t="s">
        <v>233</v>
      </c>
      <c r="B187" s="110">
        <v>43985</v>
      </c>
      <c r="C187" s="111">
        <v>2844.8269</v>
      </c>
      <c r="D187" s="111">
        <v>3.0859495074592198</v>
      </c>
      <c r="E187" s="112">
        <v>16</v>
      </c>
      <c r="F187" s="111">
        <v>2.7274790277389198</v>
      </c>
      <c r="G187" s="112">
        <v>21</v>
      </c>
      <c r="H187" s="111">
        <v>2.8007097327296901</v>
      </c>
      <c r="I187" s="112">
        <v>13</v>
      </c>
      <c r="J187" s="111">
        <v>3.31773483875905</v>
      </c>
      <c r="K187" s="112">
        <v>25</v>
      </c>
      <c r="L187" s="111">
        <v>4.2296470203621803</v>
      </c>
      <c r="M187" s="112">
        <v>24</v>
      </c>
      <c r="N187" s="111">
        <v>5.5148344398162203</v>
      </c>
      <c r="O187" s="112">
        <v>11</v>
      </c>
      <c r="P187" s="111">
        <v>5.3142456137730196</v>
      </c>
      <c r="Q187" s="112">
        <v>14</v>
      </c>
      <c r="R187" s="111">
        <v>5.37088077078959</v>
      </c>
      <c r="S187" s="112">
        <v>19</v>
      </c>
      <c r="T187" s="111">
        <v>5.6877075503649799</v>
      </c>
      <c r="U187" s="112">
        <v>18</v>
      </c>
      <c r="V187" s="111">
        <v>7.1140461703728404</v>
      </c>
      <c r="W187" s="112">
        <v>18</v>
      </c>
      <c r="Z187" s="111">
        <v>12.6881819954777</v>
      </c>
      <c r="AA187" s="112">
        <v>14</v>
      </c>
    </row>
    <row r="188" spans="1:27" x14ac:dyDescent="0.25">
      <c r="A188" s="109" t="s">
        <v>234</v>
      </c>
      <c r="B188" s="110">
        <v>43985</v>
      </c>
      <c r="C188" s="111">
        <v>2557.6631000000002</v>
      </c>
      <c r="D188" s="111">
        <v>2.5689319315613801</v>
      </c>
      <c r="E188" s="112">
        <v>27</v>
      </c>
      <c r="F188" s="111">
        <v>2.8805372675022198</v>
      </c>
      <c r="G188" s="112">
        <v>13</v>
      </c>
      <c r="H188" s="111">
        <v>2.6294023152663502</v>
      </c>
      <c r="I188" s="112">
        <v>22</v>
      </c>
      <c r="J188" s="111">
        <v>3.7894129527151801</v>
      </c>
      <c r="K188" s="112">
        <v>7</v>
      </c>
      <c r="L188" s="111">
        <v>4.8580529016461904</v>
      </c>
      <c r="M188" s="112">
        <v>10</v>
      </c>
      <c r="N188" s="111">
        <v>5.6788371334099201</v>
      </c>
      <c r="O188" s="112">
        <v>7</v>
      </c>
      <c r="P188" s="111">
        <v>5.35436656859524</v>
      </c>
      <c r="Q188" s="112">
        <v>11</v>
      </c>
      <c r="R188" s="111">
        <v>5.4645805948714496</v>
      </c>
      <c r="S188" s="112">
        <v>13</v>
      </c>
      <c r="T188" s="111">
        <v>5.7799651726491597</v>
      </c>
      <c r="U188" s="112">
        <v>10</v>
      </c>
      <c r="V188" s="111">
        <v>7.1745923728023699</v>
      </c>
      <c r="W188" s="112">
        <v>10</v>
      </c>
      <c r="Z188" s="111">
        <v>11.6073728074538</v>
      </c>
      <c r="AA188" s="112">
        <v>19</v>
      </c>
    </row>
    <row r="189" spans="1:27" x14ac:dyDescent="0.25">
      <c r="A189" s="109" t="s">
        <v>235</v>
      </c>
      <c r="B189" s="110">
        <v>43985</v>
      </c>
      <c r="C189" s="111">
        <v>2178.9688999999998</v>
      </c>
      <c r="D189" s="111">
        <v>3.1963787409081701</v>
      </c>
      <c r="E189" s="112">
        <v>14</v>
      </c>
      <c r="F189" s="111">
        <v>1.99816907814843</v>
      </c>
      <c r="G189" s="112">
        <v>35</v>
      </c>
      <c r="H189" s="111">
        <v>2.27506583933059</v>
      </c>
      <c r="I189" s="112">
        <v>31</v>
      </c>
      <c r="J189" s="111">
        <v>2.6782488612551201</v>
      </c>
      <c r="K189" s="112">
        <v>35</v>
      </c>
      <c r="L189" s="111">
        <v>3.1189628209483602</v>
      </c>
      <c r="M189" s="112">
        <v>35</v>
      </c>
      <c r="N189" s="111">
        <v>4.2463663616437897</v>
      </c>
      <c r="O189" s="112">
        <v>29</v>
      </c>
      <c r="P189" s="111">
        <v>4.5412282858008002</v>
      </c>
      <c r="Q189" s="112">
        <v>30</v>
      </c>
      <c r="R189" s="111">
        <v>4.6871264127196302</v>
      </c>
      <c r="S189" s="112">
        <v>33</v>
      </c>
      <c r="T189" s="111">
        <v>5.0304877156882801</v>
      </c>
      <c r="U189" s="112">
        <v>33</v>
      </c>
      <c r="V189" s="111">
        <v>6.89874294348893</v>
      </c>
      <c r="W189" s="112">
        <v>28</v>
      </c>
      <c r="Z189" s="111">
        <v>11.453916648922</v>
      </c>
      <c r="AA189" s="112">
        <v>21</v>
      </c>
    </row>
    <row r="190" spans="1:27" x14ac:dyDescent="0.25">
      <c r="A190" s="109" t="s">
        <v>236</v>
      </c>
      <c r="B190" s="110">
        <v>43985</v>
      </c>
      <c r="C190" s="111">
        <v>3916.2912999999999</v>
      </c>
      <c r="D190" s="111">
        <v>2.1614457635602502</v>
      </c>
      <c r="E190" s="112">
        <v>33</v>
      </c>
      <c r="F190" s="111">
        <v>2.2580438761398498</v>
      </c>
      <c r="G190" s="112">
        <v>32</v>
      </c>
      <c r="H190" s="111">
        <v>2.13849492449273</v>
      </c>
      <c r="I190" s="112">
        <v>34</v>
      </c>
      <c r="J190" s="111">
        <v>3.3087479275118299</v>
      </c>
      <c r="K190" s="112">
        <v>26</v>
      </c>
      <c r="L190" s="111">
        <v>4.6102365256263997</v>
      </c>
      <c r="M190" s="112">
        <v>19</v>
      </c>
      <c r="N190" s="111">
        <v>5.4051523662028904</v>
      </c>
      <c r="O190" s="112">
        <v>18</v>
      </c>
      <c r="P190" s="111">
        <v>5.2080625281635999</v>
      </c>
      <c r="Q190" s="112">
        <v>21</v>
      </c>
      <c r="R190" s="111">
        <v>5.3237548934490704</v>
      </c>
      <c r="S190" s="112">
        <v>21</v>
      </c>
      <c r="T190" s="111">
        <v>5.6486640456381503</v>
      </c>
      <c r="U190" s="112">
        <v>21</v>
      </c>
      <c r="V190" s="111">
        <v>7.0075220532372704</v>
      </c>
      <c r="W190" s="112">
        <v>26</v>
      </c>
      <c r="Z190" s="111">
        <v>14.8479052099316</v>
      </c>
      <c r="AA190" s="112">
        <v>2</v>
      </c>
    </row>
    <row r="191" spans="1:27" x14ac:dyDescent="0.25">
      <c r="A191" s="109" t="s">
        <v>237</v>
      </c>
      <c r="B191" s="110">
        <v>43985</v>
      </c>
      <c r="C191" s="111">
        <v>1986.1715999999999</v>
      </c>
      <c r="D191" s="111">
        <v>2.5417247535562999</v>
      </c>
      <c r="E191" s="112">
        <v>28</v>
      </c>
      <c r="F191" s="111">
        <v>2.7792465999700502</v>
      </c>
      <c r="G191" s="112">
        <v>19</v>
      </c>
      <c r="H191" s="111">
        <v>2.7685297550415999</v>
      </c>
      <c r="I191" s="112">
        <v>16</v>
      </c>
      <c r="J191" s="111">
        <v>3.57806113613099</v>
      </c>
      <c r="K191" s="112">
        <v>16</v>
      </c>
      <c r="L191" s="111">
        <v>4.3614415873646299</v>
      </c>
      <c r="M191" s="112">
        <v>23</v>
      </c>
      <c r="N191" s="111">
        <v>4.8752296661280203</v>
      </c>
      <c r="O191" s="112">
        <v>26</v>
      </c>
      <c r="P191" s="111">
        <v>5.0197671941557802</v>
      </c>
      <c r="Q191" s="112">
        <v>26</v>
      </c>
      <c r="R191" s="111">
        <v>5.2637304030530698</v>
      </c>
      <c r="S191" s="112">
        <v>24</v>
      </c>
      <c r="T191" s="111">
        <v>5.6350778021685803</v>
      </c>
      <c r="U191" s="112">
        <v>22</v>
      </c>
      <c r="V191" s="111">
        <v>7.1440630773224196</v>
      </c>
      <c r="W191" s="112">
        <v>15</v>
      </c>
      <c r="Z191" s="111">
        <v>6.1572465617516201</v>
      </c>
      <c r="AA191" s="112">
        <v>33</v>
      </c>
    </row>
    <row r="192" spans="1:27" x14ac:dyDescent="0.25">
      <c r="A192" s="109" t="s">
        <v>238</v>
      </c>
      <c r="B192" s="110">
        <v>43985</v>
      </c>
      <c r="C192" s="111">
        <v>295.11259999999999</v>
      </c>
      <c r="D192" s="111">
        <v>3.4139315790351299</v>
      </c>
      <c r="E192" s="112">
        <v>8</v>
      </c>
      <c r="F192" s="111">
        <v>3.0227046588925801</v>
      </c>
      <c r="G192" s="112">
        <v>12</v>
      </c>
      <c r="H192" s="111">
        <v>2.8426920698815299</v>
      </c>
      <c r="I192" s="112">
        <v>11</v>
      </c>
      <c r="J192" s="111">
        <v>3.7919311145883401</v>
      </c>
      <c r="K192" s="112">
        <v>6</v>
      </c>
      <c r="L192" s="111">
        <v>5.0920751102430302</v>
      </c>
      <c r="M192" s="112">
        <v>4</v>
      </c>
      <c r="N192" s="111">
        <v>5.7234250687267298</v>
      </c>
      <c r="O192" s="112">
        <v>4</v>
      </c>
      <c r="P192" s="111">
        <v>5.4186416285368297</v>
      </c>
      <c r="Q192" s="112">
        <v>7</v>
      </c>
      <c r="R192" s="111">
        <v>5.4921259548989401</v>
      </c>
      <c r="S192" s="112">
        <v>9</v>
      </c>
      <c r="T192" s="111">
        <v>5.7959957234730801</v>
      </c>
      <c r="U192" s="112">
        <v>8</v>
      </c>
      <c r="V192" s="111">
        <v>7.1610466487288198</v>
      </c>
      <c r="W192" s="112">
        <v>12</v>
      </c>
      <c r="Z192" s="111">
        <v>13.4066451430723</v>
      </c>
      <c r="AA192" s="112">
        <v>8</v>
      </c>
    </row>
    <row r="193" spans="1:27" x14ac:dyDescent="0.25">
      <c r="A193" s="109" t="s">
        <v>239</v>
      </c>
      <c r="B193" s="110">
        <v>43985</v>
      </c>
      <c r="C193" s="111">
        <v>2134.7494999999999</v>
      </c>
      <c r="D193" s="111">
        <v>4.2151498498650399</v>
      </c>
      <c r="E193" s="112">
        <v>4</v>
      </c>
      <c r="F193" s="111">
        <v>3.7798374152122598</v>
      </c>
      <c r="G193" s="112">
        <v>3</v>
      </c>
      <c r="H193" s="111">
        <v>3.41842497640702</v>
      </c>
      <c r="I193" s="112">
        <v>3</v>
      </c>
      <c r="J193" s="111">
        <v>4.1052168702676202</v>
      </c>
      <c r="K193" s="112">
        <v>3</v>
      </c>
      <c r="L193" s="111">
        <v>5.0831416797623499</v>
      </c>
      <c r="M193" s="112">
        <v>5</v>
      </c>
      <c r="N193" s="111">
        <v>5.9214843446582002</v>
      </c>
      <c r="O193" s="112">
        <v>3</v>
      </c>
      <c r="P193" s="111">
        <v>5.6143418984640299</v>
      </c>
      <c r="Q193" s="112">
        <v>1</v>
      </c>
      <c r="R193" s="111">
        <v>5.7000986555776496</v>
      </c>
      <c r="S193" s="112">
        <v>2</v>
      </c>
      <c r="T193" s="111">
        <v>5.9577260146125202</v>
      </c>
      <c r="U193" s="112">
        <v>2</v>
      </c>
      <c r="V193" s="111">
        <v>7.2469483730157203</v>
      </c>
      <c r="W193" s="112">
        <v>1</v>
      </c>
      <c r="Z193" s="111">
        <v>11.4510248133813</v>
      </c>
      <c r="AA193" s="112">
        <v>22</v>
      </c>
    </row>
    <row r="194" spans="1:27" x14ac:dyDescent="0.25">
      <c r="A194" s="109" t="s">
        <v>240</v>
      </c>
      <c r="B194" s="110">
        <v>43985</v>
      </c>
      <c r="C194" s="111">
        <v>2410.6484</v>
      </c>
      <c r="D194" s="111">
        <v>2.9497352697438499</v>
      </c>
      <c r="E194" s="112">
        <v>20</v>
      </c>
      <c r="F194" s="111">
        <v>2.7810562297452299</v>
      </c>
      <c r="G194" s="112">
        <v>18</v>
      </c>
      <c r="H194" s="111">
        <v>2.6304796808058399</v>
      </c>
      <c r="I194" s="112">
        <v>21</v>
      </c>
      <c r="J194" s="111">
        <v>3.3701212670038201</v>
      </c>
      <c r="K194" s="112">
        <v>24</v>
      </c>
      <c r="L194" s="111">
        <v>4.3862117779262197</v>
      </c>
      <c r="M194" s="112">
        <v>22</v>
      </c>
      <c r="N194" s="111">
        <v>5.1420283696973197</v>
      </c>
      <c r="O194" s="112">
        <v>24</v>
      </c>
      <c r="P194" s="111">
        <v>5.0798541480792698</v>
      </c>
      <c r="Q194" s="112">
        <v>25</v>
      </c>
      <c r="R194" s="111">
        <v>5.1777479847360004</v>
      </c>
      <c r="S194" s="112">
        <v>27</v>
      </c>
      <c r="T194" s="111">
        <v>5.4830428149199602</v>
      </c>
      <c r="U194" s="112">
        <v>28</v>
      </c>
      <c r="V194" s="111">
        <v>6.9767689647003399</v>
      </c>
      <c r="W194" s="112">
        <v>27</v>
      </c>
      <c r="Z194" s="111">
        <v>8.71609034205167</v>
      </c>
      <c r="AA194" s="112">
        <v>30</v>
      </c>
    </row>
    <row r="195" spans="1:27" x14ac:dyDescent="0.25">
      <c r="A195" s="109" t="s">
        <v>241</v>
      </c>
      <c r="B195" s="110">
        <v>43985</v>
      </c>
      <c r="C195" s="111">
        <v>1547.9236000000001</v>
      </c>
      <c r="D195" s="111">
        <v>2.8227413046316698</v>
      </c>
      <c r="E195" s="112">
        <v>24</v>
      </c>
      <c r="F195" s="111">
        <v>2.5503157837431001</v>
      </c>
      <c r="G195" s="112">
        <v>28</v>
      </c>
      <c r="H195" s="111">
        <v>2.4784222852042501</v>
      </c>
      <c r="I195" s="112">
        <v>28</v>
      </c>
      <c r="J195" s="111">
        <v>2.88854359000401</v>
      </c>
      <c r="K195" s="112">
        <v>31</v>
      </c>
      <c r="L195" s="111">
        <v>3.39898705982477</v>
      </c>
      <c r="M195" s="112">
        <v>29</v>
      </c>
      <c r="N195" s="111">
        <v>3.7092717204792498</v>
      </c>
      <c r="O195" s="112">
        <v>35</v>
      </c>
      <c r="P195" s="111">
        <v>4.1994183646937904</v>
      </c>
      <c r="Q195" s="112">
        <v>35</v>
      </c>
      <c r="R195" s="111">
        <v>4.4928313850587402</v>
      </c>
      <c r="S195" s="112">
        <v>35</v>
      </c>
      <c r="T195" s="111">
        <v>4.8823941854939603</v>
      </c>
      <c r="U195" s="112">
        <v>35</v>
      </c>
      <c r="V195" s="111">
        <v>6.3983404462521403</v>
      </c>
      <c r="W195" s="112">
        <v>30</v>
      </c>
      <c r="Z195" s="111">
        <v>8.3484390544380798</v>
      </c>
      <c r="AA195" s="112">
        <v>31</v>
      </c>
    </row>
    <row r="196" spans="1:27" x14ac:dyDescent="0.25">
      <c r="A196" s="109" t="s">
        <v>242</v>
      </c>
      <c r="B196" s="110">
        <v>43985</v>
      </c>
      <c r="C196" s="111">
        <v>1939.2793999999999</v>
      </c>
      <c r="D196" s="111">
        <v>2.3396529756672901</v>
      </c>
      <c r="E196" s="112">
        <v>31</v>
      </c>
      <c r="F196" s="111">
        <v>2.0537639893209998</v>
      </c>
      <c r="G196" s="112">
        <v>33</v>
      </c>
      <c r="H196" s="111">
        <v>1.96004675038851</v>
      </c>
      <c r="I196" s="112">
        <v>35</v>
      </c>
      <c r="J196" s="111">
        <v>2.7862598090948798</v>
      </c>
      <c r="K196" s="112">
        <v>32</v>
      </c>
      <c r="L196" s="111">
        <v>3.3628264122481699</v>
      </c>
      <c r="M196" s="112">
        <v>30</v>
      </c>
      <c r="N196" s="111">
        <v>4.7305107431848397</v>
      </c>
      <c r="O196" s="112">
        <v>28</v>
      </c>
      <c r="P196" s="111">
        <v>4.9839078289596399</v>
      </c>
      <c r="Q196" s="112">
        <v>27</v>
      </c>
      <c r="R196" s="111">
        <v>5.1923657089005202</v>
      </c>
      <c r="S196" s="112">
        <v>26</v>
      </c>
      <c r="T196" s="111">
        <v>5.5370970319800898</v>
      </c>
      <c r="U196" s="112">
        <v>26</v>
      </c>
      <c r="V196" s="111">
        <v>7.0489147168423703</v>
      </c>
      <c r="W196" s="112">
        <v>25</v>
      </c>
      <c r="Z196" s="111">
        <v>10.9044841284987</v>
      </c>
      <c r="AA196" s="112">
        <v>26</v>
      </c>
    </row>
    <row r="197" spans="1:27" x14ac:dyDescent="0.25">
      <c r="A197" s="109" t="s">
        <v>243</v>
      </c>
      <c r="B197" s="110">
        <v>43985</v>
      </c>
      <c r="C197" s="111">
        <v>2737.9072999999999</v>
      </c>
      <c r="D197" s="111">
        <v>2.4038006711408801</v>
      </c>
      <c r="E197" s="112">
        <v>30</v>
      </c>
      <c r="F197" s="111">
        <v>2.31965266320592</v>
      </c>
      <c r="G197" s="112">
        <v>31</v>
      </c>
      <c r="H197" s="111">
        <v>1.9364308602877001</v>
      </c>
      <c r="I197" s="112">
        <v>36</v>
      </c>
      <c r="J197" s="111">
        <v>3.13739996605951</v>
      </c>
      <c r="K197" s="112">
        <v>28</v>
      </c>
      <c r="L197" s="111">
        <v>4.6280579517389704</v>
      </c>
      <c r="M197" s="112">
        <v>18</v>
      </c>
      <c r="N197" s="111">
        <v>5.2003451021644604</v>
      </c>
      <c r="O197" s="112">
        <v>23</v>
      </c>
      <c r="P197" s="111">
        <v>5.1128692437075696</v>
      </c>
      <c r="Q197" s="112">
        <v>24</v>
      </c>
      <c r="R197" s="111">
        <v>5.2424566132099999</v>
      </c>
      <c r="S197" s="112">
        <v>25</v>
      </c>
      <c r="T197" s="111">
        <v>5.5517499583227297</v>
      </c>
      <c r="U197" s="112">
        <v>25</v>
      </c>
      <c r="V197" s="111">
        <v>7.0795201849031599</v>
      </c>
      <c r="W197" s="112">
        <v>22</v>
      </c>
      <c r="Z197" s="111">
        <v>12.8226433090762</v>
      </c>
      <c r="AA197" s="112">
        <v>13</v>
      </c>
    </row>
    <row r="198" spans="1:27" x14ac:dyDescent="0.25">
      <c r="A198" s="109" t="s">
        <v>244</v>
      </c>
      <c r="B198" s="110">
        <v>43985</v>
      </c>
      <c r="C198" s="111">
        <v>1052.9227000000001</v>
      </c>
      <c r="D198" s="111">
        <v>2.8323839972096398</v>
      </c>
      <c r="E198" s="112">
        <v>23</v>
      </c>
      <c r="F198" s="111">
        <v>2.82357524070646</v>
      </c>
      <c r="G198" s="112">
        <v>17</v>
      </c>
      <c r="H198" s="111">
        <v>2.83172032845542</v>
      </c>
      <c r="I198" s="112">
        <v>12</v>
      </c>
      <c r="J198" s="111">
        <v>2.6799121893774598</v>
      </c>
      <c r="K198" s="112">
        <v>34</v>
      </c>
      <c r="L198" s="111">
        <v>2.7350657528111602</v>
      </c>
      <c r="M198" s="112">
        <v>37</v>
      </c>
      <c r="N198" s="111">
        <v>2.98459515196891</v>
      </c>
      <c r="O198" s="112">
        <v>37</v>
      </c>
      <c r="P198" s="111">
        <v>3.7960272866281</v>
      </c>
      <c r="Q198" s="112">
        <v>37</v>
      </c>
      <c r="R198" s="111">
        <v>4.1793020391993601</v>
      </c>
      <c r="S198" s="112">
        <v>37</v>
      </c>
      <c r="T198" s="111">
        <v>4.5187671727164496</v>
      </c>
      <c r="U198" s="112">
        <v>37</v>
      </c>
      <c r="V198" s="111"/>
      <c r="W198" s="112"/>
      <c r="Z198" s="111">
        <v>4.7498592983002901</v>
      </c>
      <c r="AA198" s="112">
        <v>37</v>
      </c>
    </row>
    <row r="199" spans="1:27" x14ac:dyDescent="0.25">
      <c r="A199" s="109" t="s">
        <v>245</v>
      </c>
      <c r="B199" s="110">
        <v>43985</v>
      </c>
      <c r="C199" s="111">
        <v>54.443199999999997</v>
      </c>
      <c r="D199" s="111">
        <v>3.35242531898305</v>
      </c>
      <c r="E199" s="112">
        <v>10</v>
      </c>
      <c r="F199" s="111">
        <v>3.3306815265831098</v>
      </c>
      <c r="G199" s="112">
        <v>6</v>
      </c>
      <c r="H199" s="111">
        <v>3.0282408267980099</v>
      </c>
      <c r="I199" s="112">
        <v>8</v>
      </c>
      <c r="J199" s="111">
        <v>3.4044446032554698</v>
      </c>
      <c r="K199" s="112">
        <v>22</v>
      </c>
      <c r="L199" s="111">
        <v>4.0428632267315603</v>
      </c>
      <c r="M199" s="112">
        <v>26</v>
      </c>
      <c r="N199" s="111">
        <v>4.7961618823624503</v>
      </c>
      <c r="O199" s="112">
        <v>27</v>
      </c>
      <c r="P199" s="111">
        <v>4.9409965850221802</v>
      </c>
      <c r="Q199" s="112">
        <v>28</v>
      </c>
      <c r="R199" s="111">
        <v>5.1382649500305204</v>
      </c>
      <c r="S199" s="112">
        <v>28</v>
      </c>
      <c r="T199" s="111">
        <v>5.5201105833981599</v>
      </c>
      <c r="U199" s="112">
        <v>27</v>
      </c>
      <c r="V199" s="111">
        <v>7.0973021835094796</v>
      </c>
      <c r="W199" s="112">
        <v>20</v>
      </c>
      <c r="Z199" s="111">
        <v>19.806798534798499</v>
      </c>
      <c r="AA199" s="112">
        <v>1</v>
      </c>
    </row>
    <row r="200" spans="1:27" x14ac:dyDescent="0.25">
      <c r="A200" s="109" t="s">
        <v>246</v>
      </c>
      <c r="B200" s="110">
        <v>43985</v>
      </c>
      <c r="C200" s="111">
        <v>4033.48</v>
      </c>
      <c r="D200" s="111">
        <v>2.4488934296366098</v>
      </c>
      <c r="E200" s="112">
        <v>29</v>
      </c>
      <c r="F200" s="111">
        <v>2.6649867234848799</v>
      </c>
      <c r="G200" s="112">
        <v>24</v>
      </c>
      <c r="H200" s="111">
        <v>2.3318726035984301</v>
      </c>
      <c r="I200" s="112">
        <v>30</v>
      </c>
      <c r="J200" s="111">
        <v>3.4284184138143798</v>
      </c>
      <c r="K200" s="112">
        <v>21</v>
      </c>
      <c r="L200" s="111">
        <v>4.5545267759403698</v>
      </c>
      <c r="M200" s="112">
        <v>20</v>
      </c>
      <c r="N200" s="111">
        <v>5.2032741133611404</v>
      </c>
      <c r="O200" s="112">
        <v>22</v>
      </c>
      <c r="P200" s="111">
        <v>5.1392901418243699</v>
      </c>
      <c r="Q200" s="112">
        <v>23</v>
      </c>
      <c r="R200" s="111">
        <v>5.2813613628109604</v>
      </c>
      <c r="S200" s="112">
        <v>23</v>
      </c>
      <c r="T200" s="111">
        <v>5.5947263087342796</v>
      </c>
      <c r="U200" s="112">
        <v>23</v>
      </c>
      <c r="V200" s="111">
        <v>7.0607456709697898</v>
      </c>
      <c r="W200" s="112">
        <v>23</v>
      </c>
      <c r="Z200" s="111">
        <v>13.4543588292906</v>
      </c>
      <c r="AA200" s="112">
        <v>7</v>
      </c>
    </row>
    <row r="201" spans="1:27" x14ac:dyDescent="0.25">
      <c r="A201" s="109" t="s">
        <v>247</v>
      </c>
      <c r="B201" s="110">
        <v>43985</v>
      </c>
      <c r="C201" s="111">
        <v>2733.3409000000001</v>
      </c>
      <c r="D201" s="111">
        <v>2.8645766255124299</v>
      </c>
      <c r="E201" s="112">
        <v>22</v>
      </c>
      <c r="F201" s="111">
        <v>2.5083271506738001</v>
      </c>
      <c r="G201" s="112">
        <v>29</v>
      </c>
      <c r="H201" s="111">
        <v>2.53937801366216</v>
      </c>
      <c r="I201" s="112">
        <v>27</v>
      </c>
      <c r="J201" s="111">
        <v>3.3795028533937401</v>
      </c>
      <c r="K201" s="112">
        <v>23</v>
      </c>
      <c r="L201" s="111">
        <v>4.4898733527627197</v>
      </c>
      <c r="M201" s="112">
        <v>21</v>
      </c>
      <c r="N201" s="111">
        <v>5.5314355392247201</v>
      </c>
      <c r="O201" s="112">
        <v>10</v>
      </c>
      <c r="P201" s="111">
        <v>5.3445410971144298</v>
      </c>
      <c r="Q201" s="112">
        <v>12</v>
      </c>
      <c r="R201" s="111">
        <v>5.4338674376352403</v>
      </c>
      <c r="S201" s="112">
        <v>15</v>
      </c>
      <c r="T201" s="111">
        <v>5.7087264713783901</v>
      </c>
      <c r="U201" s="112">
        <v>16</v>
      </c>
      <c r="V201" s="111">
        <v>7.1538773266835998</v>
      </c>
      <c r="W201" s="112">
        <v>13</v>
      </c>
      <c r="Z201" s="111">
        <v>12.673666436298101</v>
      </c>
      <c r="AA201" s="112">
        <v>15</v>
      </c>
    </row>
    <row r="202" spans="1:27" x14ac:dyDescent="0.25">
      <c r="A202" s="109" t="s">
        <v>248</v>
      </c>
      <c r="B202" s="110">
        <v>43985</v>
      </c>
      <c r="C202" s="111">
        <v>3606.0518999999999</v>
      </c>
      <c r="D202" s="111">
        <v>3.67663464679935</v>
      </c>
      <c r="E202" s="112">
        <v>6</v>
      </c>
      <c r="F202" s="111">
        <v>3.2071171956251998</v>
      </c>
      <c r="G202" s="112">
        <v>8</v>
      </c>
      <c r="H202" s="111">
        <v>2.9685546980335098</v>
      </c>
      <c r="I202" s="112">
        <v>10</v>
      </c>
      <c r="J202" s="111">
        <v>3.7589639196290801</v>
      </c>
      <c r="K202" s="112">
        <v>8</v>
      </c>
      <c r="L202" s="111">
        <v>4.7386281369155299</v>
      </c>
      <c r="M202" s="112">
        <v>15</v>
      </c>
      <c r="N202" s="111">
        <v>5.7111742250605202</v>
      </c>
      <c r="O202" s="112">
        <v>5</v>
      </c>
      <c r="P202" s="111">
        <v>5.4515274336274304</v>
      </c>
      <c r="Q202" s="112">
        <v>6</v>
      </c>
      <c r="R202" s="111">
        <v>5.52010677553716</v>
      </c>
      <c r="S202" s="112">
        <v>7</v>
      </c>
      <c r="T202" s="111">
        <v>5.7765857848170103</v>
      </c>
      <c r="U202" s="112">
        <v>11</v>
      </c>
      <c r="V202" s="111">
        <v>7.1114749563641801</v>
      </c>
      <c r="W202" s="112">
        <v>19</v>
      </c>
      <c r="Z202" s="111">
        <v>14.288852989334501</v>
      </c>
      <c r="AA202" s="112">
        <v>4</v>
      </c>
    </row>
    <row r="203" spans="1:27" x14ac:dyDescent="0.25">
      <c r="A203" s="109" t="s">
        <v>249</v>
      </c>
      <c r="B203" s="110">
        <v>43985</v>
      </c>
      <c r="C203" s="111">
        <v>1293.5941</v>
      </c>
      <c r="D203" s="111">
        <v>3.5555573423075</v>
      </c>
      <c r="E203" s="112">
        <v>7</v>
      </c>
      <c r="F203" s="111">
        <v>3.2899298333194</v>
      </c>
      <c r="G203" s="112">
        <v>7</v>
      </c>
      <c r="H203" s="111">
        <v>3.2432236812303099</v>
      </c>
      <c r="I203" s="112">
        <v>5</v>
      </c>
      <c r="J203" s="111">
        <v>3.9062975233310202</v>
      </c>
      <c r="K203" s="112">
        <v>5</v>
      </c>
      <c r="L203" s="111">
        <v>4.7851352368070303</v>
      </c>
      <c r="M203" s="112">
        <v>13</v>
      </c>
      <c r="N203" s="111">
        <v>5.42551682801541</v>
      </c>
      <c r="O203" s="112">
        <v>15</v>
      </c>
      <c r="P203" s="111">
        <v>5.3544815713147802</v>
      </c>
      <c r="Q203" s="112">
        <v>10</v>
      </c>
      <c r="R203" s="111">
        <v>5.5230308158091397</v>
      </c>
      <c r="S203" s="112">
        <v>5</v>
      </c>
      <c r="T203" s="111">
        <v>5.84393169567584</v>
      </c>
      <c r="U203" s="112">
        <v>5</v>
      </c>
      <c r="V203" s="111">
        <v>7.2040575087657999</v>
      </c>
      <c r="W203" s="112">
        <v>8</v>
      </c>
      <c r="Z203" s="111">
        <v>7.4885731396233597</v>
      </c>
      <c r="AA203" s="112">
        <v>32</v>
      </c>
    </row>
    <row r="204" spans="1:27" x14ac:dyDescent="0.25">
      <c r="A204" s="109" t="s">
        <v>250</v>
      </c>
      <c r="B204" s="110">
        <v>43985</v>
      </c>
      <c r="C204" s="111">
        <v>2087.0189999999998</v>
      </c>
      <c r="D204" s="111">
        <v>3.34071614909548</v>
      </c>
      <c r="E204" s="112">
        <v>11</v>
      </c>
      <c r="F204" s="111">
        <v>3.1593443724192301</v>
      </c>
      <c r="G204" s="112">
        <v>9</v>
      </c>
      <c r="H204" s="111">
        <v>3.0093543967155498</v>
      </c>
      <c r="I204" s="112">
        <v>9</v>
      </c>
      <c r="J204" s="111">
        <v>3.4745788380090099</v>
      </c>
      <c r="K204" s="112">
        <v>19</v>
      </c>
      <c r="L204" s="111">
        <v>4.6578060575134996</v>
      </c>
      <c r="M204" s="112">
        <v>16</v>
      </c>
      <c r="N204" s="111">
        <v>5.2771719941614599</v>
      </c>
      <c r="O204" s="112">
        <v>21</v>
      </c>
      <c r="P204" s="111">
        <v>5.2412373960120204</v>
      </c>
      <c r="Q204" s="112">
        <v>20</v>
      </c>
      <c r="R204" s="111">
        <v>5.3609731995208696</v>
      </c>
      <c r="S204" s="112">
        <v>20</v>
      </c>
      <c r="T204" s="111">
        <v>5.6707813748604101</v>
      </c>
      <c r="U204" s="112">
        <v>20</v>
      </c>
      <c r="V204" s="111">
        <v>7.1237901480705297</v>
      </c>
      <c r="W204" s="112">
        <v>17</v>
      </c>
      <c r="Z204" s="111">
        <v>9.5375465144230702</v>
      </c>
      <c r="AA204" s="112">
        <v>29</v>
      </c>
    </row>
    <row r="205" spans="1:27" x14ac:dyDescent="0.25">
      <c r="A205" s="109" t="s">
        <v>251</v>
      </c>
      <c r="B205" s="110">
        <v>43985</v>
      </c>
      <c r="C205" s="111">
        <v>10.748200000000001</v>
      </c>
      <c r="D205" s="111">
        <v>2.0376642227074599</v>
      </c>
      <c r="E205" s="112">
        <v>35</v>
      </c>
      <c r="F205" s="111">
        <v>2.0378917591007002</v>
      </c>
      <c r="G205" s="112">
        <v>34</v>
      </c>
      <c r="H205" s="111">
        <v>2.2325583869205401</v>
      </c>
      <c r="I205" s="112">
        <v>32</v>
      </c>
      <c r="J205" s="111">
        <v>2.59803758523188</v>
      </c>
      <c r="K205" s="112">
        <v>36</v>
      </c>
      <c r="L205" s="111">
        <v>2.98720328808994</v>
      </c>
      <c r="M205" s="112">
        <v>36</v>
      </c>
      <c r="N205" s="111">
        <v>3.6393984360807901</v>
      </c>
      <c r="O205" s="112">
        <v>36</v>
      </c>
      <c r="P205" s="111">
        <v>4.0789054270438401</v>
      </c>
      <c r="Q205" s="112">
        <v>36</v>
      </c>
      <c r="R205" s="111">
        <v>4.3528878441601302</v>
      </c>
      <c r="S205" s="112">
        <v>36</v>
      </c>
      <c r="T205" s="111">
        <v>4.6425420964449797</v>
      </c>
      <c r="U205" s="112">
        <v>36</v>
      </c>
      <c r="V205" s="111"/>
      <c r="W205" s="112"/>
      <c r="Z205" s="111">
        <v>5.13332706766918</v>
      </c>
      <c r="AA205" s="112">
        <v>36</v>
      </c>
    </row>
    <row r="206" spans="1:27" x14ac:dyDescent="0.25">
      <c r="A206" s="109" t="s">
        <v>252</v>
      </c>
      <c r="B206" s="110">
        <v>43985</v>
      </c>
      <c r="C206" s="111">
        <v>4867.3347999999996</v>
      </c>
      <c r="D206" s="111">
        <v>3.73936973675282</v>
      </c>
      <c r="E206" s="112">
        <v>5</v>
      </c>
      <c r="F206" s="111">
        <v>2.6582157888577602</v>
      </c>
      <c r="G206" s="112">
        <v>25</v>
      </c>
      <c r="H206" s="111">
        <v>2.6151306401879899</v>
      </c>
      <c r="I206" s="112">
        <v>23</v>
      </c>
      <c r="J206" s="111">
        <v>3.6752770102412899</v>
      </c>
      <c r="K206" s="112">
        <v>10</v>
      </c>
      <c r="L206" s="111">
        <v>5.0478181957045196</v>
      </c>
      <c r="M206" s="112">
        <v>6</v>
      </c>
      <c r="N206" s="111">
        <v>5.6491360442276202</v>
      </c>
      <c r="O206" s="112">
        <v>8</v>
      </c>
      <c r="P206" s="111">
        <v>5.39377639162963</v>
      </c>
      <c r="Q206" s="112">
        <v>9</v>
      </c>
      <c r="R206" s="111">
        <v>5.5096272823177497</v>
      </c>
      <c r="S206" s="112">
        <v>8</v>
      </c>
      <c r="T206" s="111">
        <v>5.8533803211588404</v>
      </c>
      <c r="U206" s="112">
        <v>4</v>
      </c>
      <c r="V206" s="111">
        <v>7.2303345365956897</v>
      </c>
      <c r="W206" s="112">
        <v>4</v>
      </c>
      <c r="Z206" s="111">
        <v>13.3445926239828</v>
      </c>
      <c r="AA206" s="112">
        <v>9</v>
      </c>
    </row>
    <row r="207" spans="1:27" x14ac:dyDescent="0.25">
      <c r="A207" s="109" t="s">
        <v>253</v>
      </c>
      <c r="B207" s="110">
        <v>43985</v>
      </c>
      <c r="C207" s="111">
        <v>1121.9766999999999</v>
      </c>
      <c r="D207" s="111">
        <v>0.133381153863743</v>
      </c>
      <c r="E207" s="112">
        <v>37</v>
      </c>
      <c r="F207" s="111">
        <v>1.6300650439317801</v>
      </c>
      <c r="G207" s="112">
        <v>37</v>
      </c>
      <c r="H207" s="111">
        <v>1.82660703296738</v>
      </c>
      <c r="I207" s="112">
        <v>37</v>
      </c>
      <c r="J207" s="111">
        <v>2.5930427799732798</v>
      </c>
      <c r="K207" s="112">
        <v>37</v>
      </c>
      <c r="L207" s="111">
        <v>3.3317446841627998</v>
      </c>
      <c r="M207" s="112">
        <v>31</v>
      </c>
      <c r="N207" s="111">
        <v>4.1558161994932199</v>
      </c>
      <c r="O207" s="112">
        <v>31</v>
      </c>
      <c r="P207" s="111">
        <v>4.4526998756410796</v>
      </c>
      <c r="Q207" s="112">
        <v>33</v>
      </c>
      <c r="R207" s="111">
        <v>4.6949453808281696</v>
      </c>
      <c r="S207" s="112">
        <v>32</v>
      </c>
      <c r="T207" s="111">
        <v>5.0682328476364598</v>
      </c>
      <c r="U207" s="112">
        <v>32</v>
      </c>
      <c r="V207" s="111"/>
      <c r="W207" s="112"/>
      <c r="Z207" s="111">
        <v>5.90470762599469</v>
      </c>
      <c r="AA207" s="112">
        <v>35</v>
      </c>
    </row>
    <row r="208" spans="1:27" x14ac:dyDescent="0.25">
      <c r="A208" s="109" t="s">
        <v>254</v>
      </c>
      <c r="B208" s="110">
        <v>43985</v>
      </c>
      <c r="C208" s="111">
        <v>259.3451</v>
      </c>
      <c r="D208" s="111">
        <v>5.6585895600176404</v>
      </c>
      <c r="E208" s="112">
        <v>1</v>
      </c>
      <c r="F208" s="111">
        <v>4.08749842499319</v>
      </c>
      <c r="G208" s="112">
        <v>2</v>
      </c>
      <c r="H208" s="111">
        <v>3.6658134985489799</v>
      </c>
      <c r="I208" s="112">
        <v>2</v>
      </c>
      <c r="J208" s="111">
        <v>4.8776766730007504</v>
      </c>
      <c r="K208" s="112">
        <v>1</v>
      </c>
      <c r="L208" s="111">
        <v>5.3092680864588404</v>
      </c>
      <c r="M208" s="112">
        <v>2</v>
      </c>
      <c r="N208" s="111">
        <v>5.4144053654910698</v>
      </c>
      <c r="O208" s="112">
        <v>17</v>
      </c>
      <c r="P208" s="111">
        <v>5.2904448374814503</v>
      </c>
      <c r="Q208" s="112">
        <v>15</v>
      </c>
      <c r="R208" s="111">
        <v>5.4509588073903803</v>
      </c>
      <c r="S208" s="112">
        <v>14</v>
      </c>
      <c r="T208" s="111">
        <v>5.7895740485099596</v>
      </c>
      <c r="U208" s="112">
        <v>9</v>
      </c>
      <c r="V208" s="111">
        <v>7.2201405437535504</v>
      </c>
      <c r="W208" s="112">
        <v>5</v>
      </c>
      <c r="Z208" s="111">
        <v>12.491615442439899</v>
      </c>
      <c r="AA208" s="112">
        <v>16</v>
      </c>
    </row>
    <row r="209" spans="1:27" x14ac:dyDescent="0.25">
      <c r="A209" s="109" t="s">
        <v>255</v>
      </c>
      <c r="B209" s="110">
        <v>43985</v>
      </c>
      <c r="C209" s="111">
        <v>1761.5198</v>
      </c>
      <c r="D209" s="111">
        <v>3.0586380323245299</v>
      </c>
      <c r="E209" s="112">
        <v>17</v>
      </c>
      <c r="F209" s="111">
        <v>3.3417921794260601</v>
      </c>
      <c r="G209" s="112">
        <v>5</v>
      </c>
      <c r="H209" s="111">
        <v>3.2341447050627199</v>
      </c>
      <c r="I209" s="112">
        <v>6</v>
      </c>
      <c r="J209" s="111">
        <v>3.5272921458543598</v>
      </c>
      <c r="K209" s="112">
        <v>18</v>
      </c>
      <c r="L209" s="111">
        <v>3.8815845084656799</v>
      </c>
      <c r="M209" s="112">
        <v>27</v>
      </c>
      <c r="N209" s="111">
        <v>4.2400884808789501</v>
      </c>
      <c r="O209" s="112">
        <v>30</v>
      </c>
      <c r="P209" s="111">
        <v>4.64518403511524</v>
      </c>
      <c r="Q209" s="112">
        <v>29</v>
      </c>
      <c r="R209" s="111">
        <v>4.9559866876313796</v>
      </c>
      <c r="S209" s="112">
        <v>30</v>
      </c>
      <c r="T209" s="111">
        <v>5.1979913861333902</v>
      </c>
      <c r="U209" s="112">
        <v>30</v>
      </c>
      <c r="V209" s="111">
        <v>3.4403383250925001</v>
      </c>
      <c r="W209" s="112">
        <v>33</v>
      </c>
      <c r="Z209" s="111">
        <v>11.5310556497568</v>
      </c>
      <c r="AA209" s="112">
        <v>20</v>
      </c>
    </row>
    <row r="210" spans="1:27" x14ac:dyDescent="0.25">
      <c r="A210" s="109" t="s">
        <v>256</v>
      </c>
      <c r="B210" s="110">
        <v>43985</v>
      </c>
      <c r="C210" s="111">
        <v>31.2987</v>
      </c>
      <c r="D210" s="111">
        <v>4.6653267166661996</v>
      </c>
      <c r="E210" s="112">
        <v>2</v>
      </c>
      <c r="F210" s="111">
        <v>4.5109113127580098</v>
      </c>
      <c r="G210" s="112">
        <v>1</v>
      </c>
      <c r="H210" s="111">
        <v>4.2683876649814003</v>
      </c>
      <c r="I210" s="112">
        <v>1</v>
      </c>
      <c r="J210" s="111">
        <v>4.6730916342056004</v>
      </c>
      <c r="K210" s="112">
        <v>2</v>
      </c>
      <c r="L210" s="111">
        <v>5.3206616993213904</v>
      </c>
      <c r="M210" s="112">
        <v>1</v>
      </c>
      <c r="N210" s="111">
        <v>4.9617899730554704</v>
      </c>
      <c r="O210" s="112">
        <v>25</v>
      </c>
      <c r="P210" s="111">
        <v>5.4609024129735202</v>
      </c>
      <c r="Q210" s="112">
        <v>5</v>
      </c>
      <c r="R210" s="111">
        <v>5.8098302444560801</v>
      </c>
      <c r="S210" s="112">
        <v>1</v>
      </c>
      <c r="T210" s="111">
        <v>6.20091965137033</v>
      </c>
      <c r="U210" s="112">
        <v>1</v>
      </c>
      <c r="V210" s="111">
        <v>7.2466203893707002</v>
      </c>
      <c r="W210" s="112">
        <v>2</v>
      </c>
      <c r="Z210" s="111">
        <v>14.5010734937512</v>
      </c>
      <c r="AA210" s="112">
        <v>3</v>
      </c>
    </row>
    <row r="211" spans="1:27" x14ac:dyDescent="0.25">
      <c r="A211" s="109" t="s">
        <v>257</v>
      </c>
      <c r="B211" s="110">
        <v>43985</v>
      </c>
      <c r="C211" s="111">
        <v>27.042899999999999</v>
      </c>
      <c r="D211" s="111">
        <v>1.3497572285960899</v>
      </c>
      <c r="E211" s="112">
        <v>36</v>
      </c>
      <c r="F211" s="111">
        <v>1.9798928688106501</v>
      </c>
      <c r="G211" s="112">
        <v>36</v>
      </c>
      <c r="H211" s="111">
        <v>2.1990217761819202</v>
      </c>
      <c r="I211" s="112">
        <v>33</v>
      </c>
      <c r="J211" s="111">
        <v>2.7311950892161798</v>
      </c>
      <c r="K211" s="112">
        <v>33</v>
      </c>
      <c r="L211" s="111">
        <v>3.1475497754560702</v>
      </c>
      <c r="M211" s="112">
        <v>34</v>
      </c>
      <c r="N211" s="111">
        <v>3.9202329465665402</v>
      </c>
      <c r="O211" s="112">
        <v>33</v>
      </c>
      <c r="P211" s="111">
        <v>4.3461042154890999</v>
      </c>
      <c r="Q211" s="112">
        <v>34</v>
      </c>
      <c r="R211" s="111">
        <v>4.6302584342954596</v>
      </c>
      <c r="S211" s="112">
        <v>34</v>
      </c>
      <c r="T211" s="111">
        <v>4.9922053748720199</v>
      </c>
      <c r="U211" s="112">
        <v>34</v>
      </c>
      <c r="V211" s="111">
        <v>6.2983247253488601</v>
      </c>
      <c r="W211" s="112">
        <v>31</v>
      </c>
      <c r="Z211" s="111">
        <v>11.925293373985101</v>
      </c>
      <c r="AA211" s="112">
        <v>17</v>
      </c>
    </row>
    <row r="212" spans="1:27" x14ac:dyDescent="0.25">
      <c r="A212" s="109" t="s">
        <v>260</v>
      </c>
      <c r="B212" s="110">
        <v>43985</v>
      </c>
      <c r="C212" s="111">
        <v>3119.8524000000002</v>
      </c>
      <c r="D212" s="111">
        <v>2.7846390246233401</v>
      </c>
      <c r="E212" s="112">
        <v>26</v>
      </c>
      <c r="F212" s="111">
        <v>2.7202987133809402</v>
      </c>
      <c r="G212" s="112">
        <v>22</v>
      </c>
      <c r="H212" s="111">
        <v>2.7971241408205501</v>
      </c>
      <c r="I212" s="112">
        <v>15</v>
      </c>
      <c r="J212" s="111">
        <v>3.6065192258046701</v>
      </c>
      <c r="K212" s="112">
        <v>14</v>
      </c>
      <c r="L212" s="111">
        <v>4.7996192858867204</v>
      </c>
      <c r="M212" s="112">
        <v>12</v>
      </c>
      <c r="N212" s="111">
        <v>5.4725420687432003</v>
      </c>
      <c r="O212" s="112">
        <v>13</v>
      </c>
      <c r="P212" s="111">
        <v>5.2773797182155597</v>
      </c>
      <c r="Q212" s="112">
        <v>17</v>
      </c>
      <c r="R212" s="111">
        <v>5.3841380406014201</v>
      </c>
      <c r="S212" s="112">
        <v>17</v>
      </c>
      <c r="T212" s="111">
        <v>5.6751200720640496</v>
      </c>
      <c r="U212" s="112">
        <v>19</v>
      </c>
      <c r="V212" s="111">
        <v>7.0599985706172204</v>
      </c>
      <c r="W212" s="112">
        <v>24</v>
      </c>
      <c r="Z212" s="111">
        <v>11.4370277720747</v>
      </c>
      <c r="AA212" s="112">
        <v>23</v>
      </c>
    </row>
    <row r="213" spans="1:27" x14ac:dyDescent="0.25">
      <c r="A213" s="109" t="s">
        <v>261</v>
      </c>
      <c r="B213" s="110">
        <v>43985</v>
      </c>
      <c r="C213" s="111">
        <v>41.989400000000003</v>
      </c>
      <c r="D213" s="111">
        <v>2.2602341688386902</v>
      </c>
      <c r="E213" s="112">
        <v>32</v>
      </c>
      <c r="F213" s="111">
        <v>2.6663363522167298</v>
      </c>
      <c r="G213" s="112">
        <v>23</v>
      </c>
      <c r="H213" s="111">
        <v>2.4350842748839301</v>
      </c>
      <c r="I213" s="112">
        <v>29</v>
      </c>
      <c r="J213" s="111">
        <v>3.6124565658594001</v>
      </c>
      <c r="K213" s="112">
        <v>13</v>
      </c>
      <c r="L213" s="111">
        <v>4.6308654383147099</v>
      </c>
      <c r="M213" s="112">
        <v>17</v>
      </c>
      <c r="N213" s="111">
        <v>5.2957530726314896</v>
      </c>
      <c r="O213" s="112">
        <v>20</v>
      </c>
      <c r="P213" s="111">
        <v>5.2570271888881699</v>
      </c>
      <c r="Q213" s="112">
        <v>18</v>
      </c>
      <c r="R213" s="111">
        <v>5.3741988360658199</v>
      </c>
      <c r="S213" s="112">
        <v>18</v>
      </c>
      <c r="T213" s="111">
        <v>5.7015998258128597</v>
      </c>
      <c r="U213" s="112">
        <v>17</v>
      </c>
      <c r="V213" s="111">
        <v>7.13587903888219</v>
      </c>
      <c r="W213" s="112">
        <v>16</v>
      </c>
      <c r="Z213" s="111">
        <v>13.1034379953713</v>
      </c>
      <c r="AA213" s="112">
        <v>11</v>
      </c>
    </row>
    <row r="214" spans="1:27" x14ac:dyDescent="0.25">
      <c r="A214" s="109" t="s">
        <v>262</v>
      </c>
      <c r="B214" s="110">
        <v>43985</v>
      </c>
      <c r="C214" s="111">
        <v>3141.7337000000002</v>
      </c>
      <c r="D214" s="111">
        <v>3.36598392331633</v>
      </c>
      <c r="E214" s="112">
        <v>9</v>
      </c>
      <c r="F214" s="111">
        <v>2.8694960331383199</v>
      </c>
      <c r="G214" s="112">
        <v>14</v>
      </c>
      <c r="H214" s="111">
        <v>2.5422153253266</v>
      </c>
      <c r="I214" s="112">
        <v>25</v>
      </c>
      <c r="J214" s="111">
        <v>3.5576510146532101</v>
      </c>
      <c r="K214" s="112">
        <v>17</v>
      </c>
      <c r="L214" s="111">
        <v>4.8736275631797303</v>
      </c>
      <c r="M214" s="112">
        <v>9</v>
      </c>
      <c r="N214" s="111">
        <v>5.9404242080621898</v>
      </c>
      <c r="O214" s="112">
        <v>1</v>
      </c>
      <c r="P214" s="111">
        <v>5.5348895386855004</v>
      </c>
      <c r="Q214" s="112">
        <v>3</v>
      </c>
      <c r="R214" s="111">
        <v>5.5533967576891996</v>
      </c>
      <c r="S214" s="112">
        <v>3</v>
      </c>
      <c r="T214" s="111">
        <v>5.8354695429487196</v>
      </c>
      <c r="U214" s="112">
        <v>7</v>
      </c>
      <c r="V214" s="111">
        <v>7.2062275471500099</v>
      </c>
      <c r="W214" s="112">
        <v>7</v>
      </c>
      <c r="Z214" s="111">
        <v>13.585901989920099</v>
      </c>
      <c r="AA214" s="112">
        <v>6</v>
      </c>
    </row>
    <row r="215" spans="1:27" x14ac:dyDescent="0.25">
      <c r="A215" s="109" t="s">
        <v>263</v>
      </c>
      <c r="B215" s="110">
        <v>43985</v>
      </c>
      <c r="C215" s="111">
        <v>1914.9296999999999</v>
      </c>
      <c r="D215" s="111">
        <v>3.2615860819207301</v>
      </c>
      <c r="E215" s="112">
        <v>12</v>
      </c>
      <c r="F215" s="111">
        <v>2.8337229422721699</v>
      </c>
      <c r="G215" s="112">
        <v>16</v>
      </c>
      <c r="H215" s="111">
        <v>2.6494285541716698</v>
      </c>
      <c r="I215" s="112">
        <v>20</v>
      </c>
      <c r="J215" s="111">
        <v>3.6002310021426802</v>
      </c>
      <c r="K215" s="112">
        <v>15</v>
      </c>
      <c r="L215" s="111">
        <v>4.9823854539387096</v>
      </c>
      <c r="M215" s="112">
        <v>7</v>
      </c>
      <c r="N215" s="111">
        <v>5.9387174585465603</v>
      </c>
      <c r="O215" s="112">
        <v>2</v>
      </c>
      <c r="P215" s="111">
        <v>5.55148322203845</v>
      </c>
      <c r="Q215" s="112">
        <v>2</v>
      </c>
      <c r="R215" s="111">
        <v>5.52013505189906</v>
      </c>
      <c r="S215" s="112">
        <v>6</v>
      </c>
      <c r="T215" s="111">
        <v>5.7730873218318299</v>
      </c>
      <c r="U215" s="112">
        <v>13</v>
      </c>
      <c r="V215" s="111">
        <v>5.6604286747319099</v>
      </c>
      <c r="W215" s="112">
        <v>32</v>
      </c>
      <c r="Z215" s="111">
        <v>10.1899741227287</v>
      </c>
      <c r="AA215" s="112">
        <v>28</v>
      </c>
    </row>
    <row r="216" spans="1:27" x14ac:dyDescent="0.25">
      <c r="A216" s="109" t="s">
        <v>264</v>
      </c>
      <c r="B216" s="110">
        <v>43985</v>
      </c>
      <c r="C216" s="111">
        <v>3265.4702000000002</v>
      </c>
      <c r="D216" s="111">
        <v>2.9209310313996801</v>
      </c>
      <c r="E216" s="112">
        <v>21</v>
      </c>
      <c r="F216" s="111">
        <v>2.7752767167299801</v>
      </c>
      <c r="G216" s="112">
        <v>20</v>
      </c>
      <c r="H216" s="111">
        <v>2.6557038307487701</v>
      </c>
      <c r="I216" s="112">
        <v>19</v>
      </c>
      <c r="J216" s="111">
        <v>3.4565274854996102</v>
      </c>
      <c r="K216" s="112">
        <v>20</v>
      </c>
      <c r="L216" s="111">
        <v>4.7804316452275302</v>
      </c>
      <c r="M216" s="112">
        <v>14</v>
      </c>
      <c r="N216" s="111">
        <v>5.4239242766776998</v>
      </c>
      <c r="O216" s="112">
        <v>16</v>
      </c>
      <c r="P216" s="111">
        <v>5.2469759431833802</v>
      </c>
      <c r="Q216" s="112">
        <v>19</v>
      </c>
      <c r="R216" s="111">
        <v>5.3885881727338498</v>
      </c>
      <c r="S216" s="112">
        <v>16</v>
      </c>
      <c r="T216" s="111">
        <v>5.71591458774689</v>
      </c>
      <c r="U216" s="112">
        <v>15</v>
      </c>
      <c r="V216" s="111">
        <v>7.1699340316924598</v>
      </c>
      <c r="W216" s="112">
        <v>11</v>
      </c>
      <c r="Z216" s="111">
        <v>13.302044550897101</v>
      </c>
      <c r="AA216" s="112">
        <v>10</v>
      </c>
    </row>
    <row r="217" spans="1:27" x14ac:dyDescent="0.25">
      <c r="A217" s="109" t="s">
        <v>265</v>
      </c>
      <c r="B217" s="110">
        <v>43985</v>
      </c>
      <c r="C217" s="111">
        <v>1083.8113000000001</v>
      </c>
      <c r="D217" s="111">
        <v>2.7954423631827399</v>
      </c>
      <c r="E217" s="112">
        <v>25</v>
      </c>
      <c r="F217" s="111">
        <v>2.6509927506664899</v>
      </c>
      <c r="G217" s="112">
        <v>26</v>
      </c>
      <c r="H217" s="111">
        <v>2.8000988894700698</v>
      </c>
      <c r="I217" s="112">
        <v>14</v>
      </c>
      <c r="J217" s="111">
        <v>3.0190670536213902</v>
      </c>
      <c r="K217" s="112">
        <v>29</v>
      </c>
      <c r="L217" s="111">
        <v>3.29655757507251</v>
      </c>
      <c r="M217" s="112">
        <v>32</v>
      </c>
      <c r="N217" s="111">
        <v>3.9302005725584102</v>
      </c>
      <c r="O217" s="112">
        <v>32</v>
      </c>
      <c r="P217" s="111">
        <v>4.5369629942786398</v>
      </c>
      <c r="Q217" s="112">
        <v>31</v>
      </c>
      <c r="R217" s="111">
        <v>4.9644198936877499</v>
      </c>
      <c r="S217" s="112">
        <v>29</v>
      </c>
      <c r="T217" s="111">
        <v>5.4323157186685496</v>
      </c>
      <c r="U217" s="112">
        <v>29</v>
      </c>
      <c r="V217" s="111"/>
      <c r="W217" s="112"/>
      <c r="Z217" s="111">
        <v>6.0533612663722502</v>
      </c>
      <c r="AA217" s="112">
        <v>34</v>
      </c>
    </row>
    <row r="218" spans="1:27" x14ac:dyDescent="0.25">
      <c r="A218" s="132"/>
      <c r="B218" s="132"/>
      <c r="C218" s="132"/>
      <c r="D218" s="114"/>
      <c r="E218" s="114"/>
      <c r="F218" s="114"/>
      <c r="G218" s="114"/>
      <c r="H218" s="114"/>
      <c r="I218" s="114"/>
      <c r="J218" s="114"/>
      <c r="K218" s="114"/>
      <c r="L218" s="114"/>
      <c r="M218" s="114"/>
      <c r="N218" s="114"/>
      <c r="O218" s="114"/>
      <c r="P218" s="114"/>
      <c r="Q218" s="114"/>
      <c r="R218" s="114"/>
      <c r="S218" s="114"/>
      <c r="T218" s="132" t="s">
        <v>4</v>
      </c>
      <c r="U218" s="132"/>
      <c r="V218" s="132" t="s">
        <v>5</v>
      </c>
      <c r="W218" s="132"/>
      <c r="X218" s="132" t="s">
        <v>6</v>
      </c>
      <c r="Y218" s="132"/>
      <c r="Z218" s="114" t="s">
        <v>46</v>
      </c>
      <c r="AA218" s="132" t="s">
        <v>405</v>
      </c>
    </row>
    <row r="219" spans="1:27" x14ac:dyDescent="0.25">
      <c r="A219" s="132"/>
      <c r="B219" s="132"/>
      <c r="C219" s="132"/>
      <c r="D219" s="114"/>
      <c r="E219" s="114"/>
      <c r="F219" s="114"/>
      <c r="G219" s="114"/>
      <c r="H219" s="114"/>
      <c r="I219" s="114"/>
      <c r="J219" s="114"/>
      <c r="K219" s="114"/>
      <c r="L219" s="114"/>
      <c r="M219" s="114"/>
      <c r="N219" s="114"/>
      <c r="O219" s="114"/>
      <c r="P219" s="114"/>
      <c r="Q219" s="114"/>
      <c r="R219" s="114"/>
      <c r="S219" s="114"/>
      <c r="T219" s="114" t="s">
        <v>0</v>
      </c>
      <c r="U219" s="114"/>
      <c r="V219" s="114" t="s">
        <v>0</v>
      </c>
      <c r="W219" s="114"/>
      <c r="X219" s="114" t="s">
        <v>0</v>
      </c>
      <c r="Y219" s="114"/>
      <c r="Z219" s="114" t="s">
        <v>0</v>
      </c>
      <c r="AA219" s="132"/>
    </row>
    <row r="220" spans="1:27" x14ac:dyDescent="0.25">
      <c r="A220" s="114" t="s">
        <v>7</v>
      </c>
      <c r="B220" s="114" t="s">
        <v>8</v>
      </c>
      <c r="C220" s="114" t="s">
        <v>9</v>
      </c>
      <c r="D220" s="114"/>
      <c r="E220" s="114"/>
      <c r="F220" s="114"/>
      <c r="G220" s="114"/>
      <c r="H220" s="114"/>
      <c r="I220" s="114"/>
      <c r="J220" s="114"/>
      <c r="K220" s="114"/>
      <c r="L220" s="114"/>
      <c r="M220" s="114"/>
      <c r="N220" s="114"/>
      <c r="O220" s="114"/>
      <c r="P220" s="114"/>
      <c r="Q220" s="114"/>
      <c r="R220" s="114"/>
      <c r="S220" s="114"/>
      <c r="T220" s="114"/>
      <c r="U220" s="114" t="s">
        <v>10</v>
      </c>
      <c r="V220" s="114"/>
      <c r="W220" s="114" t="s">
        <v>10</v>
      </c>
      <c r="X220" s="114"/>
      <c r="Y220" s="114" t="s">
        <v>10</v>
      </c>
      <c r="Z220" s="114"/>
      <c r="AA220" s="114" t="s">
        <v>10</v>
      </c>
    </row>
    <row r="221" spans="1:27" x14ac:dyDescent="0.25">
      <c r="A221" s="108" t="s">
        <v>387</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row>
    <row r="222" spans="1:27" x14ac:dyDescent="0.25">
      <c r="A222" s="109" t="s">
        <v>163</v>
      </c>
      <c r="B222" s="110">
        <v>43985</v>
      </c>
      <c r="C222" s="111">
        <v>37.42</v>
      </c>
      <c r="D222" s="111"/>
      <c r="E222" s="111"/>
      <c r="F222" s="111"/>
      <c r="G222" s="111"/>
      <c r="H222" s="111"/>
      <c r="I222" s="111"/>
      <c r="J222" s="111"/>
      <c r="K222" s="111"/>
      <c r="L222" s="111"/>
      <c r="M222" s="111"/>
      <c r="N222" s="111"/>
      <c r="O222" s="111"/>
      <c r="P222" s="111"/>
      <c r="Q222" s="111"/>
      <c r="R222" s="111"/>
      <c r="S222" s="111"/>
      <c r="T222" s="111">
        <v>-11.609279940129399</v>
      </c>
      <c r="U222" s="112">
        <v>17</v>
      </c>
      <c r="V222" s="111">
        <v>1.8390925155567099</v>
      </c>
      <c r="W222" s="112">
        <v>10</v>
      </c>
      <c r="X222" s="111">
        <v>7.8129991474434499</v>
      </c>
      <c r="Y222" s="112">
        <v>13</v>
      </c>
      <c r="Z222" s="111">
        <v>19.0892664740601</v>
      </c>
      <c r="AA222" s="112">
        <v>7</v>
      </c>
    </row>
    <row r="223" spans="1:27" x14ac:dyDescent="0.25">
      <c r="A223" s="109" t="s">
        <v>164</v>
      </c>
      <c r="B223" s="110">
        <v>43985</v>
      </c>
      <c r="C223" s="111">
        <v>30.49</v>
      </c>
      <c r="D223" s="111"/>
      <c r="E223" s="111"/>
      <c r="F223" s="111"/>
      <c r="G223" s="111"/>
      <c r="H223" s="111"/>
      <c r="I223" s="111"/>
      <c r="J223" s="111"/>
      <c r="K223" s="111"/>
      <c r="L223" s="111"/>
      <c r="M223" s="111"/>
      <c r="N223" s="111"/>
      <c r="O223" s="111"/>
      <c r="P223" s="111"/>
      <c r="Q223" s="111"/>
      <c r="R223" s="111"/>
      <c r="S223" s="111"/>
      <c r="T223" s="111">
        <v>-10.005046864897199</v>
      </c>
      <c r="U223" s="112">
        <v>12</v>
      </c>
      <c r="V223" s="111">
        <v>2.85565788072625</v>
      </c>
      <c r="W223" s="112">
        <v>9</v>
      </c>
      <c r="X223" s="111">
        <v>8.7816887904804304</v>
      </c>
      <c r="Y223" s="112">
        <v>9</v>
      </c>
      <c r="Z223" s="111">
        <v>20.838689589903399</v>
      </c>
      <c r="AA223" s="112">
        <v>6</v>
      </c>
    </row>
    <row r="224" spans="1:27" x14ac:dyDescent="0.25">
      <c r="A224" s="109" t="s">
        <v>165</v>
      </c>
      <c r="B224" s="110">
        <v>43985</v>
      </c>
      <c r="C224" s="111">
        <v>46.593400000000003</v>
      </c>
      <c r="D224" s="111"/>
      <c r="E224" s="111"/>
      <c r="F224" s="111"/>
      <c r="G224" s="111"/>
      <c r="H224" s="111"/>
      <c r="I224" s="111"/>
      <c r="J224" s="111"/>
      <c r="K224" s="111"/>
      <c r="L224" s="111"/>
      <c r="M224" s="111"/>
      <c r="N224" s="111"/>
      <c r="O224" s="111"/>
      <c r="P224" s="111"/>
      <c r="Q224" s="111"/>
      <c r="R224" s="111"/>
      <c r="S224" s="111"/>
      <c r="T224" s="111">
        <v>-7.1943248880682402</v>
      </c>
      <c r="U224" s="112">
        <v>7</v>
      </c>
      <c r="V224" s="111">
        <v>7.06028707509412</v>
      </c>
      <c r="W224" s="112">
        <v>3</v>
      </c>
      <c r="X224" s="111">
        <v>10.2858901190101</v>
      </c>
      <c r="Y224" s="112">
        <v>2</v>
      </c>
      <c r="Z224" s="111">
        <v>28.606704966941699</v>
      </c>
      <c r="AA224" s="112">
        <v>2</v>
      </c>
    </row>
    <row r="225" spans="1:27" x14ac:dyDescent="0.25">
      <c r="A225" s="109" t="s">
        <v>166</v>
      </c>
      <c r="B225" s="110">
        <v>43985</v>
      </c>
      <c r="C225" s="111">
        <v>40.86</v>
      </c>
      <c r="D225" s="111"/>
      <c r="E225" s="111"/>
      <c r="F225" s="111"/>
      <c r="G225" s="111"/>
      <c r="H225" s="111"/>
      <c r="I225" s="111"/>
      <c r="J225" s="111"/>
      <c r="K225" s="111"/>
      <c r="L225" s="111"/>
      <c r="M225" s="111"/>
      <c r="N225" s="111"/>
      <c r="O225" s="111"/>
      <c r="P225" s="111"/>
      <c r="Q225" s="111"/>
      <c r="R225" s="111"/>
      <c r="S225" s="111"/>
      <c r="T225" s="111">
        <v>-15.93413631874</v>
      </c>
      <c r="U225" s="112">
        <v>34</v>
      </c>
      <c r="V225" s="111">
        <v>-3.7755586202968199</v>
      </c>
      <c r="W225" s="112">
        <v>40</v>
      </c>
      <c r="X225" s="111">
        <v>2.3192283880432001</v>
      </c>
      <c r="Y225" s="112">
        <v>35</v>
      </c>
      <c r="Z225" s="111">
        <v>0.34134959341990301</v>
      </c>
      <c r="AA225" s="112">
        <v>47</v>
      </c>
    </row>
    <row r="226" spans="1:27" x14ac:dyDescent="0.25">
      <c r="A226" s="109" t="s">
        <v>167</v>
      </c>
      <c r="B226" s="110">
        <v>43985</v>
      </c>
      <c r="C226" s="111">
        <v>38.454999999999998</v>
      </c>
      <c r="D226" s="111"/>
      <c r="E226" s="111"/>
      <c r="F226" s="111"/>
      <c r="G226" s="111"/>
      <c r="H226" s="111"/>
      <c r="I226" s="111"/>
      <c r="J226" s="111"/>
      <c r="K226" s="111"/>
      <c r="L226" s="111"/>
      <c r="M226" s="111"/>
      <c r="N226" s="111"/>
      <c r="O226" s="111"/>
      <c r="P226" s="111"/>
      <c r="Q226" s="111"/>
      <c r="R226" s="111"/>
      <c r="S226" s="111"/>
      <c r="T226" s="111">
        <v>-7.5438720238071699</v>
      </c>
      <c r="U226" s="112">
        <v>8</v>
      </c>
      <c r="V226" s="111">
        <v>2.9974261004888798</v>
      </c>
      <c r="W226" s="112">
        <v>8</v>
      </c>
      <c r="X226" s="111">
        <v>6.2611121402228598</v>
      </c>
      <c r="Y226" s="112">
        <v>18</v>
      </c>
      <c r="Z226" s="111">
        <v>16.9472212295844</v>
      </c>
      <c r="AA226" s="112">
        <v>11</v>
      </c>
    </row>
    <row r="227" spans="1:27" x14ac:dyDescent="0.25">
      <c r="A227" s="109" t="s">
        <v>168</v>
      </c>
      <c r="B227" s="110">
        <v>43985</v>
      </c>
      <c r="C227" s="111">
        <v>8.6300000000000008</v>
      </c>
      <c r="D227" s="111"/>
      <c r="E227" s="111"/>
      <c r="F227" s="111"/>
      <c r="G227" s="111"/>
      <c r="H227" s="111"/>
      <c r="I227" s="111"/>
      <c r="J227" s="111"/>
      <c r="K227" s="111"/>
      <c r="L227" s="111"/>
      <c r="M227" s="111"/>
      <c r="N227" s="111"/>
      <c r="O227" s="111"/>
      <c r="P227" s="111"/>
      <c r="Q227" s="111"/>
      <c r="R227" s="111"/>
      <c r="S227" s="111"/>
      <c r="T227" s="111">
        <v>-2.6983569593582901</v>
      </c>
      <c r="U227" s="112">
        <v>3</v>
      </c>
      <c r="V227" s="111"/>
      <c r="W227" s="112"/>
      <c r="X227" s="111"/>
      <c r="Y227" s="112"/>
      <c r="Z227" s="111">
        <v>-5.9886227544910096</v>
      </c>
      <c r="AA227" s="112">
        <v>54</v>
      </c>
    </row>
    <row r="228" spans="1:27" x14ac:dyDescent="0.25">
      <c r="A228" s="109" t="s">
        <v>169</v>
      </c>
      <c r="B228" s="110">
        <v>43985</v>
      </c>
      <c r="C228" s="111">
        <v>10.43</v>
      </c>
      <c r="D228" s="111"/>
      <c r="E228" s="111"/>
      <c r="F228" s="111"/>
      <c r="G228" s="111"/>
      <c r="H228" s="111"/>
      <c r="I228" s="111"/>
      <c r="J228" s="111"/>
      <c r="K228" s="111"/>
      <c r="L228" s="111"/>
      <c r="M228" s="111"/>
      <c r="N228" s="111"/>
      <c r="O228" s="111"/>
      <c r="P228" s="111"/>
      <c r="Q228" s="111"/>
      <c r="R228" s="111"/>
      <c r="S228" s="111"/>
      <c r="T228" s="111">
        <v>-5.33927384883917</v>
      </c>
      <c r="U228" s="112">
        <v>4</v>
      </c>
      <c r="V228" s="111"/>
      <c r="W228" s="112"/>
      <c r="X228" s="111"/>
      <c r="Y228" s="112"/>
      <c r="Z228" s="111">
        <v>2.6467116357504201</v>
      </c>
      <c r="AA228" s="112">
        <v>44</v>
      </c>
    </row>
    <row r="229" spans="1:27" x14ac:dyDescent="0.25">
      <c r="A229" s="109" t="s">
        <v>170</v>
      </c>
      <c r="B229" s="110">
        <v>43985</v>
      </c>
      <c r="C229" s="111">
        <v>55.76</v>
      </c>
      <c r="D229" s="111"/>
      <c r="E229" s="111"/>
      <c r="F229" s="111"/>
      <c r="G229" s="111"/>
      <c r="H229" s="111"/>
      <c r="I229" s="111"/>
      <c r="J229" s="111"/>
      <c r="K229" s="111"/>
      <c r="L229" s="111"/>
      <c r="M229" s="111"/>
      <c r="N229" s="111"/>
      <c r="O229" s="111"/>
      <c r="P229" s="111"/>
      <c r="Q229" s="111"/>
      <c r="R229" s="111"/>
      <c r="S229" s="111"/>
      <c r="T229" s="111">
        <v>-2.45958989152285</v>
      </c>
      <c r="U229" s="112">
        <v>2</v>
      </c>
      <c r="V229" s="111">
        <v>5.2027190781237804</v>
      </c>
      <c r="W229" s="112">
        <v>5</v>
      </c>
      <c r="X229" s="111">
        <v>9.3371359433065404</v>
      </c>
      <c r="Y229" s="112">
        <v>6</v>
      </c>
      <c r="Z229" s="111">
        <v>18.653310143024399</v>
      </c>
      <c r="AA229" s="112">
        <v>9</v>
      </c>
    </row>
    <row r="230" spans="1:27" x14ac:dyDescent="0.25">
      <c r="A230" s="109" t="s">
        <v>171</v>
      </c>
      <c r="B230" s="110">
        <v>43985</v>
      </c>
      <c r="C230" s="111">
        <v>64.89</v>
      </c>
      <c r="D230" s="111"/>
      <c r="E230" s="111"/>
      <c r="F230" s="111"/>
      <c r="G230" s="111"/>
      <c r="H230" s="111"/>
      <c r="I230" s="111"/>
      <c r="J230" s="111"/>
      <c r="K230" s="111"/>
      <c r="L230" s="111"/>
      <c r="M230" s="111"/>
      <c r="N230" s="111"/>
      <c r="O230" s="111"/>
      <c r="P230" s="111"/>
      <c r="Q230" s="111"/>
      <c r="R230" s="111"/>
      <c r="S230" s="111"/>
      <c r="T230" s="111">
        <v>-8.7487007165360904</v>
      </c>
      <c r="U230" s="112">
        <v>10</v>
      </c>
      <c r="V230" s="111">
        <v>5.2270197412993902</v>
      </c>
      <c r="W230" s="112">
        <v>4</v>
      </c>
      <c r="X230" s="111">
        <v>8.6269094889784608</v>
      </c>
      <c r="Y230" s="112">
        <v>10</v>
      </c>
      <c r="Z230" s="111">
        <v>15.7908130805446</v>
      </c>
      <c r="AA230" s="112">
        <v>14</v>
      </c>
    </row>
    <row r="231" spans="1:27" x14ac:dyDescent="0.25">
      <c r="A231" s="109" t="s">
        <v>172</v>
      </c>
      <c r="B231" s="110">
        <v>43985</v>
      </c>
      <c r="C231" s="111">
        <v>45.665999999999997</v>
      </c>
      <c r="D231" s="111"/>
      <c r="E231" s="111"/>
      <c r="F231" s="111"/>
      <c r="G231" s="111"/>
      <c r="H231" s="111"/>
      <c r="I231" s="111"/>
      <c r="J231" s="111"/>
      <c r="K231" s="111"/>
      <c r="L231" s="111"/>
      <c r="M231" s="111"/>
      <c r="N231" s="111"/>
      <c r="O231" s="111"/>
      <c r="P231" s="111"/>
      <c r="Q231" s="111"/>
      <c r="R231" s="111"/>
      <c r="S231" s="111"/>
      <c r="T231" s="111">
        <v>-12.5598550279897</v>
      </c>
      <c r="U231" s="112">
        <v>18</v>
      </c>
      <c r="V231" s="111">
        <v>1.32035777950769</v>
      </c>
      <c r="W231" s="112">
        <v>15</v>
      </c>
      <c r="X231" s="111">
        <v>9.1369471752760205</v>
      </c>
      <c r="Y231" s="112">
        <v>7</v>
      </c>
      <c r="Z231" s="111">
        <v>19.015562002781401</v>
      </c>
      <c r="AA231" s="112">
        <v>8</v>
      </c>
    </row>
    <row r="232" spans="1:27" x14ac:dyDescent="0.25">
      <c r="A232" s="109" t="s">
        <v>173</v>
      </c>
      <c r="B232" s="110">
        <v>43985</v>
      </c>
      <c r="C232" s="111">
        <v>43.51</v>
      </c>
      <c r="D232" s="111"/>
      <c r="E232" s="111"/>
      <c r="F232" s="111"/>
      <c r="G232" s="111"/>
      <c r="H232" s="111"/>
      <c r="I232" s="111"/>
      <c r="J232" s="111"/>
      <c r="K232" s="111"/>
      <c r="L232" s="111"/>
      <c r="M232" s="111"/>
      <c r="N232" s="111"/>
      <c r="O232" s="111"/>
      <c r="P232" s="111"/>
      <c r="Q232" s="111"/>
      <c r="R232" s="111"/>
      <c r="S232" s="111"/>
      <c r="T232" s="111">
        <v>-15.3738983929497</v>
      </c>
      <c r="U232" s="112">
        <v>31</v>
      </c>
      <c r="V232" s="111">
        <v>-0.87853261595682097</v>
      </c>
      <c r="W232" s="112">
        <v>25</v>
      </c>
      <c r="X232" s="111">
        <v>4.04088801531418</v>
      </c>
      <c r="Y232" s="112">
        <v>25</v>
      </c>
      <c r="Z232" s="111">
        <v>13.512755363050401</v>
      </c>
      <c r="AA232" s="112">
        <v>22</v>
      </c>
    </row>
    <row r="233" spans="1:27" x14ac:dyDescent="0.25">
      <c r="A233" s="109" t="s">
        <v>174</v>
      </c>
      <c r="B233" s="110">
        <v>43985</v>
      </c>
      <c r="C233" s="111">
        <v>13.0236</v>
      </c>
      <c r="D233" s="111"/>
      <c r="E233" s="111"/>
      <c r="F233" s="111"/>
      <c r="G233" s="111"/>
      <c r="H233" s="111"/>
      <c r="I233" s="111"/>
      <c r="J233" s="111"/>
      <c r="K233" s="111"/>
      <c r="L233" s="111"/>
      <c r="M233" s="111"/>
      <c r="N233" s="111"/>
      <c r="O233" s="111"/>
      <c r="P233" s="111"/>
      <c r="Q233" s="111"/>
      <c r="R233" s="111"/>
      <c r="S233" s="111"/>
      <c r="T233" s="111">
        <v>-17.082674595581299</v>
      </c>
      <c r="U233" s="112">
        <v>43</v>
      </c>
      <c r="V233" s="111">
        <v>-1.1515480507789699</v>
      </c>
      <c r="W233" s="112">
        <v>27</v>
      </c>
      <c r="X233" s="111"/>
      <c r="Y233" s="112"/>
      <c r="Z233" s="111">
        <v>6.8250711193568296</v>
      </c>
      <c r="AA233" s="112">
        <v>38</v>
      </c>
    </row>
    <row r="234" spans="1:27" x14ac:dyDescent="0.25">
      <c r="A234" s="109" t="s">
        <v>175</v>
      </c>
      <c r="B234" s="110">
        <v>43985</v>
      </c>
      <c r="C234" s="111">
        <v>483.68419999999998</v>
      </c>
      <c r="D234" s="111"/>
      <c r="E234" s="111"/>
      <c r="F234" s="111"/>
      <c r="G234" s="111"/>
      <c r="H234" s="111"/>
      <c r="I234" s="111"/>
      <c r="J234" s="111"/>
      <c r="K234" s="111"/>
      <c r="L234" s="111"/>
      <c r="M234" s="111"/>
      <c r="N234" s="111"/>
      <c r="O234" s="111"/>
      <c r="P234" s="111"/>
      <c r="Q234" s="111"/>
      <c r="R234" s="111"/>
      <c r="S234" s="111"/>
      <c r="T234" s="111">
        <v>-21.514433036395701</v>
      </c>
      <c r="U234" s="112">
        <v>49</v>
      </c>
      <c r="V234" s="111">
        <v>-2.8902115268149</v>
      </c>
      <c r="W234" s="112">
        <v>36</v>
      </c>
      <c r="X234" s="111">
        <v>2.9211983057293298</v>
      </c>
      <c r="Y234" s="112">
        <v>32</v>
      </c>
      <c r="Z234" s="111">
        <v>13.380629283034001</v>
      </c>
      <c r="AA234" s="112">
        <v>23</v>
      </c>
    </row>
    <row r="235" spans="1:27" x14ac:dyDescent="0.25">
      <c r="A235" s="109" t="s">
        <v>176</v>
      </c>
      <c r="B235" s="110">
        <v>43985</v>
      </c>
      <c r="C235" s="111">
        <v>312.17899999999997</v>
      </c>
      <c r="D235" s="111"/>
      <c r="E235" s="111"/>
      <c r="F235" s="111"/>
      <c r="G235" s="111"/>
      <c r="H235" s="111"/>
      <c r="I235" s="111"/>
      <c r="J235" s="111"/>
      <c r="K235" s="111"/>
      <c r="L235" s="111"/>
      <c r="M235" s="111"/>
      <c r="N235" s="111"/>
      <c r="O235" s="111"/>
      <c r="P235" s="111"/>
      <c r="Q235" s="111"/>
      <c r="R235" s="111"/>
      <c r="S235" s="111"/>
      <c r="T235" s="111">
        <v>-19.579611015078299</v>
      </c>
      <c r="U235" s="112">
        <v>46</v>
      </c>
      <c r="V235" s="111">
        <v>-0.55854401910694496</v>
      </c>
      <c r="W235" s="112">
        <v>23</v>
      </c>
      <c r="X235" s="111">
        <v>6.9054591719635603</v>
      </c>
      <c r="Y235" s="112">
        <v>15</v>
      </c>
      <c r="Z235" s="111">
        <v>15.169577941261601</v>
      </c>
      <c r="AA235" s="112">
        <v>19</v>
      </c>
    </row>
    <row r="236" spans="1:27" x14ac:dyDescent="0.25">
      <c r="A236" s="109" t="s">
        <v>177</v>
      </c>
      <c r="B236" s="110">
        <v>43985</v>
      </c>
      <c r="C236" s="111">
        <v>429.22300000000001</v>
      </c>
      <c r="D236" s="111"/>
      <c r="E236" s="111"/>
      <c r="F236" s="111"/>
      <c r="G236" s="111"/>
      <c r="H236" s="111"/>
      <c r="I236" s="111"/>
      <c r="J236" s="111"/>
      <c r="K236" s="111"/>
      <c r="L236" s="111"/>
      <c r="M236" s="111"/>
      <c r="N236" s="111"/>
      <c r="O236" s="111"/>
      <c r="P236" s="111"/>
      <c r="Q236" s="111"/>
      <c r="R236" s="111"/>
      <c r="S236" s="111"/>
      <c r="T236" s="111">
        <v>-23.418544804639101</v>
      </c>
      <c r="U236" s="112">
        <v>53</v>
      </c>
      <c r="V236" s="111">
        <v>-5.0571953329266002</v>
      </c>
      <c r="W236" s="112">
        <v>44</v>
      </c>
      <c r="X236" s="111">
        <v>2.1331705379764001</v>
      </c>
      <c r="Y236" s="112">
        <v>36</v>
      </c>
      <c r="Z236" s="111">
        <v>10.2223542157415</v>
      </c>
      <c r="AA236" s="112">
        <v>31</v>
      </c>
    </row>
    <row r="237" spans="1:27" x14ac:dyDescent="0.25">
      <c r="A237" s="109" t="s">
        <v>178</v>
      </c>
      <c r="B237" s="110">
        <v>43985</v>
      </c>
      <c r="C237" s="111">
        <v>32.978499999999997</v>
      </c>
      <c r="D237" s="111"/>
      <c r="E237" s="111"/>
      <c r="F237" s="111"/>
      <c r="G237" s="111"/>
      <c r="H237" s="111"/>
      <c r="I237" s="111"/>
      <c r="J237" s="111"/>
      <c r="K237" s="111"/>
      <c r="L237" s="111"/>
      <c r="M237" s="111"/>
      <c r="N237" s="111"/>
      <c r="O237" s="111"/>
      <c r="P237" s="111"/>
      <c r="Q237" s="111"/>
      <c r="R237" s="111"/>
      <c r="S237" s="111"/>
      <c r="T237" s="111">
        <v>-16.977434388515999</v>
      </c>
      <c r="U237" s="112">
        <v>40</v>
      </c>
      <c r="V237" s="111">
        <v>-3.14747483157476</v>
      </c>
      <c r="W237" s="112">
        <v>37</v>
      </c>
      <c r="X237" s="111">
        <v>5.0415638445460003</v>
      </c>
      <c r="Y237" s="112">
        <v>23</v>
      </c>
      <c r="Z237" s="111">
        <v>12.7215684436615</v>
      </c>
      <c r="AA237" s="112">
        <v>25</v>
      </c>
    </row>
    <row r="238" spans="1:27" x14ac:dyDescent="0.25">
      <c r="A238" s="109" t="s">
        <v>179</v>
      </c>
      <c r="B238" s="110">
        <v>43985</v>
      </c>
      <c r="C238" s="111">
        <v>348.49</v>
      </c>
      <c r="D238" s="111"/>
      <c r="E238" s="111"/>
      <c r="F238" s="111"/>
      <c r="G238" s="111"/>
      <c r="H238" s="111"/>
      <c r="I238" s="111"/>
      <c r="J238" s="111"/>
      <c r="K238" s="111"/>
      <c r="L238" s="111"/>
      <c r="M238" s="111"/>
      <c r="N238" s="111"/>
      <c r="O238" s="111"/>
      <c r="P238" s="111"/>
      <c r="Q238" s="111"/>
      <c r="R238" s="111"/>
      <c r="S238" s="111"/>
      <c r="T238" s="111">
        <v>-16.149871565053399</v>
      </c>
      <c r="U238" s="112">
        <v>36</v>
      </c>
      <c r="V238" s="111">
        <v>0.77775699583102498</v>
      </c>
      <c r="W238" s="112">
        <v>21</v>
      </c>
      <c r="X238" s="111">
        <v>6.2388324518838596</v>
      </c>
      <c r="Y238" s="112">
        <v>19</v>
      </c>
      <c r="Z238" s="111">
        <v>16.042113517645699</v>
      </c>
      <c r="AA238" s="112">
        <v>13</v>
      </c>
    </row>
    <row r="239" spans="1:27" x14ac:dyDescent="0.25">
      <c r="A239" s="109" t="s">
        <v>180</v>
      </c>
      <c r="B239" s="110">
        <v>43985</v>
      </c>
      <c r="C239" s="111">
        <v>9.1</v>
      </c>
      <c r="D239" s="111"/>
      <c r="E239" s="111"/>
      <c r="F239" s="111"/>
      <c r="G239" s="111"/>
      <c r="H239" s="111"/>
      <c r="I239" s="111"/>
      <c r="J239" s="111"/>
      <c r="K239" s="111"/>
      <c r="L239" s="111"/>
      <c r="M239" s="111"/>
      <c r="N239" s="111"/>
      <c r="O239" s="111"/>
      <c r="P239" s="111"/>
      <c r="Q239" s="111"/>
      <c r="R239" s="111"/>
      <c r="S239" s="111"/>
      <c r="T239" s="111">
        <v>-19.6284828228167</v>
      </c>
      <c r="U239" s="112">
        <v>47</v>
      </c>
      <c r="V239" s="111"/>
      <c r="W239" s="112"/>
      <c r="X239" s="111"/>
      <c r="Y239" s="112"/>
      <c r="Z239" s="111">
        <v>-4.0909090909090899</v>
      </c>
      <c r="AA239" s="112">
        <v>51</v>
      </c>
    </row>
    <row r="240" spans="1:27" x14ac:dyDescent="0.25">
      <c r="A240" s="109" t="s">
        <v>181</v>
      </c>
      <c r="B240" s="110">
        <v>43985</v>
      </c>
      <c r="C240" s="111">
        <v>25.95</v>
      </c>
      <c r="D240" s="111"/>
      <c r="E240" s="111"/>
      <c r="F240" s="111"/>
      <c r="G240" s="111"/>
      <c r="H240" s="111"/>
      <c r="I240" s="111"/>
      <c r="J240" s="111"/>
      <c r="K240" s="111"/>
      <c r="L240" s="111"/>
      <c r="M240" s="111"/>
      <c r="N240" s="111"/>
      <c r="O240" s="111"/>
      <c r="P240" s="111"/>
      <c r="Q240" s="111"/>
      <c r="R240" s="111"/>
      <c r="S240" s="111"/>
      <c r="T240" s="111">
        <v>-8.2165271562285103</v>
      </c>
      <c r="U240" s="112">
        <v>9</v>
      </c>
      <c r="V240" s="111">
        <v>1.6555522121230899</v>
      </c>
      <c r="W240" s="112">
        <v>12</v>
      </c>
      <c r="X240" s="111">
        <v>5.9434865900383098</v>
      </c>
      <c r="Y240" s="112">
        <v>22</v>
      </c>
      <c r="Z240" s="111">
        <v>23.6849064279902</v>
      </c>
      <c r="AA240" s="112">
        <v>4</v>
      </c>
    </row>
    <row r="241" spans="1:27" x14ac:dyDescent="0.25">
      <c r="A241" s="109" t="s">
        <v>182</v>
      </c>
      <c r="B241" s="110">
        <v>43985</v>
      </c>
      <c r="C241" s="111">
        <v>47.96</v>
      </c>
      <c r="D241" s="111"/>
      <c r="E241" s="111"/>
      <c r="F241" s="111"/>
      <c r="G241" s="111"/>
      <c r="H241" s="111"/>
      <c r="I241" s="111"/>
      <c r="J241" s="111"/>
      <c r="K241" s="111"/>
      <c r="L241" s="111"/>
      <c r="M241" s="111"/>
      <c r="N241" s="111"/>
      <c r="O241" s="111"/>
      <c r="P241" s="111"/>
      <c r="Q241" s="111"/>
      <c r="R241" s="111"/>
      <c r="S241" s="111"/>
      <c r="T241" s="111">
        <v>-22.831339061374401</v>
      </c>
      <c r="U241" s="112">
        <v>51</v>
      </c>
      <c r="V241" s="111">
        <v>-2.6506824635217199</v>
      </c>
      <c r="W241" s="112">
        <v>35</v>
      </c>
      <c r="X241" s="111">
        <v>3.99272234614399</v>
      </c>
      <c r="Y241" s="112">
        <v>26</v>
      </c>
      <c r="Z241" s="111">
        <v>15.4830592632843</v>
      </c>
      <c r="AA241" s="112">
        <v>17</v>
      </c>
    </row>
    <row r="242" spans="1:27" x14ac:dyDescent="0.25">
      <c r="A242" s="109" t="s">
        <v>183</v>
      </c>
      <c r="B242" s="110">
        <v>43985</v>
      </c>
      <c r="C242" s="111">
        <v>8.5399999999999991</v>
      </c>
      <c r="D242" s="111"/>
      <c r="E242" s="111"/>
      <c r="F242" s="111"/>
      <c r="G242" s="111"/>
      <c r="H242" s="111"/>
      <c r="I242" s="111"/>
      <c r="J242" s="111"/>
      <c r="K242" s="111"/>
      <c r="L242" s="111"/>
      <c r="M242" s="111"/>
      <c r="N242" s="111"/>
      <c r="O242" s="111"/>
      <c r="P242" s="111"/>
      <c r="Q242" s="111"/>
      <c r="R242" s="111"/>
      <c r="S242" s="111"/>
      <c r="T242" s="111">
        <v>-15.569990712542401</v>
      </c>
      <c r="U242" s="112">
        <v>32</v>
      </c>
      <c r="V242" s="111"/>
      <c r="W242" s="112"/>
      <c r="X242" s="111"/>
      <c r="Y242" s="112"/>
      <c r="Z242" s="111">
        <v>-6.0011261261261302</v>
      </c>
      <c r="AA242" s="112">
        <v>55</v>
      </c>
    </row>
    <row r="243" spans="1:27" x14ac:dyDescent="0.25">
      <c r="A243" s="109" t="s">
        <v>184</v>
      </c>
      <c r="B243" s="110">
        <v>43985</v>
      </c>
      <c r="C243" s="111">
        <v>51.96</v>
      </c>
      <c r="D243" s="111"/>
      <c r="E243" s="111"/>
      <c r="F243" s="111"/>
      <c r="G243" s="111"/>
      <c r="H243" s="111"/>
      <c r="I243" s="111"/>
      <c r="J243" s="111"/>
      <c r="K243" s="111"/>
      <c r="L243" s="111"/>
      <c r="M243" s="111"/>
      <c r="N243" s="111"/>
      <c r="O243" s="111"/>
      <c r="P243" s="111"/>
      <c r="Q243" s="111"/>
      <c r="R243" s="111"/>
      <c r="S243" s="111"/>
      <c r="T243" s="111">
        <v>-9.7649134790528205</v>
      </c>
      <c r="U243" s="112">
        <v>11</v>
      </c>
      <c r="V243" s="111">
        <v>4.2783137329752501</v>
      </c>
      <c r="W243" s="112">
        <v>7</v>
      </c>
      <c r="X243" s="111">
        <v>9.0180501661911805</v>
      </c>
      <c r="Y243" s="112">
        <v>8</v>
      </c>
      <c r="Z243" s="111">
        <v>21.983759351271299</v>
      </c>
      <c r="AA243" s="112">
        <v>5</v>
      </c>
    </row>
    <row r="244" spans="1:27" x14ac:dyDescent="0.25">
      <c r="A244" s="109" t="s">
        <v>185</v>
      </c>
      <c r="B244" s="110">
        <v>43985</v>
      </c>
      <c r="C244" s="111">
        <v>8.7645</v>
      </c>
      <c r="D244" s="111"/>
      <c r="E244" s="111"/>
      <c r="F244" s="111"/>
      <c r="G244" s="111"/>
      <c r="H244" s="111"/>
      <c r="I244" s="111"/>
      <c r="J244" s="111"/>
      <c r="K244" s="111"/>
      <c r="L244" s="111"/>
      <c r="M244" s="111"/>
      <c r="N244" s="111"/>
      <c r="O244" s="111"/>
      <c r="P244" s="111"/>
      <c r="Q244" s="111"/>
      <c r="R244" s="111"/>
      <c r="S244" s="111"/>
      <c r="T244" s="111"/>
      <c r="U244" s="112"/>
      <c r="V244" s="111"/>
      <c r="W244" s="112"/>
      <c r="X244" s="111"/>
      <c r="Y244" s="112"/>
      <c r="Z244" s="111">
        <v>-19.692467248908301</v>
      </c>
      <c r="AA244" s="112">
        <v>64</v>
      </c>
    </row>
    <row r="245" spans="1:27" x14ac:dyDescent="0.25">
      <c r="A245" s="109" t="s">
        <v>186</v>
      </c>
      <c r="B245" s="110">
        <v>43985</v>
      </c>
      <c r="C245" s="111">
        <v>16.465</v>
      </c>
      <c r="D245" s="111"/>
      <c r="E245" s="111"/>
      <c r="F245" s="111"/>
      <c r="G245" s="111"/>
      <c r="H245" s="111"/>
      <c r="I245" s="111"/>
      <c r="J245" s="111"/>
      <c r="K245" s="111"/>
      <c r="L245" s="111"/>
      <c r="M245" s="111"/>
      <c r="N245" s="111"/>
      <c r="O245" s="111"/>
      <c r="P245" s="111"/>
      <c r="Q245" s="111"/>
      <c r="R245" s="111"/>
      <c r="S245" s="111"/>
      <c r="T245" s="111">
        <v>-13.6995654926063</v>
      </c>
      <c r="U245" s="112">
        <v>23</v>
      </c>
      <c r="V245" s="111">
        <v>0.99546911998675403</v>
      </c>
      <c r="W245" s="112">
        <v>18</v>
      </c>
      <c r="X245" s="111">
        <v>8.0026965043762193</v>
      </c>
      <c r="Y245" s="112">
        <v>11</v>
      </c>
      <c r="Z245" s="111">
        <v>17.562957901523902</v>
      </c>
      <c r="AA245" s="112">
        <v>10</v>
      </c>
    </row>
    <row r="246" spans="1:27" x14ac:dyDescent="0.25">
      <c r="A246" s="109" t="s">
        <v>187</v>
      </c>
      <c r="B246" s="110">
        <v>43985</v>
      </c>
      <c r="C246" s="111">
        <v>43.213999999999999</v>
      </c>
      <c r="D246" s="111"/>
      <c r="E246" s="111"/>
      <c r="F246" s="111"/>
      <c r="G246" s="111"/>
      <c r="H246" s="111"/>
      <c r="I246" s="111"/>
      <c r="J246" s="111"/>
      <c r="K246" s="111"/>
      <c r="L246" s="111"/>
      <c r="M246" s="111"/>
      <c r="N246" s="111"/>
      <c r="O246" s="111"/>
      <c r="P246" s="111"/>
      <c r="Q246" s="111"/>
      <c r="R246" s="111"/>
      <c r="S246" s="111"/>
      <c r="T246" s="111">
        <v>-13.646821972965199</v>
      </c>
      <c r="U246" s="112">
        <v>22</v>
      </c>
      <c r="V246" s="111">
        <v>1.0918292340689799</v>
      </c>
      <c r="W246" s="112">
        <v>16</v>
      </c>
      <c r="X246" s="111">
        <v>7.9199704865770499</v>
      </c>
      <c r="Y246" s="112">
        <v>12</v>
      </c>
      <c r="Z246" s="111">
        <v>15.171931170153201</v>
      </c>
      <c r="AA246" s="112">
        <v>18</v>
      </c>
    </row>
    <row r="247" spans="1:27" x14ac:dyDescent="0.25">
      <c r="A247" s="109" t="s">
        <v>188</v>
      </c>
      <c r="B247" s="110">
        <v>43985</v>
      </c>
      <c r="C247" s="111">
        <v>48.280999999999999</v>
      </c>
      <c r="D247" s="111"/>
      <c r="E247" s="111"/>
      <c r="F247" s="111"/>
      <c r="G247" s="111"/>
      <c r="H247" s="111"/>
      <c r="I247" s="111"/>
      <c r="J247" s="111"/>
      <c r="K247" s="111"/>
      <c r="L247" s="111"/>
      <c r="M247" s="111"/>
      <c r="N247" s="111"/>
      <c r="O247" s="111"/>
      <c r="P247" s="111"/>
      <c r="Q247" s="111"/>
      <c r="R247" s="111"/>
      <c r="S247" s="111"/>
      <c r="T247" s="111">
        <v>-16.441152384268701</v>
      </c>
      <c r="U247" s="112">
        <v>37</v>
      </c>
      <c r="V247" s="111">
        <v>-2.1353204223644902</v>
      </c>
      <c r="W247" s="112">
        <v>32</v>
      </c>
      <c r="X247" s="111">
        <v>6.0855272109688601</v>
      </c>
      <c r="Y247" s="112">
        <v>21</v>
      </c>
      <c r="Z247" s="111">
        <v>14.022662823229201</v>
      </c>
      <c r="AA247" s="112">
        <v>21</v>
      </c>
    </row>
    <row r="248" spans="1:27" x14ac:dyDescent="0.25">
      <c r="A248" s="109" t="s">
        <v>189</v>
      </c>
      <c r="B248" s="110">
        <v>43985</v>
      </c>
      <c r="C248" s="111">
        <v>62.389000000000003</v>
      </c>
      <c r="D248" s="111"/>
      <c r="E248" s="111"/>
      <c r="F248" s="111"/>
      <c r="G248" s="111"/>
      <c r="H248" s="111"/>
      <c r="I248" s="111"/>
      <c r="J248" s="111"/>
      <c r="K248" s="111"/>
      <c r="L248" s="111"/>
      <c r="M248" s="111"/>
      <c r="N248" s="111"/>
      <c r="O248" s="111"/>
      <c r="P248" s="111"/>
      <c r="Q248" s="111"/>
      <c r="R248" s="111"/>
      <c r="S248" s="111"/>
      <c r="T248" s="111">
        <v>-14.250831568654799</v>
      </c>
      <c r="U248" s="112">
        <v>26</v>
      </c>
      <c r="V248" s="111">
        <v>1.43366435350302</v>
      </c>
      <c r="W248" s="112">
        <v>14</v>
      </c>
      <c r="X248" s="111">
        <v>4.9031992458665004</v>
      </c>
      <c r="Y248" s="112">
        <v>24</v>
      </c>
      <c r="Z248" s="111">
        <v>14.542120653714299</v>
      </c>
      <c r="AA248" s="112">
        <v>20</v>
      </c>
    </row>
    <row r="249" spans="1:27" x14ac:dyDescent="0.25">
      <c r="A249" s="109" t="s">
        <v>190</v>
      </c>
      <c r="B249" s="110">
        <v>43985</v>
      </c>
      <c r="C249" s="111">
        <v>10.697900000000001</v>
      </c>
      <c r="D249" s="111"/>
      <c r="E249" s="111"/>
      <c r="F249" s="111"/>
      <c r="G249" s="111"/>
      <c r="H249" s="111"/>
      <c r="I249" s="111"/>
      <c r="J249" s="111"/>
      <c r="K249" s="111"/>
      <c r="L249" s="111"/>
      <c r="M249" s="111"/>
      <c r="N249" s="111"/>
      <c r="O249" s="111"/>
      <c r="P249" s="111"/>
      <c r="Q249" s="111"/>
      <c r="R249" s="111"/>
      <c r="S249" s="111"/>
      <c r="T249" s="111">
        <v>-14.973395606684001</v>
      </c>
      <c r="U249" s="112">
        <v>29</v>
      </c>
      <c r="V249" s="111">
        <v>-2.4672151349793499</v>
      </c>
      <c r="W249" s="112">
        <v>33</v>
      </c>
      <c r="X249" s="111"/>
      <c r="Y249" s="112"/>
      <c r="Z249" s="111">
        <v>1.92396903323263</v>
      </c>
      <c r="AA249" s="112">
        <v>45</v>
      </c>
    </row>
    <row r="250" spans="1:27" x14ac:dyDescent="0.25">
      <c r="A250" s="109" t="s">
        <v>191</v>
      </c>
      <c r="B250" s="110">
        <v>43985</v>
      </c>
      <c r="C250" s="111">
        <v>16.986999999999998</v>
      </c>
      <c r="D250" s="111"/>
      <c r="E250" s="111"/>
      <c r="F250" s="111"/>
      <c r="G250" s="111"/>
      <c r="H250" s="111"/>
      <c r="I250" s="111"/>
      <c r="J250" s="111"/>
      <c r="K250" s="111"/>
      <c r="L250" s="111"/>
      <c r="M250" s="111"/>
      <c r="N250" s="111"/>
      <c r="O250" s="111"/>
      <c r="P250" s="111"/>
      <c r="Q250" s="111"/>
      <c r="R250" s="111"/>
      <c r="S250" s="111"/>
      <c r="T250" s="111">
        <v>-11.4163582338529</v>
      </c>
      <c r="U250" s="112">
        <v>16</v>
      </c>
      <c r="V250" s="111">
        <v>4.8137594075486403</v>
      </c>
      <c r="W250" s="112">
        <v>6</v>
      </c>
      <c r="X250" s="111"/>
      <c r="Y250" s="112"/>
      <c r="Z250" s="111">
        <v>15.752038295244001</v>
      </c>
      <c r="AA250" s="112">
        <v>15</v>
      </c>
    </row>
    <row r="251" spans="1:27" x14ac:dyDescent="0.25">
      <c r="A251" s="109" t="s">
        <v>192</v>
      </c>
      <c r="B251" s="110">
        <v>43985</v>
      </c>
      <c r="C251" s="111">
        <v>16.108000000000001</v>
      </c>
      <c r="D251" s="111"/>
      <c r="E251" s="111"/>
      <c r="F251" s="111"/>
      <c r="G251" s="111"/>
      <c r="H251" s="111"/>
      <c r="I251" s="111"/>
      <c r="J251" s="111"/>
      <c r="K251" s="111"/>
      <c r="L251" s="111"/>
      <c r="M251" s="111"/>
      <c r="N251" s="111"/>
      <c r="O251" s="111"/>
      <c r="P251" s="111"/>
      <c r="Q251" s="111"/>
      <c r="R251" s="111"/>
      <c r="S251" s="111"/>
      <c r="T251" s="111">
        <v>-13.154587123596199</v>
      </c>
      <c r="U251" s="112">
        <v>21</v>
      </c>
      <c r="V251" s="111">
        <v>-0.88195432824228004</v>
      </c>
      <c r="W251" s="112">
        <v>26</v>
      </c>
      <c r="X251" s="111">
        <v>10.086387544200999</v>
      </c>
      <c r="Y251" s="112">
        <v>4</v>
      </c>
      <c r="Z251" s="111">
        <v>11.3745918367347</v>
      </c>
      <c r="AA251" s="112">
        <v>29</v>
      </c>
    </row>
    <row r="252" spans="1:27" x14ac:dyDescent="0.25">
      <c r="A252" s="109" t="s">
        <v>193</v>
      </c>
      <c r="B252" s="110">
        <v>43985</v>
      </c>
      <c r="C252" s="111">
        <v>42.3767</v>
      </c>
      <c r="D252" s="111"/>
      <c r="E252" s="111"/>
      <c r="F252" s="111"/>
      <c r="G252" s="111"/>
      <c r="H252" s="111"/>
      <c r="I252" s="111"/>
      <c r="J252" s="111"/>
      <c r="K252" s="111"/>
      <c r="L252" s="111"/>
      <c r="M252" s="111"/>
      <c r="N252" s="111"/>
      <c r="O252" s="111"/>
      <c r="P252" s="111"/>
      <c r="Q252" s="111"/>
      <c r="R252" s="111"/>
      <c r="S252" s="111"/>
      <c r="T252" s="111">
        <v>-29.839366221429401</v>
      </c>
      <c r="U252" s="112">
        <v>57</v>
      </c>
      <c r="V252" s="111">
        <v>-9.4932673599870903</v>
      </c>
      <c r="W252" s="112">
        <v>47</v>
      </c>
      <c r="X252" s="111">
        <v>-1.53236097735333</v>
      </c>
      <c r="Y252" s="112">
        <v>37</v>
      </c>
      <c r="Z252" s="111">
        <v>9.5492588422145808</v>
      </c>
      <c r="AA252" s="112">
        <v>33</v>
      </c>
    </row>
    <row r="253" spans="1:27" x14ac:dyDescent="0.25">
      <c r="A253" s="109" t="s">
        <v>194</v>
      </c>
      <c r="B253" s="110">
        <v>43985</v>
      </c>
      <c r="C253" s="111">
        <v>10.021000000000001</v>
      </c>
      <c r="D253" s="111"/>
      <c r="E253" s="111"/>
      <c r="F253" s="111"/>
      <c r="G253" s="111"/>
      <c r="H253" s="111"/>
      <c r="I253" s="111"/>
      <c r="J253" s="111"/>
      <c r="K253" s="111"/>
      <c r="L253" s="111"/>
      <c r="M253" s="111"/>
      <c r="N253" s="111"/>
      <c r="O253" s="111"/>
      <c r="P253" s="111"/>
      <c r="Q253" s="111"/>
      <c r="R253" s="111"/>
      <c r="S253" s="111"/>
      <c r="T253" s="111"/>
      <c r="U253" s="112"/>
      <c r="V253" s="111"/>
      <c r="W253" s="112"/>
      <c r="X253" s="111"/>
      <c r="Y253" s="112"/>
      <c r="Z253" s="111">
        <v>0.24333333333333201</v>
      </c>
      <c r="AA253" s="112">
        <v>48</v>
      </c>
    </row>
    <row r="254" spans="1:27" x14ac:dyDescent="0.25">
      <c r="A254" s="109" t="s">
        <v>195</v>
      </c>
      <c r="B254" s="110">
        <v>43985</v>
      </c>
      <c r="C254" s="111">
        <v>13.32</v>
      </c>
      <c r="D254" s="111"/>
      <c r="E254" s="111"/>
      <c r="F254" s="111"/>
      <c r="G254" s="111"/>
      <c r="H254" s="111"/>
      <c r="I254" s="111"/>
      <c r="J254" s="111"/>
      <c r="K254" s="111"/>
      <c r="L254" s="111"/>
      <c r="M254" s="111"/>
      <c r="N254" s="111"/>
      <c r="O254" s="111"/>
      <c r="P254" s="111"/>
      <c r="Q254" s="111"/>
      <c r="R254" s="111"/>
      <c r="S254" s="111"/>
      <c r="T254" s="111">
        <v>-14.684480454510499</v>
      </c>
      <c r="U254" s="112">
        <v>27</v>
      </c>
      <c r="V254" s="111">
        <v>0.43013957873356901</v>
      </c>
      <c r="W254" s="112">
        <v>22</v>
      </c>
      <c r="X254" s="111"/>
      <c r="Y254" s="112"/>
      <c r="Z254" s="111">
        <v>7.4070904645476796</v>
      </c>
      <c r="AA254" s="112">
        <v>36</v>
      </c>
    </row>
    <row r="255" spans="1:27" x14ac:dyDescent="0.25">
      <c r="A255" s="109" t="s">
        <v>196</v>
      </c>
      <c r="B255" s="110">
        <v>43985</v>
      </c>
      <c r="C255" s="111">
        <v>171.55</v>
      </c>
      <c r="D255" s="111"/>
      <c r="E255" s="111"/>
      <c r="F255" s="111"/>
      <c r="G255" s="111"/>
      <c r="H255" s="111"/>
      <c r="I255" s="111"/>
      <c r="J255" s="111"/>
      <c r="K255" s="111"/>
      <c r="L255" s="111"/>
      <c r="M255" s="111"/>
      <c r="N255" s="111"/>
      <c r="O255" s="111"/>
      <c r="P255" s="111"/>
      <c r="Q255" s="111"/>
      <c r="R255" s="111"/>
      <c r="S255" s="111"/>
      <c r="T255" s="111">
        <v>-17.889280547049299</v>
      </c>
      <c r="U255" s="112">
        <v>44</v>
      </c>
      <c r="V255" s="111">
        <v>-3.2735709879052601</v>
      </c>
      <c r="W255" s="112">
        <v>39</v>
      </c>
      <c r="X255" s="111">
        <v>2.7821814762883998</v>
      </c>
      <c r="Y255" s="112">
        <v>34</v>
      </c>
      <c r="Z255" s="111">
        <v>9.2171216262972706</v>
      </c>
      <c r="AA255" s="112">
        <v>34</v>
      </c>
    </row>
    <row r="256" spans="1:27" x14ac:dyDescent="0.25">
      <c r="A256" s="109" t="s">
        <v>197</v>
      </c>
      <c r="B256" s="110">
        <v>43985</v>
      </c>
      <c r="C256" s="111">
        <v>184.31</v>
      </c>
      <c r="D256" s="111"/>
      <c r="E256" s="111"/>
      <c r="F256" s="111"/>
      <c r="G256" s="111"/>
      <c r="H256" s="111"/>
      <c r="I256" s="111"/>
      <c r="J256" s="111"/>
      <c r="K256" s="111"/>
      <c r="L256" s="111"/>
      <c r="M256" s="111"/>
      <c r="N256" s="111"/>
      <c r="O256" s="111"/>
      <c r="P256" s="111"/>
      <c r="Q256" s="111"/>
      <c r="R256" s="111"/>
      <c r="S256" s="111"/>
      <c r="T256" s="111">
        <v>-17.0614191921612</v>
      </c>
      <c r="U256" s="112">
        <v>41</v>
      </c>
      <c r="V256" s="111">
        <v>-1.55400450309811</v>
      </c>
      <c r="W256" s="112">
        <v>29</v>
      </c>
      <c r="X256" s="111">
        <v>6.8168636225787997</v>
      </c>
      <c r="Y256" s="112">
        <v>16</v>
      </c>
      <c r="Z256" s="111">
        <v>15.500954052602699</v>
      </c>
      <c r="AA256" s="112">
        <v>16</v>
      </c>
    </row>
    <row r="257" spans="1:27" x14ac:dyDescent="0.25">
      <c r="A257" s="109" t="s">
        <v>198</v>
      </c>
      <c r="B257" s="110">
        <v>43985</v>
      </c>
      <c r="C257" s="111">
        <v>88.077299999999994</v>
      </c>
      <c r="D257" s="111"/>
      <c r="E257" s="111"/>
      <c r="F257" s="111"/>
      <c r="G257" s="111"/>
      <c r="H257" s="111"/>
      <c r="I257" s="111"/>
      <c r="J257" s="111"/>
      <c r="K257" s="111"/>
      <c r="L257" s="111"/>
      <c r="M257" s="111"/>
      <c r="N257" s="111"/>
      <c r="O257" s="111"/>
      <c r="P257" s="111"/>
      <c r="Q257" s="111"/>
      <c r="R257" s="111"/>
      <c r="S257" s="111"/>
      <c r="T257" s="111">
        <v>-10.533494506082301</v>
      </c>
      <c r="U257" s="112">
        <v>14</v>
      </c>
      <c r="V257" s="111">
        <v>1.07330214696016</v>
      </c>
      <c r="W257" s="112">
        <v>17</v>
      </c>
      <c r="X257" s="111">
        <v>10.1655983542952</v>
      </c>
      <c r="Y257" s="112">
        <v>3</v>
      </c>
      <c r="Z257" s="111">
        <v>16.8681602974039</v>
      </c>
      <c r="AA257" s="112">
        <v>12</v>
      </c>
    </row>
    <row r="258" spans="1:27" x14ac:dyDescent="0.25">
      <c r="A258" s="109" t="s">
        <v>199</v>
      </c>
      <c r="B258" s="110">
        <v>43985</v>
      </c>
      <c r="C258" s="111">
        <v>43.27</v>
      </c>
      <c r="D258" s="111"/>
      <c r="E258" s="111"/>
      <c r="F258" s="111"/>
      <c r="G258" s="111"/>
      <c r="H258" s="111"/>
      <c r="I258" s="111"/>
      <c r="J258" s="111"/>
      <c r="K258" s="111"/>
      <c r="L258" s="111"/>
      <c r="M258" s="111"/>
      <c r="N258" s="111"/>
      <c r="O258" s="111"/>
      <c r="P258" s="111"/>
      <c r="Q258" s="111"/>
      <c r="R258" s="111"/>
      <c r="S258" s="111"/>
      <c r="T258" s="111">
        <v>-23.581062251883001</v>
      </c>
      <c r="U258" s="112">
        <v>54</v>
      </c>
      <c r="V258" s="111">
        <v>-4.4381185619758199</v>
      </c>
      <c r="W258" s="112">
        <v>42</v>
      </c>
      <c r="X258" s="111">
        <v>3.1417829464513498</v>
      </c>
      <c r="Y258" s="112">
        <v>30</v>
      </c>
      <c r="Z258" s="111">
        <v>29.051555023923399</v>
      </c>
      <c r="AA258" s="112">
        <v>1</v>
      </c>
    </row>
    <row r="259" spans="1:27" x14ac:dyDescent="0.25">
      <c r="A259" s="109" t="s">
        <v>372</v>
      </c>
      <c r="B259" s="110">
        <v>43985</v>
      </c>
      <c r="C259" s="111">
        <v>128.3424</v>
      </c>
      <c r="D259" s="111"/>
      <c r="E259" s="111"/>
      <c r="F259" s="111"/>
      <c r="G259" s="111"/>
      <c r="H259" s="111"/>
      <c r="I259" s="111"/>
      <c r="J259" s="111"/>
      <c r="K259" s="111"/>
      <c r="L259" s="111"/>
      <c r="M259" s="111"/>
      <c r="N259" s="111"/>
      <c r="O259" s="111"/>
      <c r="P259" s="111"/>
      <c r="Q259" s="111"/>
      <c r="R259" s="111"/>
      <c r="S259" s="111"/>
      <c r="T259" s="111">
        <v>-16.036271842160801</v>
      </c>
      <c r="U259" s="112">
        <v>35</v>
      </c>
      <c r="V259" s="111">
        <v>-2.0970791747822899</v>
      </c>
      <c r="W259" s="112">
        <v>31</v>
      </c>
      <c r="X259" s="111">
        <v>2.84212747183282</v>
      </c>
      <c r="Y259" s="112">
        <v>33</v>
      </c>
      <c r="Z259" s="111">
        <v>12.117465082288501</v>
      </c>
      <c r="AA259" s="112">
        <v>27</v>
      </c>
    </row>
    <row r="260" spans="1:27" x14ac:dyDescent="0.25">
      <c r="A260" s="109" t="s">
        <v>201</v>
      </c>
      <c r="B260" s="110">
        <v>43985</v>
      </c>
      <c r="C260" s="111">
        <v>11.6829</v>
      </c>
      <c r="D260" s="111"/>
      <c r="E260" s="111"/>
      <c r="F260" s="111"/>
      <c r="G260" s="111"/>
      <c r="H260" s="111"/>
      <c r="I260" s="111"/>
      <c r="J260" s="111"/>
      <c r="K260" s="111"/>
      <c r="L260" s="111"/>
      <c r="M260" s="111"/>
      <c r="N260" s="111"/>
      <c r="O260" s="111"/>
      <c r="P260" s="111"/>
      <c r="Q260" s="111"/>
      <c r="R260" s="111"/>
      <c r="S260" s="111"/>
      <c r="T260" s="111">
        <v>-16.956003246343101</v>
      </c>
      <c r="U260" s="112">
        <v>39</v>
      </c>
      <c r="V260" s="111">
        <v>-3.2298214905054099</v>
      </c>
      <c r="W260" s="112">
        <v>38</v>
      </c>
      <c r="X260" s="111">
        <v>3.6865580363488402</v>
      </c>
      <c r="Y260" s="112">
        <v>28</v>
      </c>
      <c r="Z260" s="111">
        <v>3.2504729110286599</v>
      </c>
      <c r="AA260" s="112">
        <v>43</v>
      </c>
    </row>
    <row r="261" spans="1:27" x14ac:dyDescent="0.25">
      <c r="A261" s="109" t="s">
        <v>202</v>
      </c>
      <c r="B261" s="110">
        <v>43985</v>
      </c>
      <c r="C261" s="111">
        <v>12.519299999999999</v>
      </c>
      <c r="D261" s="111"/>
      <c r="E261" s="111"/>
      <c r="F261" s="111"/>
      <c r="G261" s="111"/>
      <c r="H261" s="111"/>
      <c r="I261" s="111"/>
      <c r="J261" s="111"/>
      <c r="K261" s="111"/>
      <c r="L261" s="111"/>
      <c r="M261" s="111"/>
      <c r="N261" s="111"/>
      <c r="O261" s="111"/>
      <c r="P261" s="111"/>
      <c r="Q261" s="111"/>
      <c r="R261" s="111"/>
      <c r="S261" s="111"/>
      <c r="T261" s="111">
        <v>-14.0010531995203</v>
      </c>
      <c r="U261" s="112">
        <v>25</v>
      </c>
      <c r="V261" s="111">
        <v>-1.5755703294135399</v>
      </c>
      <c r="W261" s="112">
        <v>30</v>
      </c>
      <c r="X261" s="111">
        <v>6.4736467563751798</v>
      </c>
      <c r="Y261" s="112">
        <v>17</v>
      </c>
      <c r="Z261" s="111">
        <v>4.8067059479327598</v>
      </c>
      <c r="AA261" s="112">
        <v>40</v>
      </c>
    </row>
    <row r="262" spans="1:27" x14ac:dyDescent="0.25">
      <c r="A262" s="109" t="s">
        <v>203</v>
      </c>
      <c r="B262" s="110">
        <v>43985</v>
      </c>
      <c r="C262" s="111">
        <v>12.327999999999999</v>
      </c>
      <c r="D262" s="111"/>
      <c r="E262" s="111"/>
      <c r="F262" s="111"/>
      <c r="G262" s="111"/>
      <c r="H262" s="111"/>
      <c r="I262" s="111"/>
      <c r="J262" s="111"/>
      <c r="K262" s="111"/>
      <c r="L262" s="111"/>
      <c r="M262" s="111"/>
      <c r="N262" s="111"/>
      <c r="O262" s="111"/>
      <c r="P262" s="111"/>
      <c r="Q262" s="111"/>
      <c r="R262" s="111"/>
      <c r="S262" s="111"/>
      <c r="T262" s="111">
        <v>-14.9413069042466</v>
      </c>
      <c r="U262" s="112">
        <v>28</v>
      </c>
      <c r="V262" s="111">
        <v>-0.66676836925607896</v>
      </c>
      <c r="W262" s="112">
        <v>24</v>
      </c>
      <c r="X262" s="111"/>
      <c r="Y262" s="112"/>
      <c r="Z262" s="111">
        <v>5.5719344262295101</v>
      </c>
      <c r="AA262" s="112">
        <v>39</v>
      </c>
    </row>
    <row r="263" spans="1:27" x14ac:dyDescent="0.25">
      <c r="A263" s="109" t="s">
        <v>204</v>
      </c>
      <c r="B263" s="110">
        <v>43985</v>
      </c>
      <c r="C263" s="111">
        <v>12.5329</v>
      </c>
      <c r="D263" s="111"/>
      <c r="E263" s="111"/>
      <c r="F263" s="111"/>
      <c r="G263" s="111"/>
      <c r="H263" s="111"/>
      <c r="I263" s="111"/>
      <c r="J263" s="111"/>
      <c r="K263" s="111"/>
      <c r="L263" s="111"/>
      <c r="M263" s="111"/>
      <c r="N263" s="111"/>
      <c r="O263" s="111"/>
      <c r="P263" s="111"/>
      <c r="Q263" s="111"/>
      <c r="R263" s="111"/>
      <c r="S263" s="111"/>
      <c r="T263" s="111">
        <v>-6.2222453334386403</v>
      </c>
      <c r="U263" s="112">
        <v>6</v>
      </c>
      <c r="V263" s="111">
        <v>7.0696870239268499</v>
      </c>
      <c r="W263" s="112">
        <v>2</v>
      </c>
      <c r="X263" s="111"/>
      <c r="Y263" s="112"/>
      <c r="Z263" s="111">
        <v>7.96990086206897</v>
      </c>
      <c r="AA263" s="112">
        <v>35</v>
      </c>
    </row>
    <row r="264" spans="1:27" x14ac:dyDescent="0.25">
      <c r="A264" s="109" t="s">
        <v>205</v>
      </c>
      <c r="B264" s="110">
        <v>43985</v>
      </c>
      <c r="C264" s="111">
        <v>9.2394999999999996</v>
      </c>
      <c r="D264" s="111"/>
      <c r="E264" s="111"/>
      <c r="F264" s="111"/>
      <c r="G264" s="111"/>
      <c r="H264" s="111"/>
      <c r="I264" s="111"/>
      <c r="J264" s="111"/>
      <c r="K264" s="111"/>
      <c r="L264" s="111"/>
      <c r="M264" s="111"/>
      <c r="N264" s="111"/>
      <c r="O264" s="111"/>
      <c r="P264" s="111"/>
      <c r="Q264" s="111"/>
      <c r="R264" s="111"/>
      <c r="S264" s="111"/>
      <c r="T264" s="111">
        <v>-12.929215108483</v>
      </c>
      <c r="U264" s="112">
        <v>20</v>
      </c>
      <c r="V264" s="111"/>
      <c r="W264" s="112"/>
      <c r="X264" s="111"/>
      <c r="Y264" s="112"/>
      <c r="Z264" s="111">
        <v>-3.4741239048810999</v>
      </c>
      <c r="AA264" s="112">
        <v>50</v>
      </c>
    </row>
    <row r="265" spans="1:27" x14ac:dyDescent="0.25">
      <c r="A265" s="109" t="s">
        <v>206</v>
      </c>
      <c r="B265" s="110">
        <v>43985</v>
      </c>
      <c r="C265" s="111">
        <v>9.6457999999999995</v>
      </c>
      <c r="D265" s="111"/>
      <c r="E265" s="111"/>
      <c r="F265" s="111"/>
      <c r="G265" s="111"/>
      <c r="H265" s="111"/>
      <c r="I265" s="111"/>
      <c r="J265" s="111"/>
      <c r="K265" s="111"/>
      <c r="L265" s="111"/>
      <c r="M265" s="111"/>
      <c r="N265" s="111"/>
      <c r="O265" s="111"/>
      <c r="P265" s="111"/>
      <c r="Q265" s="111"/>
      <c r="R265" s="111"/>
      <c r="S265" s="111"/>
      <c r="T265" s="111">
        <v>-12.838099638054</v>
      </c>
      <c r="U265" s="112">
        <v>19</v>
      </c>
      <c r="V265" s="111"/>
      <c r="W265" s="112"/>
      <c r="X265" s="111"/>
      <c r="Y265" s="112"/>
      <c r="Z265" s="111">
        <v>-1.8818486171761299</v>
      </c>
      <c r="AA265" s="112">
        <v>49</v>
      </c>
    </row>
    <row r="266" spans="1:27" x14ac:dyDescent="0.25">
      <c r="A266" s="109" t="s">
        <v>207</v>
      </c>
      <c r="B266" s="110">
        <v>43985</v>
      </c>
      <c r="C266" s="111">
        <v>26.469100000000001</v>
      </c>
      <c r="D266" s="111"/>
      <c r="E266" s="111"/>
      <c r="F266" s="111"/>
      <c r="G266" s="111"/>
      <c r="H266" s="111"/>
      <c r="I266" s="111"/>
      <c r="J266" s="111"/>
      <c r="K266" s="111"/>
      <c r="L266" s="111"/>
      <c r="M266" s="111"/>
      <c r="N266" s="111"/>
      <c r="O266" s="111"/>
      <c r="P266" s="111"/>
      <c r="Q266" s="111"/>
      <c r="R266" s="111"/>
      <c r="S266" s="111"/>
      <c r="T266" s="111">
        <v>-0.76420990891575902</v>
      </c>
      <c r="U266" s="112">
        <v>1</v>
      </c>
      <c r="V266" s="111">
        <v>9.8797123884921607</v>
      </c>
      <c r="W266" s="112">
        <v>1</v>
      </c>
      <c r="X266" s="111">
        <v>13.2897459739031</v>
      </c>
      <c r="Y266" s="112">
        <v>1</v>
      </c>
      <c r="Z266" s="111">
        <v>26.6100996015936</v>
      </c>
      <c r="AA266" s="112">
        <v>3</v>
      </c>
    </row>
    <row r="267" spans="1:27" x14ac:dyDescent="0.25">
      <c r="A267" s="109" t="s">
        <v>208</v>
      </c>
      <c r="B267" s="110">
        <v>43985</v>
      </c>
      <c r="C267" s="111">
        <v>10.1797</v>
      </c>
      <c r="D267" s="111"/>
      <c r="E267" s="111"/>
      <c r="F267" s="111"/>
      <c r="G267" s="111"/>
      <c r="H267" s="111"/>
      <c r="I267" s="111"/>
      <c r="J267" s="111"/>
      <c r="K267" s="111"/>
      <c r="L267" s="111"/>
      <c r="M267" s="111"/>
      <c r="N267" s="111"/>
      <c r="O267" s="111"/>
      <c r="P267" s="111"/>
      <c r="Q267" s="111"/>
      <c r="R267" s="111"/>
      <c r="S267" s="111"/>
      <c r="T267" s="111">
        <v>-5.6956114645429299</v>
      </c>
      <c r="U267" s="112">
        <v>5</v>
      </c>
      <c r="V267" s="111"/>
      <c r="W267" s="112"/>
      <c r="X267" s="111"/>
      <c r="Y267" s="112"/>
      <c r="Z267" s="111">
        <v>1.32506060606061</v>
      </c>
      <c r="AA267" s="112">
        <v>46</v>
      </c>
    </row>
    <row r="268" spans="1:27" x14ac:dyDescent="0.25">
      <c r="A268" s="109" t="s">
        <v>209</v>
      </c>
      <c r="B268" s="110">
        <v>43985</v>
      </c>
      <c r="C268" s="111">
        <v>83.694999999999993</v>
      </c>
      <c r="D268" s="111"/>
      <c r="E268" s="111"/>
      <c r="F268" s="111"/>
      <c r="G268" s="111"/>
      <c r="H268" s="111"/>
      <c r="I268" s="111"/>
      <c r="J268" s="111"/>
      <c r="K268" s="111"/>
      <c r="L268" s="111"/>
      <c r="M268" s="111"/>
      <c r="N268" s="111"/>
      <c r="O268" s="111"/>
      <c r="P268" s="111"/>
      <c r="Q268" s="111"/>
      <c r="R268" s="111"/>
      <c r="S268" s="111"/>
      <c r="T268" s="111">
        <v>-22.758568686620698</v>
      </c>
      <c r="U268" s="112">
        <v>50</v>
      </c>
      <c r="V268" s="111">
        <v>-5.0356476413303097</v>
      </c>
      <c r="W268" s="112">
        <v>43</v>
      </c>
      <c r="X268" s="111">
        <v>3.4249332479976302</v>
      </c>
      <c r="Y268" s="112">
        <v>29</v>
      </c>
      <c r="Z268" s="111">
        <v>9.6837612544543408</v>
      </c>
      <c r="AA268" s="112">
        <v>32</v>
      </c>
    </row>
    <row r="269" spans="1:27" x14ac:dyDescent="0.25">
      <c r="A269" s="109" t="s">
        <v>210</v>
      </c>
      <c r="B269" s="110">
        <v>43985</v>
      </c>
      <c r="C269" s="111">
        <v>7.3109000000000002</v>
      </c>
      <c r="D269" s="111"/>
      <c r="E269" s="111"/>
      <c r="F269" s="111"/>
      <c r="G269" s="111"/>
      <c r="H269" s="111"/>
      <c r="I269" s="111"/>
      <c r="J269" s="111"/>
      <c r="K269" s="111"/>
      <c r="L269" s="111"/>
      <c r="M269" s="111"/>
      <c r="N269" s="111"/>
      <c r="O269" s="111"/>
      <c r="P269" s="111"/>
      <c r="Q269" s="111"/>
      <c r="R269" s="111"/>
      <c r="S269" s="111"/>
      <c r="T269" s="111">
        <v>-32.898867034304502</v>
      </c>
      <c r="U269" s="112">
        <v>60</v>
      </c>
      <c r="V269" s="111">
        <v>-13.3084784668777</v>
      </c>
      <c r="W269" s="112">
        <v>48</v>
      </c>
      <c r="X269" s="111"/>
      <c r="Y269" s="112"/>
      <c r="Z269" s="111">
        <v>-7.5910402165506596</v>
      </c>
      <c r="AA269" s="112">
        <v>56</v>
      </c>
    </row>
    <row r="270" spans="1:27" x14ac:dyDescent="0.25">
      <c r="A270" s="109" t="s">
        <v>211</v>
      </c>
      <c r="B270" s="110">
        <v>43985</v>
      </c>
      <c r="C270" s="111">
        <v>6.1558999999999999</v>
      </c>
      <c r="D270" s="111"/>
      <c r="E270" s="111"/>
      <c r="F270" s="111"/>
      <c r="G270" s="111"/>
      <c r="H270" s="111"/>
      <c r="I270" s="111"/>
      <c r="J270" s="111"/>
      <c r="K270" s="111"/>
      <c r="L270" s="111"/>
      <c r="M270" s="111"/>
      <c r="N270" s="111"/>
      <c r="O270" s="111"/>
      <c r="P270" s="111"/>
      <c r="Q270" s="111"/>
      <c r="R270" s="111"/>
      <c r="S270" s="111"/>
      <c r="T270" s="111">
        <v>-32.829669078221897</v>
      </c>
      <c r="U270" s="112">
        <v>59</v>
      </c>
      <c r="V270" s="111">
        <v>-13.4338724520405</v>
      </c>
      <c r="W270" s="112">
        <v>49</v>
      </c>
      <c r="X270" s="111"/>
      <c r="Y270" s="112"/>
      <c r="Z270" s="111">
        <v>-12.0231062553556</v>
      </c>
      <c r="AA270" s="112">
        <v>59</v>
      </c>
    </row>
    <row r="271" spans="1:27" x14ac:dyDescent="0.25">
      <c r="A271" s="109" t="s">
        <v>212</v>
      </c>
      <c r="B271" s="110">
        <v>43985</v>
      </c>
      <c r="C271" s="111">
        <v>5.9671000000000003</v>
      </c>
      <c r="D271" s="111"/>
      <c r="E271" s="111"/>
      <c r="F271" s="111"/>
      <c r="G271" s="111"/>
      <c r="H271" s="111"/>
      <c r="I271" s="111"/>
      <c r="J271" s="111"/>
      <c r="K271" s="111"/>
      <c r="L271" s="111"/>
      <c r="M271" s="111"/>
      <c r="N271" s="111"/>
      <c r="O271" s="111"/>
      <c r="P271" s="111"/>
      <c r="Q271" s="111"/>
      <c r="R271" s="111"/>
      <c r="S271" s="111"/>
      <c r="T271" s="111">
        <v>-32.975646408140797</v>
      </c>
      <c r="U271" s="112">
        <v>61</v>
      </c>
      <c r="V271" s="111"/>
      <c r="W271" s="112"/>
      <c r="X271" s="111"/>
      <c r="Y271" s="112"/>
      <c r="Z271" s="111">
        <v>-13.834666353383501</v>
      </c>
      <c r="AA271" s="112">
        <v>60</v>
      </c>
    </row>
    <row r="272" spans="1:27" x14ac:dyDescent="0.25">
      <c r="A272" s="109" t="s">
        <v>213</v>
      </c>
      <c r="B272" s="110">
        <v>43985</v>
      </c>
      <c r="C272" s="111">
        <v>5.5579000000000001</v>
      </c>
      <c r="D272" s="111"/>
      <c r="E272" s="111"/>
      <c r="F272" s="111"/>
      <c r="G272" s="111"/>
      <c r="H272" s="111"/>
      <c r="I272" s="111"/>
      <c r="J272" s="111"/>
      <c r="K272" s="111"/>
      <c r="L272" s="111"/>
      <c r="M272" s="111"/>
      <c r="N272" s="111"/>
      <c r="O272" s="111"/>
      <c r="P272" s="111"/>
      <c r="Q272" s="111"/>
      <c r="R272" s="111"/>
      <c r="S272" s="111"/>
      <c r="T272" s="111">
        <v>-34.778925791951501</v>
      </c>
      <c r="U272" s="112">
        <v>62</v>
      </c>
      <c r="V272" s="111"/>
      <c r="W272" s="112"/>
      <c r="X272" s="111"/>
      <c r="Y272" s="112"/>
      <c r="Z272" s="111">
        <v>-16.561455566905</v>
      </c>
      <c r="AA272" s="112">
        <v>62</v>
      </c>
    </row>
    <row r="273" spans="1:27" x14ac:dyDescent="0.25">
      <c r="A273" s="109" t="s">
        <v>214</v>
      </c>
      <c r="B273" s="110">
        <v>43985</v>
      </c>
      <c r="C273" s="111">
        <v>11.795199999999999</v>
      </c>
      <c r="D273" s="111"/>
      <c r="E273" s="111"/>
      <c r="F273" s="111"/>
      <c r="G273" s="111"/>
      <c r="H273" s="111"/>
      <c r="I273" s="111"/>
      <c r="J273" s="111"/>
      <c r="K273" s="111"/>
      <c r="L273" s="111"/>
      <c r="M273" s="111"/>
      <c r="N273" s="111"/>
      <c r="O273" s="111"/>
      <c r="P273" s="111"/>
      <c r="Q273" s="111"/>
      <c r="R273" s="111"/>
      <c r="S273" s="111"/>
      <c r="T273" s="111">
        <v>-17.081004315761199</v>
      </c>
      <c r="U273" s="112">
        <v>42</v>
      </c>
      <c r="V273" s="111">
        <v>-2.5888833215613598</v>
      </c>
      <c r="W273" s="112">
        <v>34</v>
      </c>
      <c r="X273" s="111">
        <v>3.97718034564658</v>
      </c>
      <c r="Y273" s="112">
        <v>27</v>
      </c>
      <c r="Z273" s="111">
        <v>3.4559493670886101</v>
      </c>
      <c r="AA273" s="112">
        <v>42</v>
      </c>
    </row>
    <row r="274" spans="1:27" x14ac:dyDescent="0.25">
      <c r="A274" s="109" t="s">
        <v>215</v>
      </c>
      <c r="B274" s="110">
        <v>43985</v>
      </c>
      <c r="C274" s="111">
        <v>12.9619</v>
      </c>
      <c r="D274" s="111"/>
      <c r="E274" s="111"/>
      <c r="F274" s="111"/>
      <c r="G274" s="111"/>
      <c r="H274" s="111"/>
      <c r="I274" s="111"/>
      <c r="J274" s="111"/>
      <c r="K274" s="111"/>
      <c r="L274" s="111"/>
      <c r="M274" s="111"/>
      <c r="N274" s="111"/>
      <c r="O274" s="111"/>
      <c r="P274" s="111"/>
      <c r="Q274" s="111"/>
      <c r="R274" s="111"/>
      <c r="S274" s="111"/>
      <c r="T274" s="111">
        <v>-15.846842061797901</v>
      </c>
      <c r="U274" s="112">
        <v>33</v>
      </c>
      <c r="V274" s="111">
        <v>-1.3368648885160099</v>
      </c>
      <c r="W274" s="112">
        <v>28</v>
      </c>
      <c r="X274" s="111"/>
      <c r="Y274" s="112"/>
      <c r="Z274" s="111">
        <v>7.0429543973941398</v>
      </c>
      <c r="AA274" s="112">
        <v>37</v>
      </c>
    </row>
    <row r="275" spans="1:27" x14ac:dyDescent="0.25">
      <c r="A275" s="109" t="s">
        <v>216</v>
      </c>
      <c r="B275" s="110">
        <v>43985</v>
      </c>
      <c r="C275" s="111">
        <v>6.0381</v>
      </c>
      <c r="D275" s="111"/>
      <c r="E275" s="111"/>
      <c r="F275" s="111"/>
      <c r="G275" s="111"/>
      <c r="H275" s="111"/>
      <c r="I275" s="111"/>
      <c r="J275" s="111"/>
      <c r="K275" s="111"/>
      <c r="L275" s="111"/>
      <c r="M275" s="111"/>
      <c r="N275" s="111"/>
      <c r="O275" s="111"/>
      <c r="P275" s="111"/>
      <c r="Q275" s="111"/>
      <c r="R275" s="111"/>
      <c r="S275" s="111"/>
      <c r="T275" s="111">
        <v>-32.658372594663398</v>
      </c>
      <c r="U275" s="112">
        <v>58</v>
      </c>
      <c r="V275" s="111"/>
      <c r="W275" s="112"/>
      <c r="X275" s="111"/>
      <c r="Y275" s="112"/>
      <c r="Z275" s="111">
        <v>-18.121472431077699</v>
      </c>
      <c r="AA275" s="112">
        <v>63</v>
      </c>
    </row>
    <row r="276" spans="1:27" x14ac:dyDescent="0.25">
      <c r="A276" s="109" t="s">
        <v>217</v>
      </c>
      <c r="B276" s="110">
        <v>43985</v>
      </c>
      <c r="C276" s="111">
        <v>7.2596999999999996</v>
      </c>
      <c r="D276" s="111"/>
      <c r="E276" s="111"/>
      <c r="F276" s="111"/>
      <c r="G276" s="111"/>
      <c r="H276" s="111"/>
      <c r="I276" s="111"/>
      <c r="J276" s="111"/>
      <c r="K276" s="111"/>
      <c r="L276" s="111"/>
      <c r="M276" s="111"/>
      <c r="N276" s="111"/>
      <c r="O276" s="111"/>
      <c r="P276" s="111"/>
      <c r="Q276" s="111"/>
      <c r="R276" s="111"/>
      <c r="S276" s="111"/>
      <c r="T276" s="111">
        <v>-28.860262437574999</v>
      </c>
      <c r="U276" s="112">
        <v>56</v>
      </c>
      <c r="V276" s="111"/>
      <c r="W276" s="112"/>
      <c r="X276" s="111"/>
      <c r="Y276" s="112"/>
      <c r="Z276" s="111">
        <v>-14.187368794326201</v>
      </c>
      <c r="AA276" s="112">
        <v>61</v>
      </c>
    </row>
    <row r="277" spans="1:27" x14ac:dyDescent="0.25">
      <c r="A277" s="109" t="s">
        <v>218</v>
      </c>
      <c r="B277" s="110">
        <v>43985</v>
      </c>
      <c r="C277" s="111">
        <v>17.026700000000002</v>
      </c>
      <c r="D277" s="111"/>
      <c r="E277" s="111"/>
      <c r="F277" s="111"/>
      <c r="G277" s="111"/>
      <c r="H277" s="111"/>
      <c r="I277" s="111"/>
      <c r="J277" s="111"/>
      <c r="K277" s="111"/>
      <c r="L277" s="111"/>
      <c r="M277" s="111"/>
      <c r="N277" s="111"/>
      <c r="O277" s="111"/>
      <c r="P277" s="111"/>
      <c r="Q277" s="111"/>
      <c r="R277" s="111"/>
      <c r="S277" s="111"/>
      <c r="T277" s="111">
        <v>-15.0092944949049</v>
      </c>
      <c r="U277" s="112">
        <v>30</v>
      </c>
      <c r="V277" s="111">
        <v>1.6718271305703001</v>
      </c>
      <c r="W277" s="112">
        <v>11</v>
      </c>
      <c r="X277" s="111">
        <v>9.4860919094100495</v>
      </c>
      <c r="Y277" s="112">
        <v>5</v>
      </c>
      <c r="Z277" s="111">
        <v>12.4502208737864</v>
      </c>
      <c r="AA277" s="112">
        <v>26</v>
      </c>
    </row>
    <row r="278" spans="1:27" x14ac:dyDescent="0.25">
      <c r="A278" s="109" t="s">
        <v>219</v>
      </c>
      <c r="B278" s="110">
        <v>43985</v>
      </c>
      <c r="C278" s="111">
        <v>72.94</v>
      </c>
      <c r="D278" s="111"/>
      <c r="E278" s="111"/>
      <c r="F278" s="111"/>
      <c r="G278" s="111"/>
      <c r="H278" s="111"/>
      <c r="I278" s="111"/>
      <c r="J278" s="111"/>
      <c r="K278" s="111"/>
      <c r="L278" s="111"/>
      <c r="M278" s="111"/>
      <c r="N278" s="111"/>
      <c r="O278" s="111"/>
      <c r="P278" s="111"/>
      <c r="Q278" s="111"/>
      <c r="R278" s="111"/>
      <c r="S278" s="111"/>
      <c r="T278" s="111">
        <v>-13.947636354263301</v>
      </c>
      <c r="U278" s="112">
        <v>24</v>
      </c>
      <c r="V278" s="111">
        <v>1.44704702511596</v>
      </c>
      <c r="W278" s="112">
        <v>13</v>
      </c>
      <c r="X278" s="111">
        <v>7.5318629510006598</v>
      </c>
      <c r="Y278" s="112">
        <v>14</v>
      </c>
      <c r="Z278" s="111">
        <v>11.922996588456501</v>
      </c>
      <c r="AA278" s="112">
        <v>28</v>
      </c>
    </row>
    <row r="279" spans="1:27" x14ac:dyDescent="0.25">
      <c r="A279" s="109" t="s">
        <v>220</v>
      </c>
      <c r="B279" s="110">
        <v>43985</v>
      </c>
      <c r="C279" s="111">
        <v>23.34</v>
      </c>
      <c r="D279" s="111"/>
      <c r="E279" s="111"/>
      <c r="F279" s="111"/>
      <c r="G279" s="111"/>
      <c r="H279" s="111"/>
      <c r="I279" s="111"/>
      <c r="J279" s="111"/>
      <c r="K279" s="111"/>
      <c r="L279" s="111"/>
      <c r="M279" s="111"/>
      <c r="N279" s="111"/>
      <c r="O279" s="111"/>
      <c r="P279" s="111"/>
      <c r="Q279" s="111"/>
      <c r="R279" s="111"/>
      <c r="S279" s="111"/>
      <c r="T279" s="111">
        <v>-10.4431951806926</v>
      </c>
      <c r="U279" s="112">
        <v>13</v>
      </c>
      <c r="V279" s="111">
        <v>0.87790399819128195</v>
      </c>
      <c r="W279" s="112">
        <v>20</v>
      </c>
      <c r="X279" s="111">
        <v>3.0940857179148198</v>
      </c>
      <c r="Y279" s="112">
        <v>31</v>
      </c>
      <c r="Z279" s="111">
        <v>10.4733252206856</v>
      </c>
      <c r="AA279" s="112">
        <v>30</v>
      </c>
    </row>
    <row r="280" spans="1:27" x14ac:dyDescent="0.25">
      <c r="A280" s="109" t="s">
        <v>221</v>
      </c>
      <c r="B280" s="110">
        <v>43985</v>
      </c>
      <c r="C280" s="111">
        <v>11.7193</v>
      </c>
      <c r="D280" s="111"/>
      <c r="E280" s="111"/>
      <c r="F280" s="111"/>
      <c r="G280" s="111"/>
      <c r="H280" s="111"/>
      <c r="I280" s="111"/>
      <c r="J280" s="111"/>
      <c r="K280" s="111"/>
      <c r="L280" s="111"/>
      <c r="M280" s="111"/>
      <c r="N280" s="111"/>
      <c r="O280" s="111"/>
      <c r="P280" s="111"/>
      <c r="Q280" s="111"/>
      <c r="R280" s="111"/>
      <c r="S280" s="111"/>
      <c r="T280" s="111">
        <v>-20.778937869814399</v>
      </c>
      <c r="U280" s="112">
        <v>48</v>
      </c>
      <c r="V280" s="111">
        <v>-4.2274121567369303</v>
      </c>
      <c r="W280" s="112">
        <v>41</v>
      </c>
      <c r="X280" s="111"/>
      <c r="Y280" s="112"/>
      <c r="Z280" s="111">
        <v>4.1123492791612097</v>
      </c>
      <c r="AA280" s="112">
        <v>41</v>
      </c>
    </row>
    <row r="281" spans="1:27" x14ac:dyDescent="0.25">
      <c r="A281" s="109" t="s">
        <v>222</v>
      </c>
      <c r="B281" s="110">
        <v>43985</v>
      </c>
      <c r="C281" s="111">
        <v>8.5489999999999995</v>
      </c>
      <c r="D281" s="111"/>
      <c r="E281" s="111"/>
      <c r="F281" s="111"/>
      <c r="G281" s="111"/>
      <c r="H281" s="111"/>
      <c r="I281" s="111"/>
      <c r="J281" s="111"/>
      <c r="K281" s="111"/>
      <c r="L281" s="111"/>
      <c r="M281" s="111"/>
      <c r="N281" s="111"/>
      <c r="O281" s="111"/>
      <c r="P281" s="111"/>
      <c r="Q281" s="111"/>
      <c r="R281" s="111"/>
      <c r="S281" s="111"/>
      <c r="T281" s="111">
        <v>-25.391669091788501</v>
      </c>
      <c r="U281" s="112">
        <v>55</v>
      </c>
      <c r="V281" s="111">
        <v>-7.7318298683120297</v>
      </c>
      <c r="W281" s="112">
        <v>46</v>
      </c>
      <c r="X281" s="111"/>
      <c r="Y281" s="112"/>
      <c r="Z281" s="111">
        <v>-4.3233877551020399</v>
      </c>
      <c r="AA281" s="112">
        <v>52</v>
      </c>
    </row>
    <row r="282" spans="1:27" x14ac:dyDescent="0.25">
      <c r="A282" s="109" t="s">
        <v>223</v>
      </c>
      <c r="B282" s="110">
        <v>43985</v>
      </c>
      <c r="C282" s="111">
        <v>8.0937999999999999</v>
      </c>
      <c r="D282" s="111"/>
      <c r="E282" s="111"/>
      <c r="F282" s="111"/>
      <c r="G282" s="111"/>
      <c r="H282" s="111"/>
      <c r="I282" s="111"/>
      <c r="J282" s="111"/>
      <c r="K282" s="111"/>
      <c r="L282" s="111"/>
      <c r="M282" s="111"/>
      <c r="N282" s="111"/>
      <c r="O282" s="111"/>
      <c r="P282" s="111"/>
      <c r="Q282" s="111"/>
      <c r="R282" s="111"/>
      <c r="S282" s="111"/>
      <c r="T282" s="111">
        <v>-23.156213964634698</v>
      </c>
      <c r="U282" s="112">
        <v>52</v>
      </c>
      <c r="V282" s="111">
        <v>-6.12852063687565</v>
      </c>
      <c r="W282" s="112">
        <v>45</v>
      </c>
      <c r="X282" s="111"/>
      <c r="Y282" s="112"/>
      <c r="Z282" s="111">
        <v>-5.98763339070568</v>
      </c>
      <c r="AA282" s="112">
        <v>53</v>
      </c>
    </row>
    <row r="283" spans="1:27" x14ac:dyDescent="0.25">
      <c r="A283" s="109" t="s">
        <v>224</v>
      </c>
      <c r="B283" s="110">
        <v>43985</v>
      </c>
      <c r="C283" s="111">
        <v>7.4744999999999999</v>
      </c>
      <c r="D283" s="111"/>
      <c r="E283" s="111"/>
      <c r="F283" s="111"/>
      <c r="G283" s="111"/>
      <c r="H283" s="111"/>
      <c r="I283" s="111"/>
      <c r="J283" s="111"/>
      <c r="K283" s="111"/>
      <c r="L283" s="111"/>
      <c r="M283" s="111"/>
      <c r="N283" s="111"/>
      <c r="O283" s="111"/>
      <c r="P283" s="111"/>
      <c r="Q283" s="111"/>
      <c r="R283" s="111"/>
      <c r="S283" s="111"/>
      <c r="T283" s="111">
        <v>-18.219576970439402</v>
      </c>
      <c r="U283" s="112">
        <v>45</v>
      </c>
      <c r="V283" s="111"/>
      <c r="W283" s="112"/>
      <c r="X283" s="111"/>
      <c r="Y283" s="112"/>
      <c r="Z283" s="111">
        <v>-10.6321510957324</v>
      </c>
      <c r="AA283" s="112">
        <v>58</v>
      </c>
    </row>
    <row r="284" spans="1:27" x14ac:dyDescent="0.25">
      <c r="A284" s="109" t="s">
        <v>225</v>
      </c>
      <c r="B284" s="110">
        <v>43985</v>
      </c>
      <c r="C284" s="111">
        <v>7.8250999999999999</v>
      </c>
      <c r="D284" s="111"/>
      <c r="E284" s="111"/>
      <c r="F284" s="111"/>
      <c r="G284" s="111"/>
      <c r="H284" s="111"/>
      <c r="I284" s="111"/>
      <c r="J284" s="111"/>
      <c r="K284" s="111"/>
      <c r="L284" s="111"/>
      <c r="M284" s="111"/>
      <c r="N284" s="111"/>
      <c r="O284" s="111"/>
      <c r="P284" s="111"/>
      <c r="Q284" s="111"/>
      <c r="R284" s="111"/>
      <c r="S284" s="111"/>
      <c r="T284" s="111">
        <v>-16.509287869318602</v>
      </c>
      <c r="U284" s="112">
        <v>38</v>
      </c>
      <c r="V284" s="111"/>
      <c r="W284" s="112"/>
      <c r="X284" s="111"/>
      <c r="Y284" s="112"/>
      <c r="Z284" s="111">
        <v>-9.9354005006257804</v>
      </c>
      <c r="AA284" s="112">
        <v>57</v>
      </c>
    </row>
    <row r="285" spans="1:27" x14ac:dyDescent="0.25">
      <c r="A285" s="109" t="s">
        <v>226</v>
      </c>
      <c r="B285" s="110">
        <v>43985</v>
      </c>
      <c r="C285" s="111">
        <v>83.988699999999994</v>
      </c>
      <c r="D285" s="111"/>
      <c r="E285" s="111"/>
      <c r="F285" s="111"/>
      <c r="G285" s="111"/>
      <c r="H285" s="111"/>
      <c r="I285" s="111"/>
      <c r="J285" s="111"/>
      <c r="K285" s="111"/>
      <c r="L285" s="111"/>
      <c r="M285" s="111"/>
      <c r="N285" s="111"/>
      <c r="O285" s="111"/>
      <c r="P285" s="111"/>
      <c r="Q285" s="111"/>
      <c r="R285" s="111"/>
      <c r="S285" s="111"/>
      <c r="T285" s="111">
        <v>-10.6520170403821</v>
      </c>
      <c r="U285" s="112">
        <v>15</v>
      </c>
      <c r="V285" s="111">
        <v>0.967702987284217</v>
      </c>
      <c r="W285" s="112">
        <v>19</v>
      </c>
      <c r="X285" s="111">
        <v>6.2307852975646902</v>
      </c>
      <c r="Y285" s="112">
        <v>20</v>
      </c>
      <c r="Z285" s="111">
        <v>13.165534133623099</v>
      </c>
      <c r="AA285" s="112">
        <v>24</v>
      </c>
    </row>
    <row r="286" spans="1:27" x14ac:dyDescent="0.25">
      <c r="A286" s="132"/>
      <c r="B286" s="132"/>
      <c r="C286" s="132"/>
      <c r="D286" s="114"/>
      <c r="E286" s="114"/>
      <c r="F286" s="114"/>
      <c r="G286" s="114"/>
      <c r="H286" s="114"/>
      <c r="I286" s="114"/>
      <c r="J286" s="114"/>
      <c r="K286" s="114"/>
      <c r="L286" s="114"/>
      <c r="M286" s="114"/>
      <c r="N286" s="114"/>
      <c r="O286" s="114"/>
      <c r="P286" s="114"/>
      <c r="Q286" s="114"/>
      <c r="R286" s="114"/>
      <c r="S286" s="114"/>
      <c r="T286" s="132" t="s">
        <v>4</v>
      </c>
      <c r="U286" s="132"/>
      <c r="V286" s="132" t="s">
        <v>5</v>
      </c>
      <c r="W286" s="132"/>
      <c r="X286" s="132" t="s">
        <v>6</v>
      </c>
      <c r="Y286" s="132"/>
      <c r="Z286" s="114" t="s">
        <v>46</v>
      </c>
      <c r="AA286" s="132" t="s">
        <v>405</v>
      </c>
    </row>
    <row r="287" spans="1:27" x14ac:dyDescent="0.25">
      <c r="A287" s="132"/>
      <c r="B287" s="132"/>
      <c r="C287" s="132"/>
      <c r="D287" s="114"/>
      <c r="E287" s="114"/>
      <c r="F287" s="114"/>
      <c r="G287" s="114"/>
      <c r="H287" s="114"/>
      <c r="I287" s="114"/>
      <c r="J287" s="114"/>
      <c r="K287" s="114"/>
      <c r="L287" s="114"/>
      <c r="M287" s="114"/>
      <c r="N287" s="114"/>
      <c r="O287" s="114"/>
      <c r="P287" s="114"/>
      <c r="Q287" s="114"/>
      <c r="R287" s="114"/>
      <c r="S287" s="114"/>
      <c r="T287" s="114" t="s">
        <v>0</v>
      </c>
      <c r="U287" s="114"/>
      <c r="V287" s="114" t="s">
        <v>0</v>
      </c>
      <c r="W287" s="114"/>
      <c r="X287" s="114" t="s">
        <v>0</v>
      </c>
      <c r="Y287" s="114"/>
      <c r="Z287" s="114" t="s">
        <v>0</v>
      </c>
      <c r="AA287" s="132"/>
    </row>
    <row r="288" spans="1:27" x14ac:dyDescent="0.25">
      <c r="A288" s="114" t="s">
        <v>7</v>
      </c>
      <c r="B288" s="114" t="s">
        <v>8</v>
      </c>
      <c r="C288" s="114" t="s">
        <v>9</v>
      </c>
      <c r="D288" s="114"/>
      <c r="E288" s="114"/>
      <c r="F288" s="114"/>
      <c r="G288" s="114"/>
      <c r="H288" s="114"/>
      <c r="I288" s="114"/>
      <c r="J288" s="114"/>
      <c r="K288" s="114"/>
      <c r="L288" s="114"/>
      <c r="M288" s="114"/>
      <c r="N288" s="114"/>
      <c r="O288" s="114"/>
      <c r="P288" s="114"/>
      <c r="Q288" s="114"/>
      <c r="R288" s="114"/>
      <c r="S288" s="114"/>
      <c r="T288" s="114"/>
      <c r="U288" s="114" t="s">
        <v>10</v>
      </c>
      <c r="V288" s="114"/>
      <c r="W288" s="114" t="s">
        <v>10</v>
      </c>
      <c r="X288" s="114"/>
      <c r="Y288" s="114" t="s">
        <v>10</v>
      </c>
      <c r="Z288" s="114"/>
      <c r="AA288" s="114" t="s">
        <v>10</v>
      </c>
    </row>
    <row r="289" spans="1:27" x14ac:dyDescent="0.25">
      <c r="A289" s="108" t="s">
        <v>387</v>
      </c>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row>
    <row r="290" spans="1:27" x14ac:dyDescent="0.25">
      <c r="A290" s="109" t="s">
        <v>266</v>
      </c>
      <c r="B290" s="110">
        <v>43985</v>
      </c>
      <c r="C290" s="111">
        <v>34.869999999999997</v>
      </c>
      <c r="D290" s="111"/>
      <c r="E290" s="111"/>
      <c r="F290" s="111"/>
      <c r="G290" s="111"/>
      <c r="H290" s="111"/>
      <c r="I290" s="111"/>
      <c r="J290" s="111"/>
      <c r="K290" s="111"/>
      <c r="L290" s="111"/>
      <c r="M290" s="111"/>
      <c r="N290" s="111"/>
      <c r="O290" s="111"/>
      <c r="P290" s="111"/>
      <c r="Q290" s="111"/>
      <c r="R290" s="111"/>
      <c r="S290" s="111"/>
      <c r="T290" s="111">
        <v>-12.2211725945421</v>
      </c>
      <c r="U290" s="112">
        <v>18</v>
      </c>
      <c r="V290" s="111">
        <v>0.90164231543249895</v>
      </c>
      <c r="W290" s="112">
        <v>12</v>
      </c>
      <c r="X290" s="111">
        <v>6.48984832377558</v>
      </c>
      <c r="Y290" s="112">
        <v>13</v>
      </c>
      <c r="Z290" s="111">
        <v>18.184194711538499</v>
      </c>
      <c r="AA290" s="112">
        <v>29</v>
      </c>
    </row>
    <row r="291" spans="1:27" x14ac:dyDescent="0.25">
      <c r="A291" s="109" t="s">
        <v>406</v>
      </c>
      <c r="B291" s="110">
        <v>43985</v>
      </c>
      <c r="C291" s="111">
        <v>28.47</v>
      </c>
      <c r="D291" s="111"/>
      <c r="E291" s="111"/>
      <c r="F291" s="111"/>
      <c r="G291" s="111"/>
      <c r="H291" s="111"/>
      <c r="I291" s="111"/>
      <c r="J291" s="111"/>
      <c r="K291" s="111"/>
      <c r="L291" s="111"/>
      <c r="M291" s="111"/>
      <c r="N291" s="111"/>
      <c r="O291" s="111"/>
      <c r="P291" s="111"/>
      <c r="Q291" s="111"/>
      <c r="R291" s="111"/>
      <c r="S291" s="111"/>
      <c r="T291" s="111">
        <v>-10.917851606099299</v>
      </c>
      <c r="U291" s="112">
        <v>14</v>
      </c>
      <c r="V291" s="111">
        <v>1.72078264292682</v>
      </c>
      <c r="W291" s="112">
        <v>10</v>
      </c>
      <c r="X291" s="111">
        <v>7.3932452628811802</v>
      </c>
      <c r="Y291" s="112">
        <v>10</v>
      </c>
      <c r="Z291" s="111">
        <v>15.3710008010178</v>
      </c>
      <c r="AA291" s="112">
        <v>31</v>
      </c>
    </row>
    <row r="292" spans="1:27" x14ac:dyDescent="0.25">
      <c r="A292" s="109" t="s">
        <v>267</v>
      </c>
      <c r="B292" s="110">
        <v>43985</v>
      </c>
      <c r="C292" s="111">
        <v>28.47</v>
      </c>
      <c r="D292" s="111"/>
      <c r="E292" s="111"/>
      <c r="F292" s="111"/>
      <c r="G292" s="111"/>
      <c r="H292" s="111"/>
      <c r="I292" s="111"/>
      <c r="J292" s="111"/>
      <c r="K292" s="111"/>
      <c r="L292" s="111"/>
      <c r="M292" s="111"/>
      <c r="N292" s="111"/>
      <c r="O292" s="111"/>
      <c r="P292" s="111"/>
      <c r="Q292" s="111"/>
      <c r="R292" s="111"/>
      <c r="S292" s="111"/>
      <c r="T292" s="111">
        <v>-10.917851606099299</v>
      </c>
      <c r="U292" s="112">
        <v>14</v>
      </c>
      <c r="V292" s="111">
        <v>1.72078264292682</v>
      </c>
      <c r="W292" s="112">
        <v>10</v>
      </c>
      <c r="X292" s="111">
        <v>7.3932452628811802</v>
      </c>
      <c r="Y292" s="112">
        <v>10</v>
      </c>
      <c r="Z292" s="111">
        <v>15.3710008010178</v>
      </c>
      <c r="AA292" s="112">
        <v>31</v>
      </c>
    </row>
    <row r="293" spans="1:27" x14ac:dyDescent="0.25">
      <c r="A293" s="109" t="s">
        <v>268</v>
      </c>
      <c r="B293" s="110">
        <v>43985</v>
      </c>
      <c r="C293" s="111">
        <v>42.973100000000002</v>
      </c>
      <c r="D293" s="111"/>
      <c r="E293" s="111"/>
      <c r="F293" s="111"/>
      <c r="G293" s="111"/>
      <c r="H293" s="111"/>
      <c r="I293" s="111"/>
      <c r="J293" s="111"/>
      <c r="K293" s="111"/>
      <c r="L293" s="111"/>
      <c r="M293" s="111"/>
      <c r="N293" s="111"/>
      <c r="O293" s="111"/>
      <c r="P293" s="111"/>
      <c r="Q293" s="111"/>
      <c r="R293" s="111"/>
      <c r="S293" s="111"/>
      <c r="T293" s="111">
        <v>-7.9256844319885804</v>
      </c>
      <c r="U293" s="112">
        <v>8</v>
      </c>
      <c r="V293" s="111">
        <v>5.9107129452563996</v>
      </c>
      <c r="W293" s="112">
        <v>3</v>
      </c>
      <c r="X293" s="111">
        <v>8.7831678862250104</v>
      </c>
      <c r="Y293" s="112">
        <v>4</v>
      </c>
      <c r="Z293" s="111">
        <v>31.596695983197701</v>
      </c>
      <c r="AA293" s="112">
        <v>15</v>
      </c>
    </row>
    <row r="294" spans="1:27" x14ac:dyDescent="0.25">
      <c r="A294" s="109" t="s">
        <v>269</v>
      </c>
      <c r="B294" s="110">
        <v>43985</v>
      </c>
      <c r="C294" s="111">
        <v>37.74</v>
      </c>
      <c r="D294" s="111"/>
      <c r="E294" s="111"/>
      <c r="F294" s="111"/>
      <c r="G294" s="111"/>
      <c r="H294" s="111"/>
      <c r="I294" s="111"/>
      <c r="J294" s="111"/>
      <c r="K294" s="111"/>
      <c r="L294" s="111"/>
      <c r="M294" s="111"/>
      <c r="N294" s="111"/>
      <c r="O294" s="111"/>
      <c r="P294" s="111"/>
      <c r="Q294" s="111"/>
      <c r="R294" s="111"/>
      <c r="S294" s="111"/>
      <c r="T294" s="111">
        <v>-16.551338948766698</v>
      </c>
      <c r="U294" s="112">
        <v>35</v>
      </c>
      <c r="V294" s="111">
        <v>-4.5444335928335198</v>
      </c>
      <c r="W294" s="112">
        <v>43</v>
      </c>
      <c r="X294" s="111">
        <v>1.36882833996904</v>
      </c>
      <c r="Y294" s="112">
        <v>39</v>
      </c>
      <c r="Z294" s="111">
        <v>-0.55740419238683203</v>
      </c>
      <c r="AA294" s="112">
        <v>49</v>
      </c>
    </row>
    <row r="295" spans="1:27" x14ac:dyDescent="0.25">
      <c r="A295" s="109" t="s">
        <v>270</v>
      </c>
      <c r="B295" s="110">
        <v>43985</v>
      </c>
      <c r="C295" s="111">
        <v>36.350999999999999</v>
      </c>
      <c r="D295" s="111"/>
      <c r="E295" s="111"/>
      <c r="F295" s="111"/>
      <c r="G295" s="111"/>
      <c r="H295" s="111"/>
      <c r="I295" s="111"/>
      <c r="J295" s="111"/>
      <c r="K295" s="111"/>
      <c r="L295" s="111"/>
      <c r="M295" s="111"/>
      <c r="N295" s="111"/>
      <c r="O295" s="111"/>
      <c r="P295" s="111"/>
      <c r="Q295" s="111"/>
      <c r="R295" s="111"/>
      <c r="S295" s="111"/>
      <c r="T295" s="111">
        <v>-8.6284185962076307</v>
      </c>
      <c r="U295" s="112">
        <v>9</v>
      </c>
      <c r="V295" s="111">
        <v>1.7628038653908</v>
      </c>
      <c r="W295" s="112">
        <v>9</v>
      </c>
      <c r="X295" s="111">
        <v>4.9977901568150003</v>
      </c>
      <c r="Y295" s="112">
        <v>22</v>
      </c>
      <c r="Z295" s="111">
        <v>18.274966749002498</v>
      </c>
      <c r="AA295" s="112">
        <v>27</v>
      </c>
    </row>
    <row r="296" spans="1:27" x14ac:dyDescent="0.25">
      <c r="A296" s="109" t="s">
        <v>271</v>
      </c>
      <c r="B296" s="110">
        <v>43985</v>
      </c>
      <c r="C296" s="111">
        <v>8.4700000000000006</v>
      </c>
      <c r="D296" s="111"/>
      <c r="E296" s="111"/>
      <c r="F296" s="111"/>
      <c r="G296" s="111"/>
      <c r="H296" s="111"/>
      <c r="I296" s="111"/>
      <c r="J296" s="111"/>
      <c r="K296" s="111"/>
      <c r="L296" s="111"/>
      <c r="M296" s="111"/>
      <c r="N296" s="111"/>
      <c r="O296" s="111"/>
      <c r="P296" s="111"/>
      <c r="Q296" s="111"/>
      <c r="R296" s="111"/>
      <c r="S296" s="111"/>
      <c r="T296" s="111">
        <v>-3.4114062470792601</v>
      </c>
      <c r="U296" s="112">
        <v>2</v>
      </c>
      <c r="V296" s="111"/>
      <c r="W296" s="112"/>
      <c r="X296" s="111"/>
      <c r="Y296" s="112"/>
      <c r="Z296" s="111">
        <v>-6.6880239520957998</v>
      </c>
      <c r="AA296" s="112">
        <v>56</v>
      </c>
    </row>
    <row r="297" spans="1:27" x14ac:dyDescent="0.25">
      <c r="A297" s="109" t="s">
        <v>272</v>
      </c>
      <c r="B297" s="110">
        <v>43985</v>
      </c>
      <c r="C297" s="111">
        <v>10.25</v>
      </c>
      <c r="D297" s="111"/>
      <c r="E297" s="111"/>
      <c r="F297" s="111"/>
      <c r="G297" s="111"/>
      <c r="H297" s="111"/>
      <c r="I297" s="111"/>
      <c r="J297" s="111"/>
      <c r="K297" s="111"/>
      <c r="L297" s="111"/>
      <c r="M297" s="111"/>
      <c r="N297" s="111"/>
      <c r="O297" s="111"/>
      <c r="P297" s="111"/>
      <c r="Q297" s="111"/>
      <c r="R297" s="111"/>
      <c r="S297" s="111"/>
      <c r="T297" s="111">
        <v>-6.3752276867030897</v>
      </c>
      <c r="U297" s="112">
        <v>5</v>
      </c>
      <c r="V297" s="111"/>
      <c r="W297" s="112"/>
      <c r="X297" s="111"/>
      <c r="Y297" s="112"/>
      <c r="Z297" s="111">
        <v>1.5387858347386101</v>
      </c>
      <c r="AA297" s="112">
        <v>47</v>
      </c>
    </row>
    <row r="298" spans="1:27" x14ac:dyDescent="0.25">
      <c r="A298" s="109" t="s">
        <v>273</v>
      </c>
      <c r="B298" s="110">
        <v>43985</v>
      </c>
      <c r="C298" s="111">
        <v>50.64</v>
      </c>
      <c r="D298" s="111"/>
      <c r="E298" s="111"/>
      <c r="F298" s="111"/>
      <c r="G298" s="111"/>
      <c r="H298" s="111"/>
      <c r="I298" s="111"/>
      <c r="J298" s="111"/>
      <c r="K298" s="111"/>
      <c r="L298" s="111"/>
      <c r="M298" s="111"/>
      <c r="N298" s="111"/>
      <c r="O298" s="111"/>
      <c r="P298" s="111"/>
      <c r="Q298" s="111"/>
      <c r="R298" s="111"/>
      <c r="S298" s="111"/>
      <c r="T298" s="111">
        <v>-3.5331772053083501</v>
      </c>
      <c r="U298" s="112">
        <v>3</v>
      </c>
      <c r="V298" s="111">
        <v>3.8239271509063402</v>
      </c>
      <c r="W298" s="112">
        <v>6</v>
      </c>
      <c r="X298" s="111">
        <v>7.4315740428092099</v>
      </c>
      <c r="Y298" s="112">
        <v>9</v>
      </c>
      <c r="Z298" s="111">
        <v>36.038872691933904</v>
      </c>
      <c r="AA298" s="112">
        <v>12</v>
      </c>
    </row>
    <row r="299" spans="1:27" x14ac:dyDescent="0.25">
      <c r="A299" s="109" t="s">
        <v>274</v>
      </c>
      <c r="B299" s="110">
        <v>43985</v>
      </c>
      <c r="C299" s="111">
        <v>61.8</v>
      </c>
      <c r="D299" s="111"/>
      <c r="E299" s="111"/>
      <c r="F299" s="111"/>
      <c r="G299" s="111"/>
      <c r="H299" s="111"/>
      <c r="I299" s="111"/>
      <c r="J299" s="111"/>
      <c r="K299" s="111"/>
      <c r="L299" s="111"/>
      <c r="M299" s="111"/>
      <c r="N299" s="111"/>
      <c r="O299" s="111"/>
      <c r="P299" s="111"/>
      <c r="Q299" s="111"/>
      <c r="R299" s="111"/>
      <c r="S299" s="111"/>
      <c r="T299" s="111">
        <v>-9.63593025977252</v>
      </c>
      <c r="U299" s="112">
        <v>11</v>
      </c>
      <c r="V299" s="111">
        <v>4.2227758617594402</v>
      </c>
      <c r="W299" s="112">
        <v>5</v>
      </c>
      <c r="X299" s="111">
        <v>7.5379839026542497</v>
      </c>
      <c r="Y299" s="112">
        <v>8</v>
      </c>
      <c r="Z299" s="111">
        <v>43.483432486914701</v>
      </c>
      <c r="AA299" s="112">
        <v>9</v>
      </c>
    </row>
    <row r="300" spans="1:27" x14ac:dyDescent="0.25">
      <c r="A300" s="109" t="s">
        <v>275</v>
      </c>
      <c r="B300" s="110">
        <v>43985</v>
      </c>
      <c r="C300" s="111">
        <v>43.152000000000001</v>
      </c>
      <c r="D300" s="111"/>
      <c r="E300" s="111"/>
      <c r="F300" s="111"/>
      <c r="G300" s="111"/>
      <c r="H300" s="111"/>
      <c r="I300" s="111"/>
      <c r="J300" s="111"/>
      <c r="K300" s="111"/>
      <c r="L300" s="111"/>
      <c r="M300" s="111"/>
      <c r="N300" s="111"/>
      <c r="O300" s="111"/>
      <c r="P300" s="111"/>
      <c r="Q300" s="111"/>
      <c r="R300" s="111"/>
      <c r="S300" s="111"/>
      <c r="T300" s="111">
        <v>-13.399597700204399</v>
      </c>
      <c r="U300" s="112">
        <v>20</v>
      </c>
      <c r="V300" s="111">
        <v>0.26972500528940402</v>
      </c>
      <c r="W300" s="112">
        <v>15</v>
      </c>
      <c r="X300" s="111">
        <v>7.7928965562026304</v>
      </c>
      <c r="Y300" s="112">
        <v>6</v>
      </c>
      <c r="Z300" s="111">
        <v>24.770685772773799</v>
      </c>
      <c r="AA300" s="112">
        <v>22</v>
      </c>
    </row>
    <row r="301" spans="1:27" x14ac:dyDescent="0.25">
      <c r="A301" s="109" t="s">
        <v>276</v>
      </c>
      <c r="B301" s="110">
        <v>43985</v>
      </c>
      <c r="C301" s="111">
        <v>40.090000000000003</v>
      </c>
      <c r="D301" s="111"/>
      <c r="E301" s="111"/>
      <c r="F301" s="111"/>
      <c r="G301" s="111"/>
      <c r="H301" s="111"/>
      <c r="I301" s="111"/>
      <c r="J301" s="111"/>
      <c r="K301" s="111"/>
      <c r="L301" s="111"/>
      <c r="M301" s="111"/>
      <c r="N301" s="111"/>
      <c r="O301" s="111"/>
      <c r="P301" s="111"/>
      <c r="Q301" s="111"/>
      <c r="R301" s="111"/>
      <c r="S301" s="111"/>
      <c r="T301" s="111">
        <v>-16.814157787735201</v>
      </c>
      <c r="U301" s="112">
        <v>38</v>
      </c>
      <c r="V301" s="111">
        <v>-2.3380301818249398</v>
      </c>
      <c r="W301" s="112">
        <v>32</v>
      </c>
      <c r="X301" s="111">
        <v>2.6340416680960699</v>
      </c>
      <c r="Y301" s="112">
        <v>33</v>
      </c>
      <c r="Z301" s="111">
        <v>26.318835370237199</v>
      </c>
      <c r="AA301" s="112">
        <v>19</v>
      </c>
    </row>
    <row r="302" spans="1:27" x14ac:dyDescent="0.25">
      <c r="A302" s="109" t="s">
        <v>277</v>
      </c>
      <c r="B302" s="110">
        <v>43985</v>
      </c>
      <c r="C302" s="111">
        <v>12.117699999999999</v>
      </c>
      <c r="D302" s="111"/>
      <c r="E302" s="111"/>
      <c r="F302" s="111"/>
      <c r="G302" s="111"/>
      <c r="H302" s="111"/>
      <c r="I302" s="111"/>
      <c r="J302" s="111"/>
      <c r="K302" s="111"/>
      <c r="L302" s="111"/>
      <c r="M302" s="111"/>
      <c r="N302" s="111"/>
      <c r="O302" s="111"/>
      <c r="P302" s="111"/>
      <c r="Q302" s="111"/>
      <c r="R302" s="111"/>
      <c r="S302" s="111"/>
      <c r="T302" s="111">
        <v>-18.3408344129993</v>
      </c>
      <c r="U302" s="112">
        <v>46</v>
      </c>
      <c r="V302" s="111">
        <v>-2.6882456903804002</v>
      </c>
      <c r="W302" s="112">
        <v>33</v>
      </c>
      <c r="X302" s="111"/>
      <c r="Y302" s="112"/>
      <c r="Z302" s="111">
        <v>4.7802133580705002</v>
      </c>
      <c r="AA302" s="112">
        <v>40</v>
      </c>
    </row>
    <row r="303" spans="1:27" x14ac:dyDescent="0.25">
      <c r="A303" s="109" t="s">
        <v>278</v>
      </c>
      <c r="B303" s="110">
        <v>43985</v>
      </c>
      <c r="C303" s="111">
        <v>452.72949999999997</v>
      </c>
      <c r="D303" s="111"/>
      <c r="E303" s="111"/>
      <c r="F303" s="111"/>
      <c r="G303" s="111"/>
      <c r="H303" s="111"/>
      <c r="I303" s="111"/>
      <c r="J303" s="111"/>
      <c r="K303" s="111"/>
      <c r="L303" s="111"/>
      <c r="M303" s="111"/>
      <c r="N303" s="111"/>
      <c r="O303" s="111"/>
      <c r="P303" s="111"/>
      <c r="Q303" s="111"/>
      <c r="R303" s="111"/>
      <c r="S303" s="111"/>
      <c r="T303" s="111">
        <v>-22.278063778468301</v>
      </c>
      <c r="U303" s="112">
        <v>52</v>
      </c>
      <c r="V303" s="111">
        <v>-3.77706669235898</v>
      </c>
      <c r="W303" s="112">
        <v>40</v>
      </c>
      <c r="X303" s="111">
        <v>1.82140975953847</v>
      </c>
      <c r="Y303" s="112">
        <v>37</v>
      </c>
      <c r="Z303" s="111">
        <v>209.18610679611601</v>
      </c>
      <c r="AA303" s="112">
        <v>2</v>
      </c>
    </row>
    <row r="304" spans="1:27" x14ac:dyDescent="0.25">
      <c r="A304" s="109" t="s">
        <v>279</v>
      </c>
      <c r="B304" s="110">
        <v>43985</v>
      </c>
      <c r="C304" s="111">
        <v>299.197</v>
      </c>
      <c r="D304" s="111"/>
      <c r="E304" s="111"/>
      <c r="F304" s="111"/>
      <c r="G304" s="111"/>
      <c r="H304" s="111"/>
      <c r="I304" s="111"/>
      <c r="J304" s="111"/>
      <c r="K304" s="111"/>
      <c r="L304" s="111"/>
      <c r="M304" s="111"/>
      <c r="N304" s="111"/>
      <c r="O304" s="111"/>
      <c r="P304" s="111"/>
      <c r="Q304" s="111"/>
      <c r="R304" s="111"/>
      <c r="S304" s="111"/>
      <c r="T304" s="111">
        <v>-19.980058155049001</v>
      </c>
      <c r="U304" s="112">
        <v>49</v>
      </c>
      <c r="V304" s="111">
        <v>-1.1222629840184499</v>
      </c>
      <c r="W304" s="112">
        <v>24</v>
      </c>
      <c r="X304" s="111">
        <v>6.1080832024209499</v>
      </c>
      <c r="Y304" s="112">
        <v>18</v>
      </c>
      <c r="Z304" s="111">
        <v>148.83940355329901</v>
      </c>
      <c r="AA304" s="112">
        <v>5</v>
      </c>
    </row>
    <row r="305" spans="1:27" x14ac:dyDescent="0.25">
      <c r="A305" s="109" t="s">
        <v>280</v>
      </c>
      <c r="B305" s="110">
        <v>43985</v>
      </c>
      <c r="C305" s="111">
        <v>410.02600000000001</v>
      </c>
      <c r="D305" s="111"/>
      <c r="E305" s="111"/>
      <c r="F305" s="111"/>
      <c r="G305" s="111"/>
      <c r="H305" s="111"/>
      <c r="I305" s="111"/>
      <c r="J305" s="111"/>
      <c r="K305" s="111"/>
      <c r="L305" s="111"/>
      <c r="M305" s="111"/>
      <c r="N305" s="111"/>
      <c r="O305" s="111"/>
      <c r="P305" s="111"/>
      <c r="Q305" s="111"/>
      <c r="R305" s="111"/>
      <c r="S305" s="111"/>
      <c r="T305" s="111">
        <v>-23.841326239201099</v>
      </c>
      <c r="U305" s="112">
        <v>56</v>
      </c>
      <c r="V305" s="111">
        <v>-5.6079382589015996</v>
      </c>
      <c r="W305" s="112">
        <v>47</v>
      </c>
      <c r="X305" s="111">
        <v>1.4319271043648401</v>
      </c>
      <c r="Y305" s="112">
        <v>38</v>
      </c>
      <c r="Z305" s="111">
        <v>548.89759539028898</v>
      </c>
      <c r="AA305" s="112">
        <v>1</v>
      </c>
    </row>
    <row r="306" spans="1:27" x14ac:dyDescent="0.25">
      <c r="A306" s="109" t="s">
        <v>281</v>
      </c>
      <c r="B306" s="110">
        <v>43985</v>
      </c>
      <c r="C306" s="111">
        <v>31.069099999999999</v>
      </c>
      <c r="D306" s="111"/>
      <c r="E306" s="111"/>
      <c r="F306" s="111"/>
      <c r="G306" s="111"/>
      <c r="H306" s="111"/>
      <c r="I306" s="111"/>
      <c r="J306" s="111"/>
      <c r="K306" s="111"/>
      <c r="L306" s="111"/>
      <c r="M306" s="111"/>
      <c r="N306" s="111"/>
      <c r="O306" s="111"/>
      <c r="P306" s="111"/>
      <c r="Q306" s="111"/>
      <c r="R306" s="111"/>
      <c r="S306" s="111"/>
      <c r="T306" s="111">
        <v>-18.0302834481529</v>
      </c>
      <c r="U306" s="112">
        <v>44</v>
      </c>
      <c r="V306" s="111">
        <v>-3.96274201280437</v>
      </c>
      <c r="W306" s="112">
        <v>41</v>
      </c>
      <c r="X306" s="111">
        <v>4.0235402788525398</v>
      </c>
      <c r="Y306" s="112">
        <v>26</v>
      </c>
      <c r="Z306" s="111">
        <v>15.7007380563495</v>
      </c>
      <c r="AA306" s="112">
        <v>30</v>
      </c>
    </row>
    <row r="307" spans="1:27" x14ac:dyDescent="0.25">
      <c r="A307" s="109" t="s">
        <v>282</v>
      </c>
      <c r="B307" s="110">
        <v>43985</v>
      </c>
      <c r="C307" s="111">
        <v>324.95999999999998</v>
      </c>
      <c r="D307" s="111"/>
      <c r="E307" s="111"/>
      <c r="F307" s="111"/>
      <c r="G307" s="111"/>
      <c r="H307" s="111"/>
      <c r="I307" s="111"/>
      <c r="J307" s="111"/>
      <c r="K307" s="111"/>
      <c r="L307" s="111"/>
      <c r="M307" s="111"/>
      <c r="N307" s="111"/>
      <c r="O307" s="111"/>
      <c r="P307" s="111"/>
      <c r="Q307" s="111"/>
      <c r="R307" s="111"/>
      <c r="S307" s="111"/>
      <c r="T307" s="111">
        <v>-16.725000741772099</v>
      </c>
      <c r="U307" s="112">
        <v>37</v>
      </c>
      <c r="V307" s="111">
        <v>-0.141715521767171</v>
      </c>
      <c r="W307" s="112">
        <v>23</v>
      </c>
      <c r="X307" s="111">
        <v>4.9234525809766598</v>
      </c>
      <c r="Y307" s="112">
        <v>23</v>
      </c>
      <c r="Z307" s="111">
        <v>151.38319726099601</v>
      </c>
      <c r="AA307" s="112">
        <v>4</v>
      </c>
    </row>
    <row r="308" spans="1:27" x14ac:dyDescent="0.25">
      <c r="A308" s="109" t="s">
        <v>283</v>
      </c>
      <c r="B308" s="110">
        <v>43985</v>
      </c>
      <c r="C308" s="111">
        <v>8.9</v>
      </c>
      <c r="D308" s="111"/>
      <c r="E308" s="111"/>
      <c r="F308" s="111"/>
      <c r="G308" s="111"/>
      <c r="H308" s="111"/>
      <c r="I308" s="111"/>
      <c r="J308" s="111"/>
      <c r="K308" s="111"/>
      <c r="L308" s="111"/>
      <c r="M308" s="111"/>
      <c r="N308" s="111"/>
      <c r="O308" s="111"/>
      <c r="P308" s="111"/>
      <c r="Q308" s="111"/>
      <c r="R308" s="111"/>
      <c r="S308" s="111"/>
      <c r="T308" s="111">
        <v>-20.0527808026999</v>
      </c>
      <c r="U308" s="112">
        <v>50</v>
      </c>
      <c r="V308" s="111"/>
      <c r="W308" s="112"/>
      <c r="X308" s="111"/>
      <c r="Y308" s="112"/>
      <c r="Z308" s="111">
        <v>-5</v>
      </c>
      <c r="AA308" s="112">
        <v>54</v>
      </c>
    </row>
    <row r="309" spans="1:27" x14ac:dyDescent="0.25">
      <c r="A309" s="109" t="s">
        <v>284</v>
      </c>
      <c r="B309" s="110">
        <v>43985</v>
      </c>
      <c r="C309" s="111">
        <v>23.98</v>
      </c>
      <c r="D309" s="111"/>
      <c r="E309" s="111"/>
      <c r="F309" s="111"/>
      <c r="G309" s="111"/>
      <c r="H309" s="111"/>
      <c r="I309" s="111"/>
      <c r="J309" s="111"/>
      <c r="K309" s="111"/>
      <c r="L309" s="111"/>
      <c r="M309" s="111"/>
      <c r="N309" s="111"/>
      <c r="O309" s="111"/>
      <c r="P309" s="111"/>
      <c r="Q309" s="111"/>
      <c r="R309" s="111"/>
      <c r="S309" s="111"/>
      <c r="T309" s="111">
        <v>-9.3470296436729008</v>
      </c>
      <c r="U309" s="112">
        <v>10</v>
      </c>
      <c r="V309" s="111">
        <v>6.9520604954973406E-2</v>
      </c>
      <c r="W309" s="112">
        <v>20</v>
      </c>
      <c r="X309" s="111">
        <v>4.2543159857795398</v>
      </c>
      <c r="Y309" s="112">
        <v>25</v>
      </c>
      <c r="Z309" s="111">
        <v>20.7595606183889</v>
      </c>
      <c r="AA309" s="112">
        <v>24</v>
      </c>
    </row>
    <row r="310" spans="1:27" x14ac:dyDescent="0.25">
      <c r="A310" s="109" t="s">
        <v>285</v>
      </c>
      <c r="B310" s="110">
        <v>43985</v>
      </c>
      <c r="C310" s="111">
        <v>44.25</v>
      </c>
      <c r="D310" s="111"/>
      <c r="E310" s="111"/>
      <c r="F310" s="111"/>
      <c r="G310" s="111"/>
      <c r="H310" s="111"/>
      <c r="I310" s="111"/>
      <c r="J310" s="111"/>
      <c r="K310" s="111"/>
      <c r="L310" s="111"/>
      <c r="M310" s="111"/>
      <c r="N310" s="111"/>
      <c r="O310" s="111"/>
      <c r="P310" s="111"/>
      <c r="Q310" s="111"/>
      <c r="R310" s="111"/>
      <c r="S310" s="111"/>
      <c r="T310" s="111">
        <v>-23.655239392492099</v>
      </c>
      <c r="U310" s="112">
        <v>55</v>
      </c>
      <c r="V310" s="111">
        <v>-3.7347774454500899</v>
      </c>
      <c r="W310" s="112">
        <v>38</v>
      </c>
      <c r="X310" s="111">
        <v>2.64307403307338</v>
      </c>
      <c r="Y310" s="112">
        <v>32</v>
      </c>
      <c r="Z310" s="111">
        <v>29.928776633947798</v>
      </c>
      <c r="AA310" s="112">
        <v>16</v>
      </c>
    </row>
    <row r="311" spans="1:27" x14ac:dyDescent="0.25">
      <c r="A311" s="109" t="s">
        <v>286</v>
      </c>
      <c r="B311" s="110">
        <v>43985</v>
      </c>
      <c r="C311" s="111">
        <v>8.33</v>
      </c>
      <c r="D311" s="111"/>
      <c r="E311" s="111"/>
      <c r="F311" s="111"/>
      <c r="G311" s="111"/>
      <c r="H311" s="111"/>
      <c r="I311" s="111"/>
      <c r="J311" s="111"/>
      <c r="K311" s="111"/>
      <c r="L311" s="111"/>
      <c r="M311" s="111"/>
      <c r="N311" s="111"/>
      <c r="O311" s="111"/>
      <c r="P311" s="111"/>
      <c r="Q311" s="111"/>
      <c r="R311" s="111"/>
      <c r="S311" s="111"/>
      <c r="T311" s="111">
        <v>-16.487893820427701</v>
      </c>
      <c r="U311" s="112">
        <v>34</v>
      </c>
      <c r="V311" s="111"/>
      <c r="W311" s="112"/>
      <c r="X311" s="111"/>
      <c r="Y311" s="112"/>
      <c r="Z311" s="111">
        <v>-6.8643018018018003</v>
      </c>
      <c r="AA311" s="112">
        <v>57</v>
      </c>
    </row>
    <row r="312" spans="1:27" x14ac:dyDescent="0.25">
      <c r="A312" s="109" t="s">
        <v>287</v>
      </c>
      <c r="B312" s="110">
        <v>43985</v>
      </c>
      <c r="C312" s="111">
        <v>46.74</v>
      </c>
      <c r="D312" s="111"/>
      <c r="E312" s="111"/>
      <c r="F312" s="111"/>
      <c r="G312" s="111"/>
      <c r="H312" s="111"/>
      <c r="I312" s="111"/>
      <c r="J312" s="111"/>
      <c r="K312" s="111"/>
      <c r="L312" s="111"/>
      <c r="M312" s="111"/>
      <c r="N312" s="111"/>
      <c r="O312" s="111"/>
      <c r="P312" s="111"/>
      <c r="Q312" s="111"/>
      <c r="R312" s="111"/>
      <c r="S312" s="111"/>
      <c r="T312" s="111">
        <v>-10.788987209924301</v>
      </c>
      <c r="U312" s="112">
        <v>13</v>
      </c>
      <c r="V312" s="111">
        <v>2.7098430492989798</v>
      </c>
      <c r="W312" s="112">
        <v>8</v>
      </c>
      <c r="X312" s="111">
        <v>6.8854347553605599</v>
      </c>
      <c r="Y312" s="112">
        <v>12</v>
      </c>
      <c r="Z312" s="111">
        <v>27.3396534148828</v>
      </c>
      <c r="AA312" s="112">
        <v>18</v>
      </c>
    </row>
    <row r="313" spans="1:27" x14ac:dyDescent="0.25">
      <c r="A313" s="109" t="s">
        <v>288</v>
      </c>
      <c r="B313" s="110">
        <v>43985</v>
      </c>
      <c r="C313" s="111">
        <v>8.6456999999999997</v>
      </c>
      <c r="D313" s="111"/>
      <c r="E313" s="111"/>
      <c r="F313" s="111"/>
      <c r="G313" s="111"/>
      <c r="H313" s="111"/>
      <c r="I313" s="111"/>
      <c r="J313" s="111"/>
      <c r="K313" s="111"/>
      <c r="L313" s="111"/>
      <c r="M313" s="111"/>
      <c r="N313" s="111"/>
      <c r="O313" s="111"/>
      <c r="P313" s="111"/>
      <c r="Q313" s="111"/>
      <c r="R313" s="111"/>
      <c r="S313" s="111"/>
      <c r="T313" s="111"/>
      <c r="U313" s="112"/>
      <c r="V313" s="111"/>
      <c r="W313" s="112"/>
      <c r="X313" s="111"/>
      <c r="Y313" s="112"/>
      <c r="Z313" s="111">
        <v>-21.586004366812201</v>
      </c>
      <c r="AA313" s="112">
        <v>67</v>
      </c>
    </row>
    <row r="314" spans="1:27" x14ac:dyDescent="0.25">
      <c r="A314" s="109" t="s">
        <v>289</v>
      </c>
      <c r="B314" s="110">
        <v>43985</v>
      </c>
      <c r="C314" s="111">
        <v>15.158200000000001</v>
      </c>
      <c r="D314" s="111"/>
      <c r="E314" s="111"/>
      <c r="F314" s="111"/>
      <c r="G314" s="111"/>
      <c r="H314" s="111"/>
      <c r="I314" s="111"/>
      <c r="J314" s="111"/>
      <c r="K314" s="111"/>
      <c r="L314" s="111"/>
      <c r="M314" s="111"/>
      <c r="N314" s="111"/>
      <c r="O314" s="111"/>
      <c r="P314" s="111"/>
      <c r="Q314" s="111"/>
      <c r="R314" s="111"/>
      <c r="S314" s="111"/>
      <c r="T314" s="111">
        <v>-14.340994397179401</v>
      </c>
      <c r="U314" s="112">
        <v>25</v>
      </c>
      <c r="V314" s="111">
        <v>0.23319771479987</v>
      </c>
      <c r="W314" s="112">
        <v>18</v>
      </c>
      <c r="X314" s="111">
        <v>6.2463479637462296</v>
      </c>
      <c r="Y314" s="112">
        <v>15</v>
      </c>
      <c r="Z314" s="111">
        <v>4.2337373510231604</v>
      </c>
      <c r="AA314" s="112">
        <v>43</v>
      </c>
    </row>
    <row r="315" spans="1:27" x14ac:dyDescent="0.25">
      <c r="A315" s="109" t="s">
        <v>290</v>
      </c>
      <c r="B315" s="110">
        <v>43985</v>
      </c>
      <c r="C315" s="111">
        <v>39.381999999999998</v>
      </c>
      <c r="D315" s="111"/>
      <c r="E315" s="111"/>
      <c r="F315" s="111"/>
      <c r="G315" s="111"/>
      <c r="H315" s="111"/>
      <c r="I315" s="111"/>
      <c r="J315" s="111"/>
      <c r="K315" s="111"/>
      <c r="L315" s="111"/>
      <c r="M315" s="111"/>
      <c r="N315" s="111"/>
      <c r="O315" s="111"/>
      <c r="P315" s="111"/>
      <c r="Q315" s="111"/>
      <c r="R315" s="111"/>
      <c r="S315" s="111"/>
      <c r="T315" s="111">
        <v>-14.673070769382299</v>
      </c>
      <c r="U315" s="112">
        <v>27</v>
      </c>
      <c r="V315" s="111">
        <v>-0.110310671440284</v>
      </c>
      <c r="W315" s="112">
        <v>22</v>
      </c>
      <c r="X315" s="111">
        <v>6.1407325023052302</v>
      </c>
      <c r="Y315" s="112">
        <v>16</v>
      </c>
      <c r="Z315" s="111">
        <v>20.211892197512199</v>
      </c>
      <c r="AA315" s="112">
        <v>26</v>
      </c>
    </row>
    <row r="316" spans="1:27" x14ac:dyDescent="0.25">
      <c r="A316" s="109" t="s">
        <v>291</v>
      </c>
      <c r="B316" s="110">
        <v>43985</v>
      </c>
      <c r="C316" s="111">
        <v>46.048999999999999</v>
      </c>
      <c r="D316" s="111"/>
      <c r="E316" s="111"/>
      <c r="F316" s="111"/>
      <c r="G316" s="111"/>
      <c r="H316" s="111"/>
      <c r="I316" s="111"/>
      <c r="J316" s="111"/>
      <c r="K316" s="111"/>
      <c r="L316" s="111"/>
      <c r="M316" s="111"/>
      <c r="N316" s="111"/>
      <c r="O316" s="111"/>
      <c r="P316" s="111"/>
      <c r="Q316" s="111"/>
      <c r="R316" s="111"/>
      <c r="S316" s="111"/>
      <c r="T316" s="111">
        <v>-16.895739810204802</v>
      </c>
      <c r="U316" s="112">
        <v>40</v>
      </c>
      <c r="V316" s="111">
        <v>-2.7427686417647599</v>
      </c>
      <c r="W316" s="112">
        <v>35</v>
      </c>
      <c r="X316" s="111">
        <v>5.2293634476471702</v>
      </c>
      <c r="Y316" s="112">
        <v>20</v>
      </c>
      <c r="Z316" s="111">
        <v>25.255057581573901</v>
      </c>
      <c r="AA316" s="112">
        <v>21</v>
      </c>
    </row>
    <row r="317" spans="1:27" x14ac:dyDescent="0.25">
      <c r="A317" s="109" t="s">
        <v>292</v>
      </c>
      <c r="B317" s="110">
        <v>43985</v>
      </c>
      <c r="C317" s="111">
        <v>58.0443</v>
      </c>
      <c r="D317" s="111"/>
      <c r="E317" s="111"/>
      <c r="F317" s="111"/>
      <c r="G317" s="111"/>
      <c r="H317" s="111"/>
      <c r="I317" s="111"/>
      <c r="J317" s="111"/>
      <c r="K317" s="111"/>
      <c r="L317" s="111"/>
      <c r="M317" s="111"/>
      <c r="N317" s="111"/>
      <c r="O317" s="111"/>
      <c r="P317" s="111"/>
      <c r="Q317" s="111"/>
      <c r="R317" s="111"/>
      <c r="S317" s="111"/>
      <c r="T317" s="111">
        <v>-15.1869177431686</v>
      </c>
      <c r="U317" s="112">
        <v>28</v>
      </c>
      <c r="V317" s="111">
        <v>0.233381273892519</v>
      </c>
      <c r="W317" s="112">
        <v>17</v>
      </c>
      <c r="X317" s="111">
        <v>3.6525461932978298</v>
      </c>
      <c r="Y317" s="112">
        <v>27</v>
      </c>
      <c r="Z317" s="111">
        <v>20.8140254323378</v>
      </c>
      <c r="AA317" s="112">
        <v>23</v>
      </c>
    </row>
    <row r="318" spans="1:27" x14ac:dyDescent="0.25">
      <c r="A318" s="109" t="s">
        <v>293</v>
      </c>
      <c r="B318" s="110">
        <v>43985</v>
      </c>
      <c r="C318" s="111">
        <v>9.9220000000000006</v>
      </c>
      <c r="D318" s="111"/>
      <c r="E318" s="111"/>
      <c r="F318" s="111"/>
      <c r="G318" s="111"/>
      <c r="H318" s="111"/>
      <c r="I318" s="111"/>
      <c r="J318" s="111"/>
      <c r="K318" s="111"/>
      <c r="L318" s="111"/>
      <c r="M318" s="111"/>
      <c r="N318" s="111"/>
      <c r="O318" s="111"/>
      <c r="P318" s="111"/>
      <c r="Q318" s="111"/>
      <c r="R318" s="111"/>
      <c r="S318" s="111"/>
      <c r="T318" s="111">
        <v>-16.391555716571599</v>
      </c>
      <c r="U318" s="112">
        <v>33</v>
      </c>
      <c r="V318" s="111">
        <v>-4.2626092897740797</v>
      </c>
      <c r="W318" s="112">
        <v>42</v>
      </c>
      <c r="X318" s="111"/>
      <c r="Y318" s="112"/>
      <c r="Z318" s="111">
        <v>-0.21503021148036</v>
      </c>
      <c r="AA318" s="112">
        <v>48</v>
      </c>
    </row>
    <row r="319" spans="1:27" x14ac:dyDescent="0.25">
      <c r="A319" s="109" t="s">
        <v>294</v>
      </c>
      <c r="B319" s="110">
        <v>43985</v>
      </c>
      <c r="C319" s="111">
        <v>15.936</v>
      </c>
      <c r="D319" s="111"/>
      <c r="E319" s="111"/>
      <c r="F319" s="111"/>
      <c r="G319" s="111"/>
      <c r="H319" s="111"/>
      <c r="I319" s="111"/>
      <c r="J319" s="111"/>
      <c r="K319" s="111"/>
      <c r="L319" s="111"/>
      <c r="M319" s="111"/>
      <c r="N319" s="111"/>
      <c r="O319" s="111"/>
      <c r="P319" s="111"/>
      <c r="Q319" s="111"/>
      <c r="R319" s="111"/>
      <c r="S319" s="111"/>
      <c r="T319" s="111">
        <v>-12.8114955822429</v>
      </c>
      <c r="U319" s="112">
        <v>19</v>
      </c>
      <c r="V319" s="111">
        <v>3.2447621989347302</v>
      </c>
      <c r="W319" s="112">
        <v>7</v>
      </c>
      <c r="X319" s="111"/>
      <c r="Y319" s="112"/>
      <c r="Z319" s="111">
        <v>13.3825818406424</v>
      </c>
      <c r="AA319" s="112">
        <v>34</v>
      </c>
    </row>
    <row r="320" spans="1:27" x14ac:dyDescent="0.25">
      <c r="A320" s="109" t="s">
        <v>295</v>
      </c>
      <c r="B320" s="110">
        <v>43985</v>
      </c>
      <c r="C320" s="111">
        <v>14.984999999999999</v>
      </c>
      <c r="D320" s="111"/>
      <c r="E320" s="111"/>
      <c r="F320" s="111"/>
      <c r="G320" s="111"/>
      <c r="H320" s="111"/>
      <c r="I320" s="111"/>
      <c r="J320" s="111"/>
      <c r="K320" s="111"/>
      <c r="L320" s="111"/>
      <c r="M320" s="111"/>
      <c r="N320" s="111"/>
      <c r="O320" s="111"/>
      <c r="P320" s="111"/>
      <c r="Q320" s="111"/>
      <c r="R320" s="111"/>
      <c r="S320" s="111"/>
      <c r="T320" s="111">
        <v>-14.2887110144041</v>
      </c>
      <c r="U320" s="112">
        <v>23</v>
      </c>
      <c r="V320" s="111">
        <v>-2.1062479645760899</v>
      </c>
      <c r="W320" s="112">
        <v>31</v>
      </c>
      <c r="X320" s="111">
        <v>8.0963460288356792</v>
      </c>
      <c r="Y320" s="112">
        <v>5</v>
      </c>
      <c r="Z320" s="111">
        <v>9.2832908163265309</v>
      </c>
      <c r="AA320" s="112">
        <v>36</v>
      </c>
    </row>
    <row r="321" spans="1:27" x14ac:dyDescent="0.25">
      <c r="A321" s="109" t="s">
        <v>296</v>
      </c>
      <c r="B321" s="110">
        <v>43985</v>
      </c>
      <c r="C321" s="111">
        <v>40.0105</v>
      </c>
      <c r="D321" s="111"/>
      <c r="E321" s="111"/>
      <c r="F321" s="111"/>
      <c r="G321" s="111"/>
      <c r="H321" s="111"/>
      <c r="I321" s="111"/>
      <c r="J321" s="111"/>
      <c r="K321" s="111"/>
      <c r="L321" s="111"/>
      <c r="M321" s="111"/>
      <c r="N321" s="111"/>
      <c r="O321" s="111"/>
      <c r="P321" s="111"/>
      <c r="Q321" s="111"/>
      <c r="R321" s="111"/>
      <c r="S321" s="111"/>
      <c r="T321" s="111">
        <v>-30.311807306932302</v>
      </c>
      <c r="U321" s="112">
        <v>60</v>
      </c>
      <c r="V321" s="111">
        <v>-10.0847474943445</v>
      </c>
      <c r="W321" s="112">
        <v>50</v>
      </c>
      <c r="X321" s="111">
        <v>-2.2614276046914599</v>
      </c>
      <c r="Y321" s="112">
        <v>40</v>
      </c>
      <c r="Z321" s="111">
        <v>20.401997578692502</v>
      </c>
      <c r="AA321" s="112">
        <v>25</v>
      </c>
    </row>
    <row r="322" spans="1:27" x14ac:dyDescent="0.25">
      <c r="A322" s="109" t="s">
        <v>297</v>
      </c>
      <c r="B322" s="110">
        <v>43985</v>
      </c>
      <c r="C322" s="111">
        <v>9.9151000000000007</v>
      </c>
      <c r="D322" s="111"/>
      <c r="E322" s="111"/>
      <c r="F322" s="111"/>
      <c r="G322" s="111"/>
      <c r="H322" s="111"/>
      <c r="I322" s="111"/>
      <c r="J322" s="111"/>
      <c r="K322" s="111"/>
      <c r="L322" s="111"/>
      <c r="M322" s="111"/>
      <c r="N322" s="111"/>
      <c r="O322" s="111"/>
      <c r="P322" s="111"/>
      <c r="Q322" s="111"/>
      <c r="R322" s="111"/>
      <c r="S322" s="111"/>
      <c r="T322" s="111"/>
      <c r="U322" s="112"/>
      <c r="V322" s="111"/>
      <c r="W322" s="112"/>
      <c r="X322" s="111"/>
      <c r="Y322" s="112"/>
      <c r="Z322" s="111">
        <v>-0.98376190476189196</v>
      </c>
      <c r="AA322" s="112">
        <v>51</v>
      </c>
    </row>
    <row r="323" spans="1:27" x14ac:dyDescent="0.25">
      <c r="A323" s="109" t="s">
        <v>298</v>
      </c>
      <c r="B323" s="110">
        <v>43985</v>
      </c>
      <c r="C323" s="111">
        <v>12.5</v>
      </c>
      <c r="D323" s="111"/>
      <c r="E323" s="111"/>
      <c r="F323" s="111"/>
      <c r="G323" s="111"/>
      <c r="H323" s="111"/>
      <c r="I323" s="111"/>
      <c r="J323" s="111"/>
      <c r="K323" s="111"/>
      <c r="L323" s="111"/>
      <c r="M323" s="111"/>
      <c r="N323" s="111"/>
      <c r="O323" s="111"/>
      <c r="P323" s="111"/>
      <c r="Q323" s="111"/>
      <c r="R323" s="111"/>
      <c r="S323" s="111"/>
      <c r="T323" s="111">
        <v>-15.9509224983842</v>
      </c>
      <c r="U323" s="112">
        <v>30</v>
      </c>
      <c r="V323" s="111">
        <v>-1.27971390505575</v>
      </c>
      <c r="W323" s="112">
        <v>25</v>
      </c>
      <c r="X323" s="111"/>
      <c r="Y323" s="112"/>
      <c r="Z323" s="111">
        <v>5.5776283618581903</v>
      </c>
      <c r="AA323" s="112">
        <v>39</v>
      </c>
    </row>
    <row r="324" spans="1:27" x14ac:dyDescent="0.25">
      <c r="A324" s="109" t="s">
        <v>299</v>
      </c>
      <c r="B324" s="110">
        <v>43985</v>
      </c>
      <c r="C324" s="111">
        <v>164.83</v>
      </c>
      <c r="D324" s="111"/>
      <c r="E324" s="111"/>
      <c r="F324" s="111"/>
      <c r="G324" s="111"/>
      <c r="H324" s="111"/>
      <c r="I324" s="111"/>
      <c r="J324" s="111"/>
      <c r="K324" s="111"/>
      <c r="L324" s="111"/>
      <c r="M324" s="111"/>
      <c r="N324" s="111"/>
      <c r="O324" s="111"/>
      <c r="P324" s="111"/>
      <c r="Q324" s="111"/>
      <c r="R324" s="111"/>
      <c r="S324" s="111"/>
      <c r="T324" s="111">
        <v>-18.1649793855076</v>
      </c>
      <c r="U324" s="112">
        <v>45</v>
      </c>
      <c r="V324" s="111">
        <v>-3.66601695560834</v>
      </c>
      <c r="W324" s="112">
        <v>37</v>
      </c>
      <c r="X324" s="111">
        <v>2.1939328836344498</v>
      </c>
      <c r="Y324" s="112">
        <v>35</v>
      </c>
      <c r="Z324" s="111">
        <v>197.703528225268</v>
      </c>
      <c r="AA324" s="112">
        <v>3</v>
      </c>
    </row>
    <row r="325" spans="1:27" x14ac:dyDescent="0.25">
      <c r="A325" s="109" t="s">
        <v>300</v>
      </c>
      <c r="B325" s="110">
        <v>43985</v>
      </c>
      <c r="C325" s="111">
        <v>177.34</v>
      </c>
      <c r="D325" s="111"/>
      <c r="E325" s="111"/>
      <c r="F325" s="111"/>
      <c r="G325" s="111"/>
      <c r="H325" s="111"/>
      <c r="I325" s="111"/>
      <c r="J325" s="111"/>
      <c r="K325" s="111"/>
      <c r="L325" s="111"/>
      <c r="M325" s="111"/>
      <c r="N325" s="111"/>
      <c r="O325" s="111"/>
      <c r="P325" s="111"/>
      <c r="Q325" s="111"/>
      <c r="R325" s="111"/>
      <c r="S325" s="111"/>
      <c r="T325" s="111">
        <v>-17.4454581555609</v>
      </c>
      <c r="U325" s="112">
        <v>43</v>
      </c>
      <c r="V325" s="111">
        <v>-2.10381153415792</v>
      </c>
      <c r="W325" s="112">
        <v>30</v>
      </c>
      <c r="X325" s="111">
        <v>6.1149660704721596</v>
      </c>
      <c r="Y325" s="112">
        <v>17</v>
      </c>
      <c r="Z325" s="111">
        <v>106.44809734945601</v>
      </c>
      <c r="AA325" s="112">
        <v>7</v>
      </c>
    </row>
    <row r="326" spans="1:27" x14ac:dyDescent="0.25">
      <c r="A326" s="109" t="s">
        <v>301</v>
      </c>
      <c r="B326" s="110">
        <v>43985</v>
      </c>
      <c r="C326" s="111">
        <v>85.110799999999998</v>
      </c>
      <c r="D326" s="111"/>
      <c r="E326" s="111"/>
      <c r="F326" s="111"/>
      <c r="G326" s="111"/>
      <c r="H326" s="111"/>
      <c r="I326" s="111"/>
      <c r="J326" s="111"/>
      <c r="K326" s="111"/>
      <c r="L326" s="111"/>
      <c r="M326" s="111"/>
      <c r="N326" s="111"/>
      <c r="O326" s="111"/>
      <c r="P326" s="111"/>
      <c r="Q326" s="111"/>
      <c r="R326" s="111"/>
      <c r="S326" s="111"/>
      <c r="T326" s="111">
        <v>-12.0226029678218</v>
      </c>
      <c r="U326" s="112">
        <v>17</v>
      </c>
      <c r="V326" s="111">
        <v>0.20449486576216</v>
      </c>
      <c r="W326" s="112">
        <v>19</v>
      </c>
      <c r="X326" s="111">
        <v>9.3547038656209001</v>
      </c>
      <c r="Y326" s="112">
        <v>3</v>
      </c>
      <c r="Z326" s="111">
        <v>37.203748134075198</v>
      </c>
      <c r="AA326" s="112">
        <v>11</v>
      </c>
    </row>
    <row r="327" spans="1:27" x14ac:dyDescent="0.25">
      <c r="A327" s="109" t="s">
        <v>302</v>
      </c>
      <c r="B327" s="110">
        <v>43985</v>
      </c>
      <c r="C327" s="111">
        <v>42.84</v>
      </c>
      <c r="D327" s="111"/>
      <c r="E327" s="111"/>
      <c r="F327" s="111"/>
      <c r="G327" s="111"/>
      <c r="H327" s="111"/>
      <c r="I327" s="111"/>
      <c r="J327" s="111"/>
      <c r="K327" s="111"/>
      <c r="L327" s="111"/>
      <c r="M327" s="111"/>
      <c r="N327" s="111"/>
      <c r="O327" s="111"/>
      <c r="P327" s="111"/>
      <c r="Q327" s="111"/>
      <c r="R327" s="111"/>
      <c r="S327" s="111"/>
      <c r="T327" s="111">
        <v>-23.9634299380679</v>
      </c>
      <c r="U327" s="112">
        <v>57</v>
      </c>
      <c r="V327" s="111">
        <v>-4.7189450248930598</v>
      </c>
      <c r="W327" s="112">
        <v>44</v>
      </c>
      <c r="X327" s="111">
        <v>2.8084238726521402</v>
      </c>
      <c r="Y327" s="112">
        <v>31</v>
      </c>
      <c r="Z327" s="111">
        <v>27.906663417514501</v>
      </c>
      <c r="AA327" s="112">
        <v>17</v>
      </c>
    </row>
    <row r="328" spans="1:27" x14ac:dyDescent="0.25">
      <c r="A328" s="109" t="s">
        <v>375</v>
      </c>
      <c r="B328" s="110">
        <v>43985</v>
      </c>
      <c r="C328" s="111">
        <v>122.7606</v>
      </c>
      <c r="D328" s="111"/>
      <c r="E328" s="111"/>
      <c r="F328" s="111"/>
      <c r="G328" s="111"/>
      <c r="H328" s="111"/>
      <c r="I328" s="111"/>
      <c r="J328" s="111"/>
      <c r="K328" s="111"/>
      <c r="L328" s="111"/>
      <c r="M328" s="111"/>
      <c r="N328" s="111"/>
      <c r="O328" s="111"/>
      <c r="P328" s="111"/>
      <c r="Q328" s="111"/>
      <c r="R328" s="111"/>
      <c r="S328" s="111"/>
      <c r="T328" s="111">
        <v>-16.563309456596201</v>
      </c>
      <c r="U328" s="112">
        <v>36</v>
      </c>
      <c r="V328" s="111">
        <v>-2.72157764527699</v>
      </c>
      <c r="W328" s="112">
        <v>34</v>
      </c>
      <c r="X328" s="111">
        <v>2.1189568685752098</v>
      </c>
      <c r="Y328" s="112">
        <v>36</v>
      </c>
      <c r="Z328" s="111">
        <v>136.49609662772201</v>
      </c>
      <c r="AA328" s="112">
        <v>6</v>
      </c>
    </row>
    <row r="329" spans="1:27" x14ac:dyDescent="0.25">
      <c r="A329" s="109" t="s">
        <v>304</v>
      </c>
      <c r="B329" s="110">
        <v>43985</v>
      </c>
      <c r="C329" s="111">
        <v>11.820600000000001</v>
      </c>
      <c r="D329" s="111"/>
      <c r="E329" s="111"/>
      <c r="F329" s="111"/>
      <c r="G329" s="111"/>
      <c r="H329" s="111"/>
      <c r="I329" s="111"/>
      <c r="J329" s="111"/>
      <c r="K329" s="111"/>
      <c r="L329" s="111"/>
      <c r="M329" s="111"/>
      <c r="N329" s="111"/>
      <c r="O329" s="111"/>
      <c r="P329" s="111"/>
      <c r="Q329" s="111"/>
      <c r="R329" s="111"/>
      <c r="S329" s="111"/>
      <c r="T329" s="111">
        <v>-15.3534523663694</v>
      </c>
      <c r="U329" s="112">
        <v>29</v>
      </c>
      <c r="V329" s="111">
        <v>-1.46593652630191</v>
      </c>
      <c r="W329" s="112">
        <v>26</v>
      </c>
      <c r="X329" s="111"/>
      <c r="Y329" s="112"/>
      <c r="Z329" s="111">
        <v>4.3575016393442603</v>
      </c>
      <c r="AA329" s="112">
        <v>41</v>
      </c>
    </row>
    <row r="330" spans="1:27" x14ac:dyDescent="0.25">
      <c r="A330" s="109" t="s">
        <v>305</v>
      </c>
      <c r="B330" s="110">
        <v>43985</v>
      </c>
      <c r="C330" s="111">
        <v>12.2613</v>
      </c>
      <c r="D330" s="111"/>
      <c r="E330" s="111"/>
      <c r="F330" s="111"/>
      <c r="G330" s="111"/>
      <c r="H330" s="111"/>
      <c r="I330" s="111"/>
      <c r="J330" s="111"/>
      <c r="K330" s="111"/>
      <c r="L330" s="111"/>
      <c r="M330" s="111"/>
      <c r="N330" s="111"/>
      <c r="O330" s="111"/>
      <c r="P330" s="111"/>
      <c r="Q330" s="111"/>
      <c r="R330" s="111"/>
      <c r="S330" s="111"/>
      <c r="T330" s="111">
        <v>-14.2941619301826</v>
      </c>
      <c r="U330" s="112">
        <v>24</v>
      </c>
      <c r="V330" s="111">
        <v>-2.0966501531291799</v>
      </c>
      <c r="W330" s="112">
        <v>29</v>
      </c>
      <c r="X330" s="111">
        <v>5.9414080696211604</v>
      </c>
      <c r="Y330" s="112">
        <v>19</v>
      </c>
      <c r="Z330" s="111">
        <v>4.31013110256134</v>
      </c>
      <c r="AA330" s="112">
        <v>42</v>
      </c>
    </row>
    <row r="331" spans="1:27" x14ac:dyDescent="0.25">
      <c r="A331" s="109" t="s">
        <v>306</v>
      </c>
      <c r="B331" s="110">
        <v>43985</v>
      </c>
      <c r="C331" s="111">
        <v>11.439399999999999</v>
      </c>
      <c r="D331" s="111"/>
      <c r="E331" s="111"/>
      <c r="F331" s="111"/>
      <c r="G331" s="111"/>
      <c r="H331" s="111"/>
      <c r="I331" s="111"/>
      <c r="J331" s="111"/>
      <c r="K331" s="111"/>
      <c r="L331" s="111"/>
      <c r="M331" s="111"/>
      <c r="N331" s="111"/>
      <c r="O331" s="111"/>
      <c r="P331" s="111"/>
      <c r="Q331" s="111"/>
      <c r="R331" s="111"/>
      <c r="S331" s="111"/>
      <c r="T331" s="111">
        <v>-17.243750204213299</v>
      </c>
      <c r="U331" s="112">
        <v>41</v>
      </c>
      <c r="V331" s="111">
        <v>-3.73843204195872</v>
      </c>
      <c r="W331" s="112">
        <v>39</v>
      </c>
      <c r="X331" s="111">
        <v>3.21590474460666</v>
      </c>
      <c r="Y331" s="112">
        <v>29</v>
      </c>
      <c r="Z331" s="111">
        <v>2.7906014237247301</v>
      </c>
      <c r="AA331" s="112">
        <v>45</v>
      </c>
    </row>
    <row r="332" spans="1:27" x14ac:dyDescent="0.25">
      <c r="A332" s="109" t="s">
        <v>307</v>
      </c>
      <c r="B332" s="110">
        <v>43985</v>
      </c>
      <c r="C332" s="111">
        <v>12.2188</v>
      </c>
      <c r="D332" s="111"/>
      <c r="E332" s="111"/>
      <c r="F332" s="111"/>
      <c r="G332" s="111"/>
      <c r="H332" s="111"/>
      <c r="I332" s="111"/>
      <c r="J332" s="111"/>
      <c r="K332" s="111"/>
      <c r="L332" s="111"/>
      <c r="M332" s="111"/>
      <c r="N332" s="111"/>
      <c r="O332" s="111"/>
      <c r="P332" s="111"/>
      <c r="Q332" s="111"/>
      <c r="R332" s="111"/>
      <c r="S332" s="111"/>
      <c r="T332" s="111">
        <v>-6.6905835489816301</v>
      </c>
      <c r="U332" s="112">
        <v>6</v>
      </c>
      <c r="V332" s="111">
        <v>6.1154050671219498</v>
      </c>
      <c r="W332" s="112">
        <v>2</v>
      </c>
      <c r="X332" s="111"/>
      <c r="Y332" s="112"/>
      <c r="Z332" s="111">
        <v>6.9815689655172504</v>
      </c>
      <c r="AA332" s="112">
        <v>37</v>
      </c>
    </row>
    <row r="333" spans="1:27" x14ac:dyDescent="0.25">
      <c r="A333" s="109" t="s">
        <v>308</v>
      </c>
      <c r="B333" s="110">
        <v>43985</v>
      </c>
      <c r="C333" s="111">
        <v>9.4795999999999996</v>
      </c>
      <c r="D333" s="111"/>
      <c r="E333" s="111"/>
      <c r="F333" s="111"/>
      <c r="G333" s="111"/>
      <c r="H333" s="111"/>
      <c r="I333" s="111"/>
      <c r="J333" s="111"/>
      <c r="K333" s="111"/>
      <c r="L333" s="111"/>
      <c r="M333" s="111"/>
      <c r="N333" s="111"/>
      <c r="O333" s="111"/>
      <c r="P333" s="111"/>
      <c r="Q333" s="111"/>
      <c r="R333" s="111"/>
      <c r="S333" s="111"/>
      <c r="T333" s="111">
        <v>-13.4255111237352</v>
      </c>
      <c r="U333" s="112">
        <v>21</v>
      </c>
      <c r="V333" s="111"/>
      <c r="W333" s="112"/>
      <c r="X333" s="111"/>
      <c r="Y333" s="112"/>
      <c r="Z333" s="111">
        <v>-2.7648617176128099</v>
      </c>
      <c r="AA333" s="112">
        <v>52</v>
      </c>
    </row>
    <row r="334" spans="1:27" x14ac:dyDescent="0.25">
      <c r="A334" s="109" t="s">
        <v>309</v>
      </c>
      <c r="B334" s="110">
        <v>43985</v>
      </c>
      <c r="C334" s="111">
        <v>9.0746000000000002</v>
      </c>
      <c r="D334" s="111"/>
      <c r="E334" s="111"/>
      <c r="F334" s="111"/>
      <c r="G334" s="111"/>
      <c r="H334" s="111"/>
      <c r="I334" s="111"/>
      <c r="J334" s="111"/>
      <c r="K334" s="111"/>
      <c r="L334" s="111"/>
      <c r="M334" s="111"/>
      <c r="N334" s="111"/>
      <c r="O334" s="111"/>
      <c r="P334" s="111"/>
      <c r="Q334" s="111"/>
      <c r="R334" s="111"/>
      <c r="S334" s="111"/>
      <c r="T334" s="111">
        <v>-13.445291969432001</v>
      </c>
      <c r="U334" s="112">
        <v>22</v>
      </c>
      <c r="V334" s="111"/>
      <c r="W334" s="112"/>
      <c r="X334" s="111"/>
      <c r="Y334" s="112"/>
      <c r="Z334" s="111">
        <v>-4.2274217772215303</v>
      </c>
      <c r="AA334" s="112">
        <v>53</v>
      </c>
    </row>
    <row r="335" spans="1:27" x14ac:dyDescent="0.25">
      <c r="A335" s="109" t="s">
        <v>310</v>
      </c>
      <c r="B335" s="110">
        <v>43985</v>
      </c>
      <c r="C335" s="111">
        <v>36.0655</v>
      </c>
      <c r="D335" s="111"/>
      <c r="E335" s="111"/>
      <c r="F335" s="111"/>
      <c r="G335" s="111"/>
      <c r="H335" s="111"/>
      <c r="I335" s="111"/>
      <c r="J335" s="111"/>
      <c r="K335" s="111"/>
      <c r="L335" s="111"/>
      <c r="M335" s="111"/>
      <c r="N335" s="111"/>
      <c r="O335" s="111"/>
      <c r="P335" s="111"/>
      <c r="Q335" s="111"/>
      <c r="R335" s="111"/>
      <c r="S335" s="111"/>
      <c r="T335" s="111">
        <v>-4.7885678650976002</v>
      </c>
      <c r="U335" s="112">
        <v>4</v>
      </c>
      <c r="V335" s="111">
        <v>5.1131655285187501</v>
      </c>
      <c r="W335" s="112">
        <v>4</v>
      </c>
      <c r="X335" s="111">
        <v>12.6955918294729</v>
      </c>
      <c r="Y335" s="112">
        <v>1</v>
      </c>
      <c r="Z335" s="111">
        <v>31.8403865461847</v>
      </c>
      <c r="AA335" s="112">
        <v>14</v>
      </c>
    </row>
    <row r="336" spans="1:27" x14ac:dyDescent="0.25">
      <c r="A336" s="109" t="s">
        <v>311</v>
      </c>
      <c r="B336" s="110">
        <v>43985</v>
      </c>
      <c r="C336" s="111">
        <v>25.823399999999999</v>
      </c>
      <c r="D336" s="111"/>
      <c r="E336" s="111"/>
      <c r="F336" s="111"/>
      <c r="G336" s="111"/>
      <c r="H336" s="111"/>
      <c r="I336" s="111"/>
      <c r="J336" s="111"/>
      <c r="K336" s="111"/>
      <c r="L336" s="111"/>
      <c r="M336" s="111"/>
      <c r="N336" s="111"/>
      <c r="O336" s="111"/>
      <c r="P336" s="111"/>
      <c r="Q336" s="111"/>
      <c r="R336" s="111"/>
      <c r="S336" s="111"/>
      <c r="T336" s="111">
        <v>-1.2545735492581001</v>
      </c>
      <c r="U336" s="112">
        <v>1</v>
      </c>
      <c r="V336" s="111">
        <v>9.0653921324839803</v>
      </c>
      <c r="W336" s="112">
        <v>1</v>
      </c>
      <c r="X336" s="111">
        <v>12.5915041216765</v>
      </c>
      <c r="Y336" s="112">
        <v>2</v>
      </c>
      <c r="Z336" s="111">
        <v>25.566803895528999</v>
      </c>
      <c r="AA336" s="112">
        <v>20</v>
      </c>
    </row>
    <row r="337" spans="1:27" x14ac:dyDescent="0.25">
      <c r="A337" s="109" t="s">
        <v>312</v>
      </c>
      <c r="B337" s="110">
        <v>43985</v>
      </c>
      <c r="C337" s="111">
        <v>9.9098000000000006</v>
      </c>
      <c r="D337" s="111"/>
      <c r="E337" s="111"/>
      <c r="F337" s="111"/>
      <c r="G337" s="111"/>
      <c r="H337" s="111"/>
      <c r="I337" s="111"/>
      <c r="J337" s="111"/>
      <c r="K337" s="111"/>
      <c r="L337" s="111"/>
      <c r="M337" s="111"/>
      <c r="N337" s="111"/>
      <c r="O337" s="111"/>
      <c r="P337" s="111"/>
      <c r="Q337" s="111"/>
      <c r="R337" s="111"/>
      <c r="S337" s="111"/>
      <c r="T337" s="111">
        <v>-7.54148568329457</v>
      </c>
      <c r="U337" s="112">
        <v>7</v>
      </c>
      <c r="V337" s="111"/>
      <c r="W337" s="112"/>
      <c r="X337" s="111"/>
      <c r="Y337" s="112"/>
      <c r="Z337" s="111">
        <v>-0.66511111111110499</v>
      </c>
      <c r="AA337" s="112">
        <v>50</v>
      </c>
    </row>
    <row r="338" spans="1:27" x14ac:dyDescent="0.25">
      <c r="A338" s="109" t="s">
        <v>313</v>
      </c>
      <c r="B338" s="110">
        <v>43985</v>
      </c>
      <c r="C338" s="111">
        <v>81.227900000000005</v>
      </c>
      <c r="D338" s="111"/>
      <c r="E338" s="111"/>
      <c r="F338" s="111"/>
      <c r="G338" s="111"/>
      <c r="H338" s="111"/>
      <c r="I338" s="111"/>
      <c r="J338" s="111"/>
      <c r="K338" s="111"/>
      <c r="L338" s="111"/>
      <c r="M338" s="111"/>
      <c r="N338" s="111"/>
      <c r="O338" s="111"/>
      <c r="P338" s="111"/>
      <c r="Q338" s="111"/>
      <c r="R338" s="111"/>
      <c r="S338" s="111"/>
      <c r="T338" s="111">
        <v>-23.046933463071699</v>
      </c>
      <c r="U338" s="112">
        <v>53</v>
      </c>
      <c r="V338" s="111">
        <v>-5.45865817483282</v>
      </c>
      <c r="W338" s="112">
        <v>46</v>
      </c>
      <c r="X338" s="111">
        <v>2.9259140854056298</v>
      </c>
      <c r="Y338" s="112">
        <v>30</v>
      </c>
      <c r="Z338" s="111">
        <v>34.118890533720901</v>
      </c>
      <c r="AA338" s="112">
        <v>13</v>
      </c>
    </row>
    <row r="339" spans="1:27" x14ac:dyDescent="0.25">
      <c r="A339" s="109" t="s">
        <v>314</v>
      </c>
      <c r="B339" s="110">
        <v>43985</v>
      </c>
      <c r="C339" s="111">
        <v>7.1620999999999997</v>
      </c>
      <c r="D339" s="111"/>
      <c r="E339" s="111"/>
      <c r="F339" s="111"/>
      <c r="G339" s="111"/>
      <c r="H339" s="111"/>
      <c r="I339" s="111"/>
      <c r="J339" s="111"/>
      <c r="K339" s="111"/>
      <c r="L339" s="111"/>
      <c r="M339" s="111"/>
      <c r="N339" s="111"/>
      <c r="O339" s="111"/>
      <c r="P339" s="111"/>
      <c r="Q339" s="111"/>
      <c r="R339" s="111"/>
      <c r="S339" s="111"/>
      <c r="T339" s="111">
        <v>-33.000337541782997</v>
      </c>
      <c r="U339" s="112">
        <v>63</v>
      </c>
      <c r="V339" s="111">
        <v>-13.514055562111499</v>
      </c>
      <c r="W339" s="112">
        <v>51</v>
      </c>
      <c r="X339" s="111"/>
      <c r="Y339" s="112"/>
      <c r="Z339" s="111">
        <v>-8.0110866202629492</v>
      </c>
      <c r="AA339" s="112">
        <v>59</v>
      </c>
    </row>
    <row r="340" spans="1:27" x14ac:dyDescent="0.25">
      <c r="A340" s="109" t="s">
        <v>315</v>
      </c>
      <c r="B340" s="110">
        <v>43985</v>
      </c>
      <c r="C340" s="111">
        <v>6.0536000000000003</v>
      </c>
      <c r="D340" s="111"/>
      <c r="E340" s="111"/>
      <c r="F340" s="111"/>
      <c r="G340" s="111"/>
      <c r="H340" s="111"/>
      <c r="I340" s="111"/>
      <c r="J340" s="111"/>
      <c r="K340" s="111"/>
      <c r="L340" s="111"/>
      <c r="M340" s="111"/>
      <c r="N340" s="111"/>
      <c r="O340" s="111"/>
      <c r="P340" s="111"/>
      <c r="Q340" s="111"/>
      <c r="R340" s="111"/>
      <c r="S340" s="111"/>
      <c r="T340" s="111">
        <v>-32.923707391261999</v>
      </c>
      <c r="U340" s="112">
        <v>62</v>
      </c>
      <c r="V340" s="111">
        <v>-13.713542451357901</v>
      </c>
      <c r="W340" s="112">
        <v>52</v>
      </c>
      <c r="X340" s="111"/>
      <c r="Y340" s="112"/>
      <c r="Z340" s="111">
        <v>-12.343067694944301</v>
      </c>
      <c r="AA340" s="112">
        <v>62</v>
      </c>
    </row>
    <row r="341" spans="1:27" x14ac:dyDescent="0.25">
      <c r="A341" s="109" t="s">
        <v>316</v>
      </c>
      <c r="B341" s="110">
        <v>43985</v>
      </c>
      <c r="C341" s="111">
        <v>5.3677000000000001</v>
      </c>
      <c r="D341" s="111"/>
      <c r="E341" s="111"/>
      <c r="F341" s="111"/>
      <c r="G341" s="111"/>
      <c r="H341" s="111"/>
      <c r="I341" s="111"/>
      <c r="J341" s="111"/>
      <c r="K341" s="111"/>
      <c r="L341" s="111"/>
      <c r="M341" s="111"/>
      <c r="N341" s="111"/>
      <c r="O341" s="111"/>
      <c r="P341" s="111"/>
      <c r="Q341" s="111"/>
      <c r="R341" s="111"/>
      <c r="S341" s="111"/>
      <c r="T341" s="111">
        <v>-34.962406984359397</v>
      </c>
      <c r="U341" s="112">
        <v>65</v>
      </c>
      <c r="V341" s="111"/>
      <c r="W341" s="112"/>
      <c r="X341" s="111"/>
      <c r="Y341" s="112"/>
      <c r="Z341" s="111">
        <v>-17.270577119509699</v>
      </c>
      <c r="AA341" s="112">
        <v>65</v>
      </c>
    </row>
    <row r="342" spans="1:27" x14ac:dyDescent="0.25">
      <c r="A342" s="109" t="s">
        <v>317</v>
      </c>
      <c r="B342" s="110">
        <v>43985</v>
      </c>
      <c r="C342" s="111">
        <v>5.8722000000000003</v>
      </c>
      <c r="D342" s="111"/>
      <c r="E342" s="111"/>
      <c r="F342" s="111"/>
      <c r="G342" s="111"/>
      <c r="H342" s="111"/>
      <c r="I342" s="111"/>
      <c r="J342" s="111"/>
      <c r="K342" s="111"/>
      <c r="L342" s="111"/>
      <c r="M342" s="111"/>
      <c r="N342" s="111"/>
      <c r="O342" s="111"/>
      <c r="P342" s="111"/>
      <c r="Q342" s="111"/>
      <c r="R342" s="111"/>
      <c r="S342" s="111"/>
      <c r="T342" s="111">
        <v>-33.190893007867203</v>
      </c>
      <c r="U342" s="112">
        <v>64</v>
      </c>
      <c r="V342" s="111"/>
      <c r="W342" s="112"/>
      <c r="X342" s="111"/>
      <c r="Y342" s="112"/>
      <c r="Z342" s="111">
        <v>-14.1602161654135</v>
      </c>
      <c r="AA342" s="112">
        <v>63</v>
      </c>
    </row>
    <row r="343" spans="1:27" x14ac:dyDescent="0.25">
      <c r="A343" s="109" t="s">
        <v>318</v>
      </c>
      <c r="B343" s="110">
        <v>43985</v>
      </c>
      <c r="C343" s="111">
        <v>5.9169999999999998</v>
      </c>
      <c r="D343" s="111"/>
      <c r="E343" s="111"/>
      <c r="F343" s="111"/>
      <c r="G343" s="111"/>
      <c r="H343" s="111"/>
      <c r="I343" s="111"/>
      <c r="J343" s="111"/>
      <c r="K343" s="111"/>
      <c r="L343" s="111"/>
      <c r="M343" s="111"/>
      <c r="N343" s="111"/>
      <c r="O343" s="111"/>
      <c r="P343" s="111"/>
      <c r="Q343" s="111"/>
      <c r="R343" s="111"/>
      <c r="S343" s="111"/>
      <c r="T343" s="111">
        <v>-32.800380813622503</v>
      </c>
      <c r="U343" s="112">
        <v>61</v>
      </c>
      <c r="V343" s="111"/>
      <c r="W343" s="112"/>
      <c r="X343" s="111"/>
      <c r="Y343" s="112"/>
      <c r="Z343" s="111">
        <v>-18.675375939849602</v>
      </c>
      <c r="AA343" s="112">
        <v>66</v>
      </c>
    </row>
    <row r="344" spans="1:27" x14ac:dyDescent="0.25">
      <c r="A344" s="109" t="s">
        <v>319</v>
      </c>
      <c r="B344" s="110">
        <v>43985</v>
      </c>
      <c r="C344" s="111">
        <v>12.7004</v>
      </c>
      <c r="D344" s="111"/>
      <c r="E344" s="111"/>
      <c r="F344" s="111"/>
      <c r="G344" s="111"/>
      <c r="H344" s="111"/>
      <c r="I344" s="111"/>
      <c r="J344" s="111"/>
      <c r="K344" s="111"/>
      <c r="L344" s="111"/>
      <c r="M344" s="111"/>
      <c r="N344" s="111"/>
      <c r="O344" s="111"/>
      <c r="P344" s="111"/>
      <c r="Q344" s="111"/>
      <c r="R344" s="111"/>
      <c r="S344" s="111"/>
      <c r="T344" s="111">
        <v>-16.0552111330522</v>
      </c>
      <c r="U344" s="112">
        <v>31</v>
      </c>
      <c r="V344" s="111">
        <v>-1.8515544175046701</v>
      </c>
      <c r="W344" s="112">
        <v>27</v>
      </c>
      <c r="X344" s="111"/>
      <c r="Y344" s="112"/>
      <c r="Z344" s="111">
        <v>6.4211465798045602</v>
      </c>
      <c r="AA344" s="112">
        <v>38</v>
      </c>
    </row>
    <row r="345" spans="1:27" x14ac:dyDescent="0.25">
      <c r="A345" s="109" t="s">
        <v>320</v>
      </c>
      <c r="B345" s="110">
        <v>43985</v>
      </c>
      <c r="C345" s="111">
        <v>11.5467</v>
      </c>
      <c r="D345" s="111"/>
      <c r="E345" s="111"/>
      <c r="F345" s="111"/>
      <c r="G345" s="111"/>
      <c r="H345" s="111"/>
      <c r="I345" s="111"/>
      <c r="J345" s="111"/>
      <c r="K345" s="111"/>
      <c r="L345" s="111"/>
      <c r="M345" s="111"/>
      <c r="N345" s="111"/>
      <c r="O345" s="111"/>
      <c r="P345" s="111"/>
      <c r="Q345" s="111"/>
      <c r="R345" s="111"/>
      <c r="S345" s="111"/>
      <c r="T345" s="111">
        <v>-17.389827142919799</v>
      </c>
      <c r="U345" s="112">
        <v>42</v>
      </c>
      <c r="V345" s="111">
        <v>-2.9206610246325102</v>
      </c>
      <c r="W345" s="112">
        <v>36</v>
      </c>
      <c r="X345" s="111">
        <v>3.5564689630691602</v>
      </c>
      <c r="Y345" s="112">
        <v>28</v>
      </c>
      <c r="Z345" s="111">
        <v>2.9775606540084398</v>
      </c>
      <c r="AA345" s="112">
        <v>44</v>
      </c>
    </row>
    <row r="346" spans="1:27" x14ac:dyDescent="0.25">
      <c r="A346" s="109" t="s">
        <v>321</v>
      </c>
      <c r="B346" s="110">
        <v>43985</v>
      </c>
      <c r="C346" s="111">
        <v>7.2035</v>
      </c>
      <c r="D346" s="111"/>
      <c r="E346" s="111"/>
      <c r="F346" s="111"/>
      <c r="G346" s="111"/>
      <c r="H346" s="111"/>
      <c r="I346" s="111"/>
      <c r="J346" s="111"/>
      <c r="K346" s="111"/>
      <c r="L346" s="111"/>
      <c r="M346" s="111"/>
      <c r="N346" s="111"/>
      <c r="O346" s="111"/>
      <c r="P346" s="111"/>
      <c r="Q346" s="111"/>
      <c r="R346" s="111"/>
      <c r="S346" s="111"/>
      <c r="T346" s="111">
        <v>-29.0644145893211</v>
      </c>
      <c r="U346" s="112">
        <v>59</v>
      </c>
      <c r="V346" s="111"/>
      <c r="W346" s="112"/>
      <c r="X346" s="111"/>
      <c r="Y346" s="112"/>
      <c r="Z346" s="111">
        <v>-14.4783333333333</v>
      </c>
      <c r="AA346" s="112">
        <v>64</v>
      </c>
    </row>
    <row r="347" spans="1:27" x14ac:dyDescent="0.25">
      <c r="A347" s="109" t="s">
        <v>322</v>
      </c>
      <c r="B347" s="110">
        <v>43985</v>
      </c>
      <c r="C347" s="111">
        <v>15.821400000000001</v>
      </c>
      <c r="D347" s="111"/>
      <c r="E347" s="111"/>
      <c r="F347" s="111"/>
      <c r="G347" s="111"/>
      <c r="H347" s="111"/>
      <c r="I347" s="111"/>
      <c r="J347" s="111"/>
      <c r="K347" s="111"/>
      <c r="L347" s="111"/>
      <c r="M347" s="111"/>
      <c r="N347" s="111"/>
      <c r="O347" s="111"/>
      <c r="P347" s="111"/>
      <c r="Q347" s="111"/>
      <c r="R347" s="111"/>
      <c r="S347" s="111"/>
      <c r="T347" s="111">
        <v>-16.297795932132701</v>
      </c>
      <c r="U347" s="112">
        <v>32</v>
      </c>
      <c r="V347" s="111">
        <v>0.26646540036463201</v>
      </c>
      <c r="W347" s="112">
        <v>16</v>
      </c>
      <c r="X347" s="111">
        <v>7.7041562727753998</v>
      </c>
      <c r="Y347" s="112">
        <v>7</v>
      </c>
      <c r="Z347" s="111">
        <v>10.314616504854399</v>
      </c>
      <c r="AA347" s="112">
        <v>35</v>
      </c>
    </row>
    <row r="348" spans="1:27" x14ac:dyDescent="0.25">
      <c r="A348" s="109" t="s">
        <v>323</v>
      </c>
      <c r="B348" s="110">
        <v>43985</v>
      </c>
      <c r="C348" s="111">
        <v>69.209999999999994</v>
      </c>
      <c r="D348" s="111"/>
      <c r="E348" s="111"/>
      <c r="F348" s="111"/>
      <c r="G348" s="111"/>
      <c r="H348" s="111"/>
      <c r="I348" s="111"/>
      <c r="J348" s="111"/>
      <c r="K348" s="111"/>
      <c r="L348" s="111"/>
      <c r="M348" s="111"/>
      <c r="N348" s="111"/>
      <c r="O348" s="111"/>
      <c r="P348" s="111"/>
      <c r="Q348" s="111"/>
      <c r="R348" s="111"/>
      <c r="S348" s="111"/>
      <c r="T348" s="111">
        <v>-14.6103600735062</v>
      </c>
      <c r="U348" s="112">
        <v>26</v>
      </c>
      <c r="V348" s="111">
        <v>0.76222983112265696</v>
      </c>
      <c r="W348" s="112">
        <v>13</v>
      </c>
      <c r="X348" s="111">
        <v>6.3036791992216203</v>
      </c>
      <c r="Y348" s="112">
        <v>14</v>
      </c>
      <c r="Z348" s="111">
        <v>39.311929495215097</v>
      </c>
      <c r="AA348" s="112">
        <v>10</v>
      </c>
    </row>
    <row r="349" spans="1:27" x14ac:dyDescent="0.25">
      <c r="A349" s="109" t="s">
        <v>324</v>
      </c>
      <c r="B349" s="110">
        <v>43985</v>
      </c>
      <c r="C349" s="111">
        <v>22.39</v>
      </c>
      <c r="D349" s="111"/>
      <c r="E349" s="111"/>
      <c r="F349" s="111"/>
      <c r="G349" s="111"/>
      <c r="H349" s="111"/>
      <c r="I349" s="111"/>
      <c r="J349" s="111"/>
      <c r="K349" s="111"/>
      <c r="L349" s="111"/>
      <c r="M349" s="111"/>
      <c r="N349" s="111"/>
      <c r="O349" s="111"/>
      <c r="P349" s="111"/>
      <c r="Q349" s="111"/>
      <c r="R349" s="111"/>
      <c r="S349" s="111"/>
      <c r="T349" s="111">
        <v>-10.7673132606187</v>
      </c>
      <c r="U349" s="112">
        <v>12</v>
      </c>
      <c r="V349" s="111">
        <v>0.36051533939268599</v>
      </c>
      <c r="W349" s="112">
        <v>14</v>
      </c>
      <c r="X349" s="111">
        <v>2.2982781517607802</v>
      </c>
      <c r="Y349" s="112">
        <v>34</v>
      </c>
      <c r="Z349" s="111">
        <v>14.6591572123177</v>
      </c>
      <c r="AA349" s="112">
        <v>33</v>
      </c>
    </row>
    <row r="350" spans="1:27" x14ac:dyDescent="0.25">
      <c r="A350" s="109" t="s">
        <v>325</v>
      </c>
      <c r="B350" s="110">
        <v>43985</v>
      </c>
      <c r="C350" s="111">
        <v>11.131399999999999</v>
      </c>
      <c r="D350" s="111"/>
      <c r="E350" s="111"/>
      <c r="F350" s="111"/>
      <c r="G350" s="111"/>
      <c r="H350" s="111"/>
      <c r="I350" s="111"/>
      <c r="J350" s="111"/>
      <c r="K350" s="111"/>
      <c r="L350" s="111"/>
      <c r="M350" s="111"/>
      <c r="N350" s="111"/>
      <c r="O350" s="111"/>
      <c r="P350" s="111"/>
      <c r="Q350" s="111"/>
      <c r="R350" s="111"/>
      <c r="S350" s="111"/>
      <c r="T350" s="111">
        <v>-20.895181222634498</v>
      </c>
      <c r="U350" s="112">
        <v>51</v>
      </c>
      <c r="V350" s="111">
        <v>-4.94336945025068</v>
      </c>
      <c r="W350" s="112">
        <v>45</v>
      </c>
      <c r="X350" s="111"/>
      <c r="Y350" s="112"/>
      <c r="Z350" s="111">
        <v>2.70616644823067</v>
      </c>
      <c r="AA350" s="112">
        <v>46</v>
      </c>
    </row>
    <row r="351" spans="1:27" x14ac:dyDescent="0.25">
      <c r="A351" s="109" t="s">
        <v>326</v>
      </c>
      <c r="B351" s="110">
        <v>43985</v>
      </c>
      <c r="C351" s="111">
        <v>8.1621000000000006</v>
      </c>
      <c r="D351" s="111"/>
      <c r="E351" s="111"/>
      <c r="F351" s="111"/>
      <c r="G351" s="111"/>
      <c r="H351" s="111"/>
      <c r="I351" s="111"/>
      <c r="J351" s="111"/>
      <c r="K351" s="111"/>
      <c r="L351" s="111"/>
      <c r="M351" s="111"/>
      <c r="N351" s="111"/>
      <c r="O351" s="111"/>
      <c r="P351" s="111"/>
      <c r="Q351" s="111"/>
      <c r="R351" s="111"/>
      <c r="S351" s="111"/>
      <c r="T351" s="111">
        <v>-25.655203395038299</v>
      </c>
      <c r="U351" s="112">
        <v>58</v>
      </c>
      <c r="V351" s="111">
        <v>-8.6866088724679607</v>
      </c>
      <c r="W351" s="112">
        <v>49</v>
      </c>
      <c r="X351" s="111"/>
      <c r="Y351" s="112"/>
      <c r="Z351" s="111">
        <v>-5.4761918367346896</v>
      </c>
      <c r="AA351" s="112">
        <v>55</v>
      </c>
    </row>
    <row r="352" spans="1:27" x14ac:dyDescent="0.25">
      <c r="A352" s="109" t="s">
        <v>327</v>
      </c>
      <c r="B352" s="110">
        <v>43985</v>
      </c>
      <c r="C352" s="111">
        <v>7.7233999999999998</v>
      </c>
      <c r="D352" s="111"/>
      <c r="E352" s="111"/>
      <c r="F352" s="111"/>
      <c r="G352" s="111"/>
      <c r="H352" s="111"/>
      <c r="I352" s="111"/>
      <c r="J352" s="111"/>
      <c r="K352" s="111"/>
      <c r="L352" s="111"/>
      <c r="M352" s="111"/>
      <c r="N352" s="111"/>
      <c r="O352" s="111"/>
      <c r="P352" s="111"/>
      <c r="Q352" s="111"/>
      <c r="R352" s="111"/>
      <c r="S352" s="111"/>
      <c r="T352" s="111">
        <v>-23.440721104079898</v>
      </c>
      <c r="U352" s="112">
        <v>54</v>
      </c>
      <c r="V352" s="111">
        <v>-7.2619233813035198</v>
      </c>
      <c r="W352" s="112">
        <v>48</v>
      </c>
      <c r="X352" s="111"/>
      <c r="Y352" s="112"/>
      <c r="Z352" s="111">
        <v>-7.1511101549053304</v>
      </c>
      <c r="AA352" s="112">
        <v>58</v>
      </c>
    </row>
    <row r="353" spans="1:27" x14ac:dyDescent="0.25">
      <c r="A353" s="109" t="s">
        <v>328</v>
      </c>
      <c r="B353" s="110">
        <v>43985</v>
      </c>
      <c r="C353" s="111">
        <v>7.2279</v>
      </c>
      <c r="D353" s="111"/>
      <c r="E353" s="111"/>
      <c r="F353" s="111"/>
      <c r="G353" s="111"/>
      <c r="H353" s="111"/>
      <c r="I353" s="111"/>
      <c r="J353" s="111"/>
      <c r="K353" s="111"/>
      <c r="L353" s="111"/>
      <c r="M353" s="111"/>
      <c r="N353" s="111"/>
      <c r="O353" s="111"/>
      <c r="P353" s="111"/>
      <c r="Q353" s="111"/>
      <c r="R353" s="111"/>
      <c r="S353" s="111"/>
      <c r="T353" s="111">
        <v>-18.6807597053227</v>
      </c>
      <c r="U353" s="112">
        <v>47</v>
      </c>
      <c r="V353" s="111"/>
      <c r="W353" s="112"/>
      <c r="X353" s="111"/>
      <c r="Y353" s="112"/>
      <c r="Z353" s="111">
        <v>-11.670317185697799</v>
      </c>
      <c r="AA353" s="112">
        <v>61</v>
      </c>
    </row>
    <row r="354" spans="1:27" x14ac:dyDescent="0.25">
      <c r="A354" s="109" t="s">
        <v>329</v>
      </c>
      <c r="B354" s="110">
        <v>43985</v>
      </c>
      <c r="C354" s="111">
        <v>7.5941999999999998</v>
      </c>
      <c r="D354" s="111"/>
      <c r="E354" s="111"/>
      <c r="F354" s="111"/>
      <c r="G354" s="111"/>
      <c r="H354" s="111"/>
      <c r="I354" s="111"/>
      <c r="J354" s="111"/>
      <c r="K354" s="111"/>
      <c r="L354" s="111"/>
      <c r="M354" s="111"/>
      <c r="N354" s="111"/>
      <c r="O354" s="111"/>
      <c r="P354" s="111"/>
      <c r="Q354" s="111"/>
      <c r="R354" s="111"/>
      <c r="S354" s="111"/>
      <c r="T354" s="111">
        <v>-16.872609211153801</v>
      </c>
      <c r="U354" s="112">
        <v>39</v>
      </c>
      <c r="V354" s="111"/>
      <c r="W354" s="112"/>
      <c r="X354" s="111"/>
      <c r="Y354" s="112"/>
      <c r="Z354" s="111">
        <v>-10.990200250312901</v>
      </c>
      <c r="AA354" s="112">
        <v>60</v>
      </c>
    </row>
    <row r="355" spans="1:27" x14ac:dyDescent="0.25">
      <c r="A355" s="109" t="s">
        <v>330</v>
      </c>
      <c r="B355" s="110">
        <v>43985</v>
      </c>
      <c r="C355" s="111">
        <v>78.938400000000001</v>
      </c>
      <c r="D355" s="111"/>
      <c r="E355" s="111"/>
      <c r="F355" s="111"/>
      <c r="G355" s="111"/>
      <c r="H355" s="111"/>
      <c r="I355" s="111"/>
      <c r="J355" s="111"/>
      <c r="K355" s="111"/>
      <c r="L355" s="111"/>
      <c r="M355" s="111"/>
      <c r="N355" s="111"/>
      <c r="O355" s="111"/>
      <c r="P355" s="111"/>
      <c r="Q355" s="111"/>
      <c r="R355" s="111"/>
      <c r="S355" s="111"/>
      <c r="T355" s="111">
        <v>-11.480617466779901</v>
      </c>
      <c r="U355" s="112">
        <v>16</v>
      </c>
      <c r="V355" s="111">
        <v>6.9142990359830694E-2</v>
      </c>
      <c r="W355" s="112">
        <v>21</v>
      </c>
      <c r="X355" s="111">
        <v>5.0414034207590603</v>
      </c>
      <c r="Y355" s="112">
        <v>21</v>
      </c>
      <c r="Z355" s="111">
        <v>18.199840075323799</v>
      </c>
      <c r="AA355" s="112">
        <v>28</v>
      </c>
    </row>
    <row r="356" spans="1:27" x14ac:dyDescent="0.25">
      <c r="A356" s="109" t="s">
        <v>331</v>
      </c>
      <c r="B356" s="110">
        <v>43985</v>
      </c>
      <c r="C356" s="111">
        <v>90.06</v>
      </c>
      <c r="D356" s="111"/>
      <c r="E356" s="111"/>
      <c r="F356" s="111"/>
      <c r="G356" s="111"/>
      <c r="H356" s="111"/>
      <c r="I356" s="111"/>
      <c r="J356" s="111"/>
      <c r="K356" s="111"/>
      <c r="L356" s="111"/>
      <c r="M356" s="111"/>
      <c r="N356" s="111"/>
      <c r="O356" s="111"/>
      <c r="P356" s="111"/>
      <c r="Q356" s="111"/>
      <c r="R356" s="111"/>
      <c r="S356" s="111"/>
      <c r="T356" s="111">
        <v>-19.167106851999499</v>
      </c>
      <c r="U356" s="112">
        <v>48</v>
      </c>
      <c r="V356" s="111">
        <v>-1.99585343415088</v>
      </c>
      <c r="W356" s="112">
        <v>28</v>
      </c>
      <c r="X356" s="111">
        <v>4.4883814814730396</v>
      </c>
      <c r="Y356" s="112">
        <v>24</v>
      </c>
      <c r="Z356" s="111">
        <v>69.433783394061905</v>
      </c>
      <c r="AA356" s="112">
        <v>8</v>
      </c>
    </row>
  </sheetData>
  <mergeCells count="93">
    <mergeCell ref="AA4:AA5"/>
    <mergeCell ref="AA44:AA45"/>
    <mergeCell ref="AA51:AA52"/>
    <mergeCell ref="AA58:AA59"/>
    <mergeCell ref="AA92:AA93"/>
    <mergeCell ref="L92:M92"/>
    <mergeCell ref="N92:O92"/>
    <mergeCell ref="P92:Q92"/>
    <mergeCell ref="R92:S92"/>
    <mergeCell ref="AA130:AA131"/>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X24:Y24"/>
    <mergeCell ref="T24:U24"/>
    <mergeCell ref="AA24:AA25"/>
    <mergeCell ref="T177:U177"/>
    <mergeCell ref="V177:W177"/>
    <mergeCell ref="V58:W58"/>
    <mergeCell ref="V24:W24"/>
    <mergeCell ref="T92:U92"/>
    <mergeCell ref="T58:U58"/>
    <mergeCell ref="V92:W92"/>
    <mergeCell ref="T130:U130"/>
    <mergeCell ref="V130:W130"/>
    <mergeCell ref="AA177:AA178"/>
    <mergeCell ref="R44:S44"/>
    <mergeCell ref="R51:S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353"/>
  <sheetViews>
    <sheetView topLeftCell="A353" workbookViewId="0">
      <selection activeCell="A4" sqref="A4:R353"/>
    </sheetView>
  </sheetViews>
  <sheetFormatPr defaultRowHeight="15" x14ac:dyDescent="0.25"/>
  <cols>
    <col min="1" max="1" width="9.140625" style="105"/>
    <col min="2" max="2" width="12.140625" style="105" bestFit="1" customWidth="1"/>
    <col min="3" max="16384" width="9.140625" style="105"/>
  </cols>
  <sheetData>
    <row r="1" spans="1:17" x14ac:dyDescent="0.25">
      <c r="A1" s="132"/>
      <c r="B1" s="132"/>
      <c r="C1" s="132"/>
      <c r="D1" s="114"/>
      <c r="E1" s="114"/>
      <c r="F1" s="114" t="s">
        <v>115</v>
      </c>
      <c r="G1" s="114" t="s">
        <v>116</v>
      </c>
      <c r="H1" s="114" t="s">
        <v>117</v>
      </c>
      <c r="I1" s="114" t="s">
        <v>47</v>
      </c>
      <c r="J1" s="114" t="s">
        <v>48</v>
      </c>
      <c r="K1" s="114" t="s">
        <v>1</v>
      </c>
      <c r="L1" s="114" t="s">
        <v>2</v>
      </c>
      <c r="M1" s="114" t="s">
        <v>3</v>
      </c>
      <c r="N1" s="114" t="s">
        <v>4</v>
      </c>
      <c r="O1" s="114" t="s">
        <v>5</v>
      </c>
      <c r="P1" s="114" t="s">
        <v>6</v>
      </c>
      <c r="Q1" s="114" t="s">
        <v>46</v>
      </c>
    </row>
    <row r="2" spans="1:17" x14ac:dyDescent="0.25">
      <c r="A2" s="132"/>
      <c r="B2" s="132"/>
      <c r="C2" s="132"/>
      <c r="D2" s="114"/>
      <c r="E2" s="114"/>
      <c r="F2" s="114" t="s">
        <v>0</v>
      </c>
      <c r="G2" s="114" t="s">
        <v>0</v>
      </c>
      <c r="H2" s="114" t="s">
        <v>0</v>
      </c>
      <c r="I2" s="114" t="s">
        <v>0</v>
      </c>
      <c r="J2" s="114" t="s">
        <v>0</v>
      </c>
      <c r="K2" s="114" t="s">
        <v>0</v>
      </c>
      <c r="L2" s="114" t="s">
        <v>0</v>
      </c>
      <c r="M2" s="114" t="s">
        <v>0</v>
      </c>
      <c r="N2" s="114" t="s">
        <v>0</v>
      </c>
      <c r="O2" s="114" t="s">
        <v>0</v>
      </c>
      <c r="P2" s="114" t="s">
        <v>0</v>
      </c>
      <c r="Q2" s="114" t="s">
        <v>0</v>
      </c>
    </row>
    <row r="3" spans="1:17" x14ac:dyDescent="0.25">
      <c r="A3" s="114" t="s">
        <v>7</v>
      </c>
      <c r="B3" s="114" t="s">
        <v>8</v>
      </c>
      <c r="C3" s="114" t="s">
        <v>9</v>
      </c>
      <c r="D3" s="114"/>
      <c r="E3" s="114"/>
      <c r="F3" s="114"/>
      <c r="G3" s="114"/>
      <c r="H3" s="114"/>
      <c r="I3" s="114"/>
      <c r="J3" s="114"/>
      <c r="K3" s="114"/>
      <c r="L3" s="114"/>
      <c r="M3" s="114"/>
      <c r="N3" s="114"/>
      <c r="O3" s="114"/>
      <c r="P3" s="114"/>
      <c r="Q3" s="114"/>
    </row>
    <row r="4" spans="1:17" x14ac:dyDescent="0.25">
      <c r="A4" s="108" t="s">
        <v>390</v>
      </c>
      <c r="B4" s="108"/>
      <c r="C4" s="108"/>
      <c r="D4" s="108"/>
      <c r="E4" s="108"/>
      <c r="F4" s="108"/>
      <c r="G4" s="108"/>
      <c r="H4" s="108"/>
      <c r="I4" s="108"/>
      <c r="J4" s="108"/>
      <c r="K4" s="108"/>
      <c r="L4" s="108"/>
      <c r="M4" s="108"/>
      <c r="N4" s="108"/>
      <c r="O4" s="108"/>
      <c r="P4" s="108"/>
      <c r="Q4" s="108"/>
    </row>
    <row r="5" spans="1:17" x14ac:dyDescent="0.25">
      <c r="A5" s="109" t="s">
        <v>11</v>
      </c>
      <c r="B5" s="110">
        <v>43985</v>
      </c>
      <c r="C5" s="111">
        <v>40.4193</v>
      </c>
      <c r="D5" s="111"/>
      <c r="E5" s="111"/>
      <c r="F5" s="111"/>
      <c r="G5" s="111"/>
      <c r="H5" s="111"/>
      <c r="I5" s="111"/>
      <c r="J5" s="111"/>
      <c r="K5" s="111">
        <v>-50.188170050138297</v>
      </c>
      <c r="L5" s="111">
        <v>-36.619387065708402</v>
      </c>
      <c r="M5" s="111">
        <v>-18.331911090850099</v>
      </c>
      <c r="N5" s="111">
        <v>-27.187198835421</v>
      </c>
      <c r="O5" s="111">
        <v>-8.83747062468872</v>
      </c>
      <c r="P5" s="111">
        <v>0.86737480103714504</v>
      </c>
      <c r="Q5" s="111">
        <v>16.057273284119201</v>
      </c>
    </row>
    <row r="6" spans="1:17" x14ac:dyDescent="0.25">
      <c r="A6" s="109" t="s">
        <v>12</v>
      </c>
      <c r="B6" s="110">
        <v>43985</v>
      </c>
      <c r="C6" s="111">
        <v>244.05199999999999</v>
      </c>
      <c r="D6" s="111"/>
      <c r="E6" s="111"/>
      <c r="F6" s="111"/>
      <c r="G6" s="111"/>
      <c r="H6" s="111"/>
      <c r="I6" s="111"/>
      <c r="J6" s="111"/>
      <c r="K6" s="111">
        <v>-56.165868877028302</v>
      </c>
      <c r="L6" s="111">
        <v>-37.997579365182901</v>
      </c>
      <c r="M6" s="111">
        <v>-15.528037537019699</v>
      </c>
      <c r="N6" s="111">
        <v>-24.0039770735806</v>
      </c>
      <c r="O6" s="111">
        <v>-2.4538583583030702</v>
      </c>
      <c r="P6" s="111">
        <v>3.5049327111334398</v>
      </c>
      <c r="Q6" s="111">
        <v>14.6732982390064</v>
      </c>
    </row>
    <row r="7" spans="1:17" x14ac:dyDescent="0.25">
      <c r="A7" s="109" t="s">
        <v>13</v>
      </c>
      <c r="B7" s="110">
        <v>43985</v>
      </c>
      <c r="C7" s="111">
        <v>139.09</v>
      </c>
      <c r="D7" s="111"/>
      <c r="E7" s="111"/>
      <c r="F7" s="111"/>
      <c r="G7" s="111"/>
      <c r="H7" s="111"/>
      <c r="I7" s="111"/>
      <c r="J7" s="111"/>
      <c r="K7" s="111">
        <v>-5.8178662510625898</v>
      </c>
      <c r="L7" s="111">
        <v>-14.9497308463331</v>
      </c>
      <c r="M7" s="111">
        <v>-3.48814449927968</v>
      </c>
      <c r="N7" s="111">
        <v>-11.432713144319999</v>
      </c>
      <c r="O7" s="111">
        <v>-0.38306836529705202</v>
      </c>
      <c r="P7" s="111">
        <v>3.1105444659658801</v>
      </c>
      <c r="Q7" s="111">
        <v>18.808284654176699</v>
      </c>
    </row>
    <row r="8" spans="1:17" x14ac:dyDescent="0.25">
      <c r="A8" s="109" t="s">
        <v>14</v>
      </c>
      <c r="B8" s="110">
        <v>43985</v>
      </c>
      <c r="C8" s="111">
        <v>9.0299999999999994</v>
      </c>
      <c r="D8" s="111"/>
      <c r="E8" s="111"/>
      <c r="F8" s="111"/>
      <c r="G8" s="111"/>
      <c r="H8" s="111"/>
      <c r="I8" s="111"/>
      <c r="J8" s="111"/>
      <c r="K8" s="111">
        <v>-53.582583708145897</v>
      </c>
      <c r="L8" s="111">
        <v>-28.898099850968698</v>
      </c>
      <c r="M8" s="111">
        <v>-11.0897032124199</v>
      </c>
      <c r="N8" s="111">
        <v>-16.881073390944099</v>
      </c>
      <c r="O8" s="111"/>
      <c r="P8" s="111"/>
      <c r="Q8" s="111">
        <v>-5.4218989280245102</v>
      </c>
    </row>
    <row r="9" spans="1:17" x14ac:dyDescent="0.25">
      <c r="A9" s="109" t="s">
        <v>15</v>
      </c>
      <c r="B9" s="110">
        <v>43985</v>
      </c>
      <c r="C9" s="111">
        <v>37.799999999999997</v>
      </c>
      <c r="D9" s="111"/>
      <c r="E9" s="111"/>
      <c r="F9" s="111"/>
      <c r="G9" s="111"/>
      <c r="H9" s="111"/>
      <c r="I9" s="111"/>
      <c r="J9" s="111"/>
      <c r="K9" s="111">
        <v>-94.690003940627903</v>
      </c>
      <c r="L9" s="111">
        <v>-49.386986182172599</v>
      </c>
      <c r="M9" s="111">
        <v>-24.338133754192199</v>
      </c>
      <c r="N9" s="111">
        <v>-31.7312468951813</v>
      </c>
      <c r="O9" s="111">
        <v>-8.0822813908314508</v>
      </c>
      <c r="P9" s="111">
        <v>9.7271272551931603E-2</v>
      </c>
      <c r="Q9" s="111">
        <v>9.7879428947775793</v>
      </c>
    </row>
    <row r="10" spans="1:17" x14ac:dyDescent="0.25">
      <c r="A10" s="109" t="s">
        <v>16</v>
      </c>
      <c r="B10" s="110">
        <v>43985</v>
      </c>
      <c r="C10" s="111">
        <v>10.8302</v>
      </c>
      <c r="D10" s="111"/>
      <c r="E10" s="111"/>
      <c r="F10" s="111"/>
      <c r="G10" s="111"/>
      <c r="H10" s="111"/>
      <c r="I10" s="111"/>
      <c r="J10" s="111"/>
      <c r="K10" s="111">
        <v>-47.505249520987903</v>
      </c>
      <c r="L10" s="111">
        <v>-28.668629320934901</v>
      </c>
      <c r="M10" s="111">
        <v>-7.5686080913793896</v>
      </c>
      <c r="N10" s="111">
        <v>-16.7785213070857</v>
      </c>
      <c r="O10" s="111">
        <v>-7.2850165733568204</v>
      </c>
      <c r="P10" s="111"/>
      <c r="Q10" s="111">
        <v>1.7505661467359901</v>
      </c>
    </row>
    <row r="11" spans="1:17" x14ac:dyDescent="0.25">
      <c r="A11" s="109" t="s">
        <v>17</v>
      </c>
      <c r="B11" s="110">
        <v>43985</v>
      </c>
      <c r="C11" s="111">
        <v>29.479299999999999</v>
      </c>
      <c r="D11" s="111"/>
      <c r="E11" s="111"/>
      <c r="F11" s="111"/>
      <c r="G11" s="111"/>
      <c r="H11" s="111"/>
      <c r="I11" s="111"/>
      <c r="J11" s="111"/>
      <c r="K11" s="111">
        <v>-64.818405728413694</v>
      </c>
      <c r="L11" s="111">
        <v>-34.513006157970501</v>
      </c>
      <c r="M11" s="111">
        <v>-7.3487265141853397</v>
      </c>
      <c r="N11" s="111">
        <v>-16.031634282080201</v>
      </c>
      <c r="O11" s="111">
        <v>-1.8385293506345499</v>
      </c>
      <c r="P11" s="111">
        <v>5.99122637995531</v>
      </c>
      <c r="Q11" s="111">
        <v>13.9418202959264</v>
      </c>
    </row>
    <row r="12" spans="1:17" x14ac:dyDescent="0.25">
      <c r="A12" s="109" t="s">
        <v>18</v>
      </c>
      <c r="B12" s="110">
        <v>43985</v>
      </c>
      <c r="C12" s="111">
        <v>31.173999999999999</v>
      </c>
      <c r="D12" s="111"/>
      <c r="E12" s="111"/>
      <c r="F12" s="111"/>
      <c r="G12" s="111"/>
      <c r="H12" s="111"/>
      <c r="I12" s="111"/>
      <c r="J12" s="111"/>
      <c r="K12" s="111">
        <v>-62.822295418342897</v>
      </c>
      <c r="L12" s="111">
        <v>-34.6048052313444</v>
      </c>
      <c r="M12" s="111">
        <v>-12.7481022384809</v>
      </c>
      <c r="N12" s="111">
        <v>-20.138364874895501</v>
      </c>
      <c r="O12" s="111">
        <v>-3.90649507859123</v>
      </c>
      <c r="P12" s="111">
        <v>5.28627045581527</v>
      </c>
      <c r="Q12" s="111">
        <v>20.7256171022497</v>
      </c>
    </row>
    <row r="13" spans="1:17" x14ac:dyDescent="0.25">
      <c r="A13" s="109" t="s">
        <v>19</v>
      </c>
      <c r="B13" s="110">
        <v>43985</v>
      </c>
      <c r="C13" s="111">
        <v>64.9131</v>
      </c>
      <c r="D13" s="111"/>
      <c r="E13" s="111"/>
      <c r="F13" s="111"/>
      <c r="G13" s="111"/>
      <c r="H13" s="111"/>
      <c r="I13" s="111"/>
      <c r="J13" s="111"/>
      <c r="K13" s="111">
        <v>-56.9818636332949</v>
      </c>
      <c r="L13" s="111">
        <v>-33.521482922737398</v>
      </c>
      <c r="M13" s="111">
        <v>-10.724780995429001</v>
      </c>
      <c r="N13" s="111">
        <v>-19.335071223021501</v>
      </c>
      <c r="O13" s="111">
        <v>-1.2282965996583499</v>
      </c>
      <c r="P13" s="111">
        <v>4.1441497507593699</v>
      </c>
      <c r="Q13" s="111">
        <v>12.0004740532439</v>
      </c>
    </row>
    <row r="14" spans="1:17" x14ac:dyDescent="0.25">
      <c r="A14" s="109" t="s">
        <v>20</v>
      </c>
      <c r="B14" s="110">
        <v>43985</v>
      </c>
      <c r="C14" s="111">
        <v>43.32</v>
      </c>
      <c r="D14" s="111"/>
      <c r="E14" s="111"/>
      <c r="F14" s="111"/>
      <c r="G14" s="111"/>
      <c r="H14" s="111"/>
      <c r="I14" s="111"/>
      <c r="J14" s="111"/>
      <c r="K14" s="111">
        <v>-46.846232828211299</v>
      </c>
      <c r="L14" s="111">
        <v>-36.459251424878097</v>
      </c>
      <c r="M14" s="111">
        <v>-19.5027147531552</v>
      </c>
      <c r="N14" s="111">
        <v>-24.133356281284499</v>
      </c>
      <c r="O14" s="111">
        <v>-4.6569696008877903</v>
      </c>
      <c r="P14" s="111">
        <v>2.5635855425404501</v>
      </c>
      <c r="Q14" s="111">
        <v>23.406081601231701</v>
      </c>
    </row>
    <row r="15" spans="1:17" x14ac:dyDescent="0.25">
      <c r="A15" s="109" t="s">
        <v>21</v>
      </c>
      <c r="B15" s="110">
        <v>43985</v>
      </c>
      <c r="C15" s="111">
        <v>125.4935</v>
      </c>
      <c r="D15" s="111"/>
      <c r="E15" s="111"/>
      <c r="F15" s="111"/>
      <c r="G15" s="111"/>
      <c r="H15" s="111"/>
      <c r="I15" s="111"/>
      <c r="J15" s="111"/>
      <c r="K15" s="111">
        <v>-32.7606317183863</v>
      </c>
      <c r="L15" s="111">
        <v>-27.753030180590699</v>
      </c>
      <c r="M15" s="111">
        <v>-6.8745075091235304</v>
      </c>
      <c r="N15" s="111">
        <v>-13.515947554796901</v>
      </c>
      <c r="O15" s="111">
        <v>-0.43972121834387001</v>
      </c>
      <c r="P15" s="111">
        <v>7.1932142350189103</v>
      </c>
      <c r="Q15" s="111">
        <v>19.848983777641799</v>
      </c>
    </row>
    <row r="16" spans="1:17" x14ac:dyDescent="0.25">
      <c r="A16" s="109" t="s">
        <v>22</v>
      </c>
      <c r="B16" s="110">
        <v>43985</v>
      </c>
      <c r="C16" s="111">
        <v>9.0648999999999997</v>
      </c>
      <c r="D16" s="111"/>
      <c r="E16" s="111"/>
      <c r="F16" s="111"/>
      <c r="G16" s="111"/>
      <c r="H16" s="111"/>
      <c r="I16" s="111"/>
      <c r="J16" s="111"/>
      <c r="K16" s="111">
        <v>-47.550297846329002</v>
      </c>
      <c r="L16" s="111">
        <v>-29.832332427781399</v>
      </c>
      <c r="M16" s="111">
        <v>-5.2213296482258897</v>
      </c>
      <c r="N16" s="111">
        <v>-11.0214957767057</v>
      </c>
      <c r="O16" s="111"/>
      <c r="P16" s="111"/>
      <c r="Q16" s="111">
        <v>-4.9393849493487698</v>
      </c>
    </row>
    <row r="17" spans="1:17" x14ac:dyDescent="0.25">
      <c r="A17" s="109" t="s">
        <v>23</v>
      </c>
      <c r="B17" s="110">
        <v>43985</v>
      </c>
      <c r="C17" s="111">
        <v>8.9085000000000001</v>
      </c>
      <c r="D17" s="111"/>
      <c r="E17" s="111"/>
      <c r="F17" s="111"/>
      <c r="G17" s="111"/>
      <c r="H17" s="111"/>
      <c r="I17" s="111"/>
      <c r="J17" s="111"/>
      <c r="K17" s="111">
        <v>-43.148496207896699</v>
      </c>
      <c r="L17" s="111">
        <v>-26.9757356850047</v>
      </c>
      <c r="M17" s="111">
        <v>-3.9327158302199101</v>
      </c>
      <c r="N17" s="111">
        <v>-10.227356865309799</v>
      </c>
      <c r="O17" s="111"/>
      <c r="P17" s="111"/>
      <c r="Q17" s="111">
        <v>-5.9462313432835803</v>
      </c>
    </row>
    <row r="18" spans="1:17" x14ac:dyDescent="0.25">
      <c r="A18" s="109" t="s">
        <v>24</v>
      </c>
      <c r="B18" s="110">
        <v>43985</v>
      </c>
      <c r="C18" s="111">
        <v>199.22739999999999</v>
      </c>
      <c r="D18" s="111"/>
      <c r="E18" s="111"/>
      <c r="F18" s="111"/>
      <c r="G18" s="111"/>
      <c r="H18" s="111"/>
      <c r="I18" s="111"/>
      <c r="J18" s="111"/>
      <c r="K18" s="111">
        <v>-58.676077264370697</v>
      </c>
      <c r="L18" s="111">
        <v>-41.411293010972102</v>
      </c>
      <c r="M18" s="111">
        <v>-17.900170484632799</v>
      </c>
      <c r="N18" s="111">
        <v>-26.081076130339301</v>
      </c>
      <c r="O18" s="111">
        <v>-6.8244419993235796</v>
      </c>
      <c r="P18" s="111">
        <v>1.1015274343349</v>
      </c>
      <c r="Q18" s="111">
        <v>7.8399097093006196</v>
      </c>
    </row>
    <row r="19" spans="1:17" x14ac:dyDescent="0.25">
      <c r="A19" s="109" t="s">
        <v>25</v>
      </c>
      <c r="B19" s="110">
        <v>43985</v>
      </c>
      <c r="C19" s="111">
        <v>9.39</v>
      </c>
      <c r="D19" s="111"/>
      <c r="E19" s="111"/>
      <c r="F19" s="111"/>
      <c r="G19" s="111"/>
      <c r="H19" s="111"/>
      <c r="I19" s="111"/>
      <c r="J19" s="111"/>
      <c r="K19" s="111">
        <v>-28.6185341123904</v>
      </c>
      <c r="L19" s="111">
        <v>-25.070977195713901</v>
      </c>
      <c r="M19" s="111">
        <v>-3.8572151057903401</v>
      </c>
      <c r="N19" s="111">
        <v>-14.129479225981701</v>
      </c>
      <c r="O19" s="111"/>
      <c r="P19" s="111"/>
      <c r="Q19" s="111">
        <v>-4.0778388278388196</v>
      </c>
    </row>
    <row r="20" spans="1:17" x14ac:dyDescent="0.25">
      <c r="A20" s="109" t="s">
        <v>26</v>
      </c>
      <c r="B20" s="110">
        <v>43985</v>
      </c>
      <c r="C20" s="111">
        <v>58.085500000000003</v>
      </c>
      <c r="D20" s="111"/>
      <c r="E20" s="111"/>
      <c r="F20" s="111"/>
      <c r="G20" s="111"/>
      <c r="H20" s="111"/>
      <c r="I20" s="111"/>
      <c r="J20" s="111"/>
      <c r="K20" s="111">
        <v>-50.963190463807898</v>
      </c>
      <c r="L20" s="111">
        <v>-24.999946103488799</v>
      </c>
      <c r="M20" s="111">
        <v>-3.49974675187701</v>
      </c>
      <c r="N20" s="111">
        <v>-11.720218097717099</v>
      </c>
      <c r="O20" s="111">
        <v>1.38634429948244</v>
      </c>
      <c r="P20" s="111">
        <v>3.3389718812983098</v>
      </c>
      <c r="Q20" s="111">
        <v>10.714746459674799</v>
      </c>
    </row>
    <row r="21" spans="1:17" x14ac:dyDescent="0.25">
      <c r="A21" s="132"/>
      <c r="B21" s="132"/>
      <c r="C21" s="132"/>
      <c r="D21" s="114"/>
      <c r="E21" s="114"/>
      <c r="F21" s="114"/>
      <c r="G21" s="114"/>
      <c r="H21" s="114"/>
      <c r="I21" s="114"/>
      <c r="J21" s="114"/>
      <c r="K21" s="114" t="s">
        <v>1</v>
      </c>
      <c r="L21" s="114" t="s">
        <v>2</v>
      </c>
      <c r="M21" s="114" t="s">
        <v>3</v>
      </c>
      <c r="N21" s="114" t="s">
        <v>4</v>
      </c>
      <c r="O21" s="114" t="s">
        <v>5</v>
      </c>
      <c r="P21" s="114" t="s">
        <v>6</v>
      </c>
      <c r="Q21" s="114" t="s">
        <v>46</v>
      </c>
    </row>
    <row r="22" spans="1:17" x14ac:dyDescent="0.25">
      <c r="A22" s="132"/>
      <c r="B22" s="132"/>
      <c r="C22" s="132"/>
      <c r="D22" s="114"/>
      <c r="E22" s="114"/>
      <c r="F22" s="114"/>
      <c r="G22" s="114"/>
      <c r="H22" s="114"/>
      <c r="I22" s="114"/>
      <c r="J22" s="114"/>
      <c r="K22" s="114" t="s">
        <v>0</v>
      </c>
      <c r="L22" s="114" t="s">
        <v>0</v>
      </c>
      <c r="M22" s="114" t="s">
        <v>0</v>
      </c>
      <c r="N22" s="114" t="s">
        <v>0</v>
      </c>
      <c r="O22" s="114" t="s">
        <v>0</v>
      </c>
      <c r="P22" s="114" t="s">
        <v>0</v>
      </c>
      <c r="Q22" s="114" t="s">
        <v>0</v>
      </c>
    </row>
    <row r="23" spans="1:17" x14ac:dyDescent="0.25">
      <c r="A23" s="114" t="s">
        <v>7</v>
      </c>
      <c r="B23" s="114" t="s">
        <v>8</v>
      </c>
      <c r="C23" s="114" t="s">
        <v>9</v>
      </c>
      <c r="D23" s="114"/>
      <c r="E23" s="114"/>
      <c r="F23" s="114"/>
      <c r="G23" s="114"/>
      <c r="H23" s="114"/>
      <c r="I23" s="114"/>
      <c r="J23" s="114"/>
      <c r="K23" s="114"/>
      <c r="L23" s="114"/>
      <c r="M23" s="114"/>
      <c r="N23" s="114"/>
      <c r="O23" s="114"/>
      <c r="P23" s="114"/>
      <c r="Q23" s="114"/>
    </row>
    <row r="24" spans="1:17" x14ac:dyDescent="0.25">
      <c r="A24" s="108" t="s">
        <v>390</v>
      </c>
      <c r="B24" s="108"/>
      <c r="C24" s="108"/>
      <c r="D24" s="108"/>
      <c r="E24" s="108"/>
      <c r="F24" s="108"/>
      <c r="G24" s="108"/>
      <c r="H24" s="108"/>
      <c r="I24" s="108"/>
      <c r="J24" s="108"/>
      <c r="K24" s="108"/>
      <c r="L24" s="108"/>
      <c r="M24" s="108"/>
      <c r="N24" s="108"/>
      <c r="O24" s="108"/>
      <c r="P24" s="108"/>
      <c r="Q24" s="108"/>
    </row>
    <row r="25" spans="1:17" x14ac:dyDescent="0.25">
      <c r="A25" s="109" t="s">
        <v>30</v>
      </c>
      <c r="B25" s="110">
        <v>43985</v>
      </c>
      <c r="C25" s="111">
        <v>37.613799999999998</v>
      </c>
      <c r="D25" s="111"/>
      <c r="E25" s="111"/>
      <c r="F25" s="111"/>
      <c r="G25" s="111"/>
      <c r="H25" s="111"/>
      <c r="I25" s="111"/>
      <c r="J25" s="111"/>
      <c r="K25" s="111">
        <v>-51.058353396646297</v>
      </c>
      <c r="L25" s="111">
        <v>-37.440909768217303</v>
      </c>
      <c r="M25" s="111">
        <v>-19.2495105508645</v>
      </c>
      <c r="N25" s="111">
        <v>-27.984760780816899</v>
      </c>
      <c r="O25" s="111">
        <v>-9.6948464380032497</v>
      </c>
      <c r="P25" s="111">
        <v>0.86737480103714504</v>
      </c>
      <c r="Q25" s="111">
        <v>22.644432711750198</v>
      </c>
    </row>
    <row r="26" spans="1:17" x14ac:dyDescent="0.25">
      <c r="A26" s="109" t="s">
        <v>31</v>
      </c>
      <c r="B26" s="110">
        <v>43985</v>
      </c>
      <c r="C26" s="111">
        <v>228.691</v>
      </c>
      <c r="D26" s="111"/>
      <c r="E26" s="111"/>
      <c r="F26" s="111"/>
      <c r="G26" s="111"/>
      <c r="H26" s="111"/>
      <c r="I26" s="111"/>
      <c r="J26" s="111"/>
      <c r="K26" s="111">
        <v>-57.015503554162898</v>
      </c>
      <c r="L26" s="111">
        <v>-38.734358092693697</v>
      </c>
      <c r="M26" s="111">
        <v>-16.3123643814174</v>
      </c>
      <c r="N26" s="111">
        <v>-24.665259428719999</v>
      </c>
      <c r="O26" s="111">
        <v>-3.4571350197855999</v>
      </c>
      <c r="P26" s="111">
        <v>3.5049327111334398</v>
      </c>
      <c r="Q26" s="111">
        <v>82.983901652978503</v>
      </c>
    </row>
    <row r="27" spans="1:17" x14ac:dyDescent="0.25">
      <c r="A27" s="109" t="s">
        <v>32</v>
      </c>
      <c r="B27" s="110">
        <v>43985</v>
      </c>
      <c r="C27" s="111">
        <v>130.12</v>
      </c>
      <c r="D27" s="111"/>
      <c r="E27" s="111"/>
      <c r="F27" s="111"/>
      <c r="G27" s="111"/>
      <c r="H27" s="111"/>
      <c r="I27" s="111"/>
      <c r="J27" s="111"/>
      <c r="K27" s="111">
        <v>-6.3898249363030999</v>
      </c>
      <c r="L27" s="111">
        <v>-15.4557059369328</v>
      </c>
      <c r="M27" s="111">
        <v>-4.0210725144970603</v>
      </c>
      <c r="N27" s="111">
        <v>-11.9234869148626</v>
      </c>
      <c r="O27" s="111">
        <v>-1.1456269331101601</v>
      </c>
      <c r="P27" s="111">
        <v>3.1105444659658801</v>
      </c>
      <c r="Q27" s="111">
        <v>75.985788561525098</v>
      </c>
    </row>
    <row r="28" spans="1:17" x14ac:dyDescent="0.25">
      <c r="A28" s="109" t="s">
        <v>33</v>
      </c>
      <c r="B28" s="110">
        <v>43985</v>
      </c>
      <c r="C28" s="111">
        <v>8.8000000000000007</v>
      </c>
      <c r="D28" s="111"/>
      <c r="E28" s="111"/>
      <c r="F28" s="111"/>
      <c r="G28" s="111"/>
      <c r="H28" s="111"/>
      <c r="I28" s="111"/>
      <c r="J28" s="111"/>
      <c r="K28" s="111">
        <v>-53.444700953358101</v>
      </c>
      <c r="L28" s="111">
        <v>-29.211916914449901</v>
      </c>
      <c r="M28" s="111">
        <v>-11.6076566617197</v>
      </c>
      <c r="N28" s="111">
        <v>-17.554900636499401</v>
      </c>
      <c r="O28" s="111"/>
      <c r="P28" s="111"/>
      <c r="Q28" s="111">
        <v>-6.7075038284839099</v>
      </c>
    </row>
    <row r="29" spans="1:17" x14ac:dyDescent="0.25">
      <c r="A29" s="109" t="s">
        <v>34</v>
      </c>
      <c r="B29" s="110">
        <v>43985</v>
      </c>
      <c r="C29" s="111">
        <v>35.229999999999997</v>
      </c>
      <c r="D29" s="111"/>
      <c r="E29" s="111"/>
      <c r="F29" s="111"/>
      <c r="G29" s="111"/>
      <c r="H29" s="111"/>
      <c r="I29" s="111"/>
      <c r="J29" s="111"/>
      <c r="K29" s="111">
        <v>-95.573011813421004</v>
      </c>
      <c r="L29" s="111">
        <v>-50.202306503057201</v>
      </c>
      <c r="M29" s="111">
        <v>-25.2262337042872</v>
      </c>
      <c r="N29" s="111">
        <v>-32.472290563100998</v>
      </c>
      <c r="O29" s="111">
        <v>-8.9233121888343607</v>
      </c>
      <c r="P29" s="111">
        <v>9.7271272551931603E-2</v>
      </c>
      <c r="Q29" s="111">
        <v>20.597070006709899</v>
      </c>
    </row>
    <row r="30" spans="1:17" x14ac:dyDescent="0.25">
      <c r="A30" s="109" t="s">
        <v>35</v>
      </c>
      <c r="B30" s="110">
        <v>43985</v>
      </c>
      <c r="C30" s="111">
        <v>9.9151000000000007</v>
      </c>
      <c r="D30" s="111"/>
      <c r="E30" s="111"/>
      <c r="F30" s="111"/>
      <c r="G30" s="111"/>
      <c r="H30" s="111"/>
      <c r="I30" s="111"/>
      <c r="J30" s="111"/>
      <c r="K30" s="111">
        <v>-49.075634966594002</v>
      </c>
      <c r="L30" s="111">
        <v>-30.0629060284156</v>
      </c>
      <c r="M30" s="111">
        <v>-9.0149739774583804</v>
      </c>
      <c r="N30" s="111">
        <v>-18.055611409518001</v>
      </c>
      <c r="O30" s="111">
        <v>-8.4897933770833998</v>
      </c>
      <c r="P30" s="111"/>
      <c r="Q30" s="111">
        <v>-0.17902079722703401</v>
      </c>
    </row>
    <row r="31" spans="1:17" x14ac:dyDescent="0.25">
      <c r="A31" s="109" t="s">
        <v>36</v>
      </c>
      <c r="B31" s="110">
        <v>43985</v>
      </c>
      <c r="C31" s="111">
        <v>27.435600000000001</v>
      </c>
      <c r="D31" s="111"/>
      <c r="E31" s="111"/>
      <c r="F31" s="111"/>
      <c r="G31" s="111"/>
      <c r="H31" s="111"/>
      <c r="I31" s="111"/>
      <c r="J31" s="111"/>
      <c r="K31" s="111">
        <v>-65.362050359021197</v>
      </c>
      <c r="L31" s="111">
        <v>-35.048862977704701</v>
      </c>
      <c r="M31" s="111">
        <v>-7.9600497344573</v>
      </c>
      <c r="N31" s="111">
        <v>-16.5741009271472</v>
      </c>
      <c r="O31" s="111">
        <v>-2.4460657441076998</v>
      </c>
      <c r="P31" s="111">
        <v>5.99122637995531</v>
      </c>
      <c r="Q31" s="111">
        <v>91.780806523917704</v>
      </c>
    </row>
    <row r="32" spans="1:17" x14ac:dyDescent="0.25">
      <c r="A32" s="109" t="s">
        <v>37</v>
      </c>
      <c r="B32" s="110">
        <v>43985</v>
      </c>
      <c r="C32" s="111">
        <v>29.335000000000001</v>
      </c>
      <c r="D32" s="111"/>
      <c r="E32" s="111"/>
      <c r="F32" s="111"/>
      <c r="G32" s="111"/>
      <c r="H32" s="111"/>
      <c r="I32" s="111"/>
      <c r="J32" s="111"/>
      <c r="K32" s="111">
        <v>-63.682170976668303</v>
      </c>
      <c r="L32" s="111">
        <v>-35.432192152667199</v>
      </c>
      <c r="M32" s="111">
        <v>-13.6350387299091</v>
      </c>
      <c r="N32" s="111">
        <v>-20.915219580271302</v>
      </c>
      <c r="O32" s="111">
        <v>-4.7130287445501704</v>
      </c>
      <c r="P32" s="111">
        <v>5.28627045581527</v>
      </c>
      <c r="Q32" s="111">
        <v>18.576664911818899</v>
      </c>
    </row>
    <row r="33" spans="1:17" x14ac:dyDescent="0.25">
      <c r="A33" s="109" t="s">
        <v>38</v>
      </c>
      <c r="B33" s="110">
        <v>43985</v>
      </c>
      <c r="C33" s="111">
        <v>61.422800000000002</v>
      </c>
      <c r="D33" s="111"/>
      <c r="E33" s="111"/>
      <c r="F33" s="111"/>
      <c r="G33" s="111"/>
      <c r="H33" s="111"/>
      <c r="I33" s="111"/>
      <c r="J33" s="111"/>
      <c r="K33" s="111">
        <v>-57.602082128467899</v>
      </c>
      <c r="L33" s="111">
        <v>-34.118960405415599</v>
      </c>
      <c r="M33" s="111">
        <v>-11.3483294796281</v>
      </c>
      <c r="N33" s="111">
        <v>-19.8647426815205</v>
      </c>
      <c r="O33" s="111">
        <v>-1.90499970501427</v>
      </c>
      <c r="P33" s="111">
        <v>4.1441497507593699</v>
      </c>
      <c r="Q33" s="111">
        <v>34.288129338692002</v>
      </c>
    </row>
    <row r="34" spans="1:17" x14ac:dyDescent="0.25">
      <c r="A34" s="109" t="s">
        <v>39</v>
      </c>
      <c r="B34" s="110">
        <v>43985</v>
      </c>
      <c r="C34" s="111">
        <v>42.91</v>
      </c>
      <c r="D34" s="111"/>
      <c r="E34" s="111"/>
      <c r="F34" s="111"/>
      <c r="G34" s="111"/>
      <c r="H34" s="111"/>
      <c r="I34" s="111"/>
      <c r="J34" s="111"/>
      <c r="K34" s="111">
        <v>-47.240545196504698</v>
      </c>
      <c r="L34" s="111">
        <v>-36.867079409371001</v>
      </c>
      <c r="M34" s="111">
        <v>-19.9315928494348</v>
      </c>
      <c r="N34" s="111">
        <v>-24.506597431338601</v>
      </c>
      <c r="O34" s="111">
        <v>-4.9278004571096403</v>
      </c>
      <c r="P34" s="111">
        <v>2.5635855425404501</v>
      </c>
      <c r="Q34" s="111">
        <v>22.297064039084201</v>
      </c>
    </row>
    <row r="35" spans="1:17" x14ac:dyDescent="0.25">
      <c r="A35" s="109" t="s">
        <v>40</v>
      </c>
      <c r="B35" s="110">
        <v>43985</v>
      </c>
      <c r="C35" s="111">
        <v>117.51009999999999</v>
      </c>
      <c r="D35" s="111"/>
      <c r="E35" s="111"/>
      <c r="F35" s="111"/>
      <c r="G35" s="111"/>
      <c r="H35" s="111"/>
      <c r="I35" s="111"/>
      <c r="J35" s="111"/>
      <c r="K35" s="111">
        <v>-34.028584859471799</v>
      </c>
      <c r="L35" s="111">
        <v>-29.0420114807477</v>
      </c>
      <c r="M35" s="111">
        <v>-8.2935330491184907</v>
      </c>
      <c r="N35" s="111">
        <v>-14.7998625825907</v>
      </c>
      <c r="O35" s="111">
        <v>-1.6746017098203401</v>
      </c>
      <c r="P35" s="111">
        <v>7.1932142350189103</v>
      </c>
      <c r="Q35" s="111">
        <v>67.447897043657605</v>
      </c>
    </row>
    <row r="36" spans="1:17" x14ac:dyDescent="0.25">
      <c r="A36" s="109" t="s">
        <v>41</v>
      </c>
      <c r="B36" s="110">
        <v>43985</v>
      </c>
      <c r="C36" s="111">
        <v>8.7947000000000006</v>
      </c>
      <c r="D36" s="111"/>
      <c r="E36" s="111"/>
      <c r="F36" s="111"/>
      <c r="G36" s="111"/>
      <c r="H36" s="111"/>
      <c r="I36" s="111"/>
      <c r="J36" s="111"/>
      <c r="K36" s="111">
        <v>-48.664788043315603</v>
      </c>
      <c r="L36" s="111">
        <v>-30.8403087103666</v>
      </c>
      <c r="M36" s="111">
        <v>-6.3401846231092298</v>
      </c>
      <c r="N36" s="111">
        <v>-12.090177584708201</v>
      </c>
      <c r="O36" s="111"/>
      <c r="P36" s="111"/>
      <c r="Q36" s="111">
        <v>-6.3666353111432699</v>
      </c>
    </row>
    <row r="37" spans="1:17" x14ac:dyDescent="0.25">
      <c r="A37" s="109" t="s">
        <v>42</v>
      </c>
      <c r="B37" s="110">
        <v>43985</v>
      </c>
      <c r="C37" s="111">
        <v>8.6318000000000001</v>
      </c>
      <c r="D37" s="111"/>
      <c r="E37" s="111"/>
      <c r="F37" s="111"/>
      <c r="G37" s="111"/>
      <c r="H37" s="111"/>
      <c r="I37" s="111"/>
      <c r="J37" s="111"/>
      <c r="K37" s="111">
        <v>-44.275402592648803</v>
      </c>
      <c r="L37" s="111">
        <v>-27.997349090333401</v>
      </c>
      <c r="M37" s="111">
        <v>-5.0496875768569396</v>
      </c>
      <c r="N37" s="111">
        <v>-11.346736459420301</v>
      </c>
      <c r="O37" s="111"/>
      <c r="P37" s="111"/>
      <c r="Q37" s="111">
        <v>-7.45362686567164</v>
      </c>
    </row>
    <row r="38" spans="1:17" x14ac:dyDescent="0.25">
      <c r="A38" s="109" t="s">
        <v>43</v>
      </c>
      <c r="B38" s="110">
        <v>43985</v>
      </c>
      <c r="C38" s="111">
        <v>188.74940000000001</v>
      </c>
      <c r="D38" s="111"/>
      <c r="E38" s="111"/>
      <c r="F38" s="111"/>
      <c r="G38" s="111"/>
      <c r="H38" s="111"/>
      <c r="I38" s="111"/>
      <c r="J38" s="111"/>
      <c r="K38" s="111">
        <v>-59.562924377812799</v>
      </c>
      <c r="L38" s="111">
        <v>-42.217987403162297</v>
      </c>
      <c r="M38" s="111">
        <v>-18.741978870883599</v>
      </c>
      <c r="N38" s="111">
        <v>-26.764389336155698</v>
      </c>
      <c r="O38" s="111">
        <v>-7.4748109438310903</v>
      </c>
      <c r="P38" s="111">
        <v>1.1015274343349</v>
      </c>
      <c r="Q38" s="111">
        <v>48.7405235862526</v>
      </c>
    </row>
    <row r="39" spans="1:17" x14ac:dyDescent="0.25">
      <c r="A39" s="109" t="s">
        <v>44</v>
      </c>
      <c r="B39" s="110">
        <v>43985</v>
      </c>
      <c r="C39" s="111">
        <v>9.27</v>
      </c>
      <c r="D39" s="111"/>
      <c r="E39" s="111"/>
      <c r="F39" s="111"/>
      <c r="G39" s="111"/>
      <c r="H39" s="111"/>
      <c r="I39" s="111"/>
      <c r="J39" s="111"/>
      <c r="K39" s="111">
        <v>-28.9619565217392</v>
      </c>
      <c r="L39" s="111">
        <v>-25.5180461525017</v>
      </c>
      <c r="M39" s="111">
        <v>-4.5791514598540202</v>
      </c>
      <c r="N39" s="111">
        <v>-14.7573629861781</v>
      </c>
      <c r="O39" s="111"/>
      <c r="P39" s="111"/>
      <c r="Q39" s="111">
        <v>-4.8800366300366296</v>
      </c>
    </row>
    <row r="40" spans="1:17" x14ac:dyDescent="0.25">
      <c r="A40" s="109" t="s">
        <v>45</v>
      </c>
      <c r="B40" s="110">
        <v>43985</v>
      </c>
      <c r="C40" s="111">
        <v>55.023600000000002</v>
      </c>
      <c r="D40" s="111"/>
      <c r="E40" s="111"/>
      <c r="F40" s="111"/>
      <c r="G40" s="111"/>
      <c r="H40" s="111"/>
      <c r="I40" s="111"/>
      <c r="J40" s="111"/>
      <c r="K40" s="111">
        <v>-51.523046865170002</v>
      </c>
      <c r="L40" s="111">
        <v>-25.5596557575848</v>
      </c>
      <c r="M40" s="111">
        <v>-4.1054593348027</v>
      </c>
      <c r="N40" s="111">
        <v>-12.271123082018701</v>
      </c>
      <c r="O40" s="111">
        <v>0.65545477455645296</v>
      </c>
      <c r="P40" s="111">
        <v>3.3389718812983098</v>
      </c>
      <c r="Q40" s="111">
        <v>30.253339469808498</v>
      </c>
    </row>
    <row r="41" spans="1:17" x14ac:dyDescent="0.25">
      <c r="A41" s="132"/>
      <c r="B41" s="132"/>
      <c r="C41" s="132"/>
      <c r="D41" s="114"/>
      <c r="E41" s="114"/>
      <c r="F41" s="114"/>
      <c r="G41" s="114"/>
      <c r="H41" s="114"/>
      <c r="I41" s="114" t="s">
        <v>47</v>
      </c>
      <c r="J41" s="114" t="s">
        <v>48</v>
      </c>
      <c r="K41" s="114" t="s">
        <v>1</v>
      </c>
      <c r="L41" s="114" t="s">
        <v>2</v>
      </c>
      <c r="M41" s="114" t="s">
        <v>3</v>
      </c>
      <c r="O41" s="109"/>
      <c r="P41" s="109"/>
      <c r="Q41" s="114" t="s">
        <v>46</v>
      </c>
    </row>
    <row r="42" spans="1:17" x14ac:dyDescent="0.25">
      <c r="A42" s="132"/>
      <c r="B42" s="132"/>
      <c r="C42" s="132"/>
      <c r="D42" s="114"/>
      <c r="E42" s="114"/>
      <c r="F42" s="114"/>
      <c r="G42" s="114"/>
      <c r="H42" s="114"/>
      <c r="I42" s="114" t="s">
        <v>0</v>
      </c>
      <c r="J42" s="114" t="s">
        <v>0</v>
      </c>
      <c r="K42" s="114" t="s">
        <v>0</v>
      </c>
      <c r="L42" s="114" t="s">
        <v>0</v>
      </c>
      <c r="M42" s="114" t="s">
        <v>0</v>
      </c>
      <c r="O42" s="109"/>
      <c r="P42" s="109"/>
      <c r="Q42" s="114" t="s">
        <v>0</v>
      </c>
    </row>
    <row r="43" spans="1:17" x14ac:dyDescent="0.25">
      <c r="A43" s="114" t="s">
        <v>7</v>
      </c>
      <c r="B43" s="114" t="s">
        <v>8</v>
      </c>
      <c r="C43" s="114" t="s">
        <v>9</v>
      </c>
      <c r="D43" s="114"/>
      <c r="E43" s="114"/>
      <c r="F43" s="114"/>
      <c r="G43" s="114"/>
      <c r="H43" s="114"/>
      <c r="I43" s="114"/>
      <c r="J43" s="114"/>
      <c r="K43" s="114"/>
      <c r="L43" s="114"/>
      <c r="M43" s="114"/>
      <c r="O43" s="109"/>
      <c r="P43" s="109"/>
      <c r="Q43" s="114"/>
    </row>
    <row r="44" spans="1:17" x14ac:dyDescent="0.25">
      <c r="A44" s="108" t="s">
        <v>389</v>
      </c>
      <c r="B44" s="108"/>
      <c r="C44" s="108"/>
      <c r="D44" s="108"/>
      <c r="E44" s="108"/>
      <c r="F44" s="108"/>
      <c r="G44" s="108"/>
      <c r="H44" s="108"/>
      <c r="I44" s="108"/>
      <c r="J44" s="108"/>
      <c r="K44" s="108"/>
      <c r="L44" s="108"/>
      <c r="M44" s="108"/>
      <c r="O44" s="109"/>
      <c r="P44" s="109"/>
      <c r="Q44" s="108"/>
    </row>
    <row r="45" spans="1:17" x14ac:dyDescent="0.25">
      <c r="A45" s="109" t="s">
        <v>379</v>
      </c>
      <c r="B45" s="110">
        <v>43985</v>
      </c>
      <c r="C45" s="111">
        <v>9.9</v>
      </c>
      <c r="D45" s="111"/>
      <c r="E45" s="111"/>
      <c r="F45" s="111"/>
      <c r="G45" s="111"/>
      <c r="H45" s="111"/>
      <c r="I45" s="111">
        <v>165.22172778885999</v>
      </c>
      <c r="J45" s="111">
        <v>3.2630073305919001</v>
      </c>
      <c r="K45" s="111">
        <v>-6.3099662892211903</v>
      </c>
      <c r="L45" s="111"/>
      <c r="M45" s="111"/>
      <c r="O45" s="109"/>
      <c r="P45" s="109"/>
      <c r="Q45" s="111">
        <v>-3.2589285714285698</v>
      </c>
    </row>
    <row r="46" spans="1:17" x14ac:dyDescent="0.25">
      <c r="A46" s="109" t="s">
        <v>49</v>
      </c>
      <c r="B46" s="110">
        <v>43985</v>
      </c>
      <c r="C46" s="111">
        <v>9.3699999999999992</v>
      </c>
      <c r="D46" s="111"/>
      <c r="E46" s="111"/>
      <c r="F46" s="111"/>
      <c r="G46" s="111"/>
      <c r="H46" s="111"/>
      <c r="I46" s="111">
        <v>240.05161505161499</v>
      </c>
      <c r="J46" s="111">
        <v>41.6557975740185</v>
      </c>
      <c r="K46" s="111">
        <v>-32.640633649874403</v>
      </c>
      <c r="L46" s="111">
        <v>-20.4420785964031</v>
      </c>
      <c r="M46" s="111">
        <v>-4.1327304704896699</v>
      </c>
      <c r="O46" s="109"/>
      <c r="P46" s="109"/>
      <c r="Q46" s="111">
        <v>-7.0321100917431298</v>
      </c>
    </row>
    <row r="47" spans="1:17" x14ac:dyDescent="0.25">
      <c r="A47" s="109" t="s">
        <v>50</v>
      </c>
      <c r="B47" s="110">
        <v>43985</v>
      </c>
      <c r="C47" s="111">
        <v>99.012500000000003</v>
      </c>
      <c r="D47" s="111"/>
      <c r="E47" s="111"/>
      <c r="F47" s="111"/>
      <c r="G47" s="111"/>
      <c r="H47" s="111"/>
      <c r="I47" s="111">
        <v>268.37381118941198</v>
      </c>
      <c r="J47" s="111">
        <v>25.462310422393099</v>
      </c>
      <c r="K47" s="111">
        <v>-51.382568689614203</v>
      </c>
      <c r="L47" s="111">
        <v>-31.489175087725801</v>
      </c>
      <c r="M47" s="111">
        <v>-7.7539556806028598</v>
      </c>
      <c r="O47" s="109"/>
      <c r="P47" s="109"/>
      <c r="Q47" s="111">
        <v>14.1814418610701</v>
      </c>
    </row>
    <row r="48" spans="1:17" x14ac:dyDescent="0.25">
      <c r="A48" s="132"/>
      <c r="B48" s="132"/>
      <c r="C48" s="132"/>
      <c r="D48" s="114"/>
      <c r="E48" s="114"/>
      <c r="F48" s="114"/>
      <c r="G48" s="114"/>
      <c r="H48" s="114"/>
      <c r="I48" s="114" t="s">
        <v>47</v>
      </c>
      <c r="J48" s="114" t="s">
        <v>48</v>
      </c>
      <c r="K48" s="114" t="s">
        <v>1</v>
      </c>
      <c r="L48" s="114" t="s">
        <v>2</v>
      </c>
      <c r="M48" s="114" t="s">
        <v>3</v>
      </c>
      <c r="Q48" s="114" t="s">
        <v>46</v>
      </c>
    </row>
    <row r="49" spans="1:17" x14ac:dyDescent="0.25">
      <c r="A49" s="132"/>
      <c r="B49" s="132"/>
      <c r="C49" s="132"/>
      <c r="D49" s="114"/>
      <c r="E49" s="114"/>
      <c r="F49" s="114"/>
      <c r="G49" s="114"/>
      <c r="H49" s="114"/>
      <c r="I49" s="114" t="s">
        <v>0</v>
      </c>
      <c r="J49" s="114" t="s">
        <v>0</v>
      </c>
      <c r="K49" s="114" t="s">
        <v>0</v>
      </c>
      <c r="L49" s="114" t="s">
        <v>0</v>
      </c>
      <c r="M49" s="114" t="s">
        <v>0</v>
      </c>
      <c r="Q49" s="114" t="s">
        <v>0</v>
      </c>
    </row>
    <row r="50" spans="1:17" x14ac:dyDescent="0.25">
      <c r="A50" s="114" t="s">
        <v>7</v>
      </c>
      <c r="B50" s="114" t="s">
        <v>8</v>
      </c>
      <c r="C50" s="114" t="s">
        <v>9</v>
      </c>
      <c r="D50" s="114"/>
      <c r="E50" s="114"/>
      <c r="F50" s="114"/>
      <c r="G50" s="114"/>
      <c r="H50" s="114"/>
      <c r="I50" s="114"/>
      <c r="J50" s="114"/>
      <c r="K50" s="114"/>
      <c r="L50" s="114"/>
      <c r="M50" s="114"/>
      <c r="Q50" s="114"/>
    </row>
    <row r="51" spans="1:17" x14ac:dyDescent="0.25">
      <c r="A51" s="108" t="s">
        <v>389</v>
      </c>
      <c r="B51" s="108"/>
      <c r="C51" s="108"/>
      <c r="D51" s="108"/>
      <c r="E51" s="108"/>
      <c r="F51" s="108"/>
      <c r="G51" s="108"/>
      <c r="H51" s="108"/>
      <c r="I51" s="108"/>
      <c r="J51" s="108"/>
      <c r="K51" s="108"/>
      <c r="L51" s="108"/>
      <c r="M51" s="108"/>
      <c r="Q51" s="108"/>
    </row>
    <row r="52" spans="1:17" x14ac:dyDescent="0.25">
      <c r="A52" s="109" t="s">
        <v>381</v>
      </c>
      <c r="B52" s="110">
        <v>43985</v>
      </c>
      <c r="C52" s="111">
        <v>9.85</v>
      </c>
      <c r="D52" s="111"/>
      <c r="E52" s="111"/>
      <c r="F52" s="111"/>
      <c r="G52" s="111"/>
      <c r="H52" s="111"/>
      <c r="I52" s="111">
        <v>163.12220681152701</v>
      </c>
      <c r="J52" s="111">
        <v>2.1841900544550201</v>
      </c>
      <c r="K52" s="111">
        <v>-7.8953060783041797</v>
      </c>
      <c r="L52" s="111"/>
      <c r="M52" s="111"/>
      <c r="Q52" s="111">
        <v>-4.8883928571428603</v>
      </c>
    </row>
    <row r="53" spans="1:17" x14ac:dyDescent="0.25">
      <c r="A53" s="109" t="s">
        <v>51</v>
      </c>
      <c r="B53" s="110">
        <v>43985</v>
      </c>
      <c r="C53" s="111">
        <v>9.33</v>
      </c>
      <c r="D53" s="111"/>
      <c r="E53" s="111"/>
      <c r="F53" s="111"/>
      <c r="G53" s="111"/>
      <c r="H53" s="111"/>
      <c r="I53" s="111">
        <v>241.17597858815699</v>
      </c>
      <c r="J53" s="111">
        <v>41.841346783702299</v>
      </c>
      <c r="K53" s="111">
        <v>-33.126548219014303</v>
      </c>
      <c r="L53" s="111">
        <v>-20.864143146324299</v>
      </c>
      <c r="M53" s="111">
        <v>-4.5507095253207597</v>
      </c>
      <c r="Q53" s="111">
        <v>-7.47859327217125</v>
      </c>
    </row>
    <row r="54" spans="1:17" x14ac:dyDescent="0.25">
      <c r="A54" s="109" t="s">
        <v>52</v>
      </c>
      <c r="B54" s="110">
        <v>43985</v>
      </c>
      <c r="C54" s="111">
        <v>93.560599999999994</v>
      </c>
      <c r="D54" s="111"/>
      <c r="E54" s="111"/>
      <c r="F54" s="111"/>
      <c r="G54" s="111"/>
      <c r="H54" s="111"/>
      <c r="I54" s="111">
        <v>267.40226100857598</v>
      </c>
      <c r="J54" s="111">
        <v>24.5577472955239</v>
      </c>
      <c r="K54" s="111">
        <v>-52.113755818279898</v>
      </c>
      <c r="L54" s="111">
        <v>-32.191484417305197</v>
      </c>
      <c r="M54" s="111">
        <v>-8.51618388121984</v>
      </c>
      <c r="Q54" s="111">
        <v>136.83900498705299</v>
      </c>
    </row>
    <row r="55" spans="1:17" x14ac:dyDescent="0.25">
      <c r="A55" s="132"/>
      <c r="B55" s="132"/>
      <c r="C55" s="132"/>
      <c r="D55" s="114"/>
      <c r="E55" s="114"/>
      <c r="F55" s="114"/>
      <c r="G55" s="114"/>
      <c r="H55" s="114"/>
      <c r="I55" s="114"/>
      <c r="J55" s="114" t="s">
        <v>48</v>
      </c>
      <c r="K55" s="114" t="s">
        <v>1</v>
      </c>
      <c r="L55" s="114" t="s">
        <v>2</v>
      </c>
      <c r="M55" s="114" t="s">
        <v>3</v>
      </c>
      <c r="N55" s="114" t="s">
        <v>4</v>
      </c>
      <c r="O55" s="114" t="s">
        <v>5</v>
      </c>
      <c r="Q55" s="114" t="s">
        <v>46</v>
      </c>
    </row>
    <row r="56" spans="1:17" x14ac:dyDescent="0.25">
      <c r="A56" s="132"/>
      <c r="B56" s="132"/>
      <c r="C56" s="132"/>
      <c r="D56" s="114"/>
      <c r="E56" s="114"/>
      <c r="F56" s="114"/>
      <c r="G56" s="114"/>
      <c r="H56" s="114"/>
      <c r="I56" s="114"/>
      <c r="J56" s="114" t="s">
        <v>0</v>
      </c>
      <c r="K56" s="114" t="s">
        <v>0</v>
      </c>
      <c r="L56" s="114" t="s">
        <v>0</v>
      </c>
      <c r="M56" s="114" t="s">
        <v>0</v>
      </c>
      <c r="N56" s="114" t="s">
        <v>0</v>
      </c>
      <c r="O56" s="114" t="s">
        <v>0</v>
      </c>
      <c r="Q56" s="114" t="s">
        <v>0</v>
      </c>
    </row>
    <row r="57" spans="1:17" x14ac:dyDescent="0.25">
      <c r="A57" s="114" t="s">
        <v>7</v>
      </c>
      <c r="B57" s="114" t="s">
        <v>8</v>
      </c>
      <c r="C57" s="114" t="s">
        <v>9</v>
      </c>
      <c r="D57" s="114"/>
      <c r="E57" s="114"/>
      <c r="F57" s="114"/>
      <c r="G57" s="114"/>
      <c r="H57" s="114"/>
      <c r="I57" s="114"/>
      <c r="J57" s="114"/>
      <c r="K57" s="114"/>
      <c r="L57" s="114"/>
      <c r="M57" s="114"/>
      <c r="N57" s="114"/>
      <c r="O57" s="114"/>
      <c r="Q57" s="114"/>
    </row>
    <row r="58" spans="1:17" x14ac:dyDescent="0.25">
      <c r="A58" s="108" t="s">
        <v>386</v>
      </c>
      <c r="B58" s="108"/>
      <c r="C58" s="108"/>
      <c r="D58" s="108"/>
      <c r="E58" s="108"/>
      <c r="F58" s="108"/>
      <c r="G58" s="108"/>
      <c r="H58" s="108"/>
      <c r="I58" s="108"/>
      <c r="J58" s="108"/>
      <c r="K58" s="108"/>
      <c r="L58" s="108"/>
      <c r="M58" s="108"/>
      <c r="N58" s="108"/>
      <c r="O58" s="108"/>
      <c r="Q58" s="108"/>
    </row>
    <row r="59" spans="1:17" x14ac:dyDescent="0.25">
      <c r="A59" s="109" t="s">
        <v>53</v>
      </c>
      <c r="B59" s="110">
        <v>43985</v>
      </c>
      <c r="C59" s="111">
        <v>33.448700000000002</v>
      </c>
      <c r="D59" s="111"/>
      <c r="E59" s="111"/>
      <c r="F59" s="111"/>
      <c r="G59" s="111"/>
      <c r="H59" s="111"/>
      <c r="I59" s="111"/>
      <c r="J59" s="111">
        <v>29.033640667109399</v>
      </c>
      <c r="K59" s="111">
        <v>3.2852305760666898</v>
      </c>
      <c r="L59" s="111">
        <v>5.8424163630133998</v>
      </c>
      <c r="M59" s="111">
        <v>-3.1883199921241099</v>
      </c>
      <c r="N59" s="111">
        <v>0.90982634710905097</v>
      </c>
      <c r="O59" s="111">
        <v>3.4777349642212201</v>
      </c>
      <c r="Q59" s="111">
        <v>9.7149637241887596</v>
      </c>
    </row>
    <row r="60" spans="1:17" x14ac:dyDescent="0.25">
      <c r="A60" s="109" t="s">
        <v>54</v>
      </c>
      <c r="B60" s="110">
        <v>43985</v>
      </c>
      <c r="C60" s="111">
        <v>1.4522999999999999</v>
      </c>
      <c r="D60" s="111"/>
      <c r="E60" s="111"/>
      <c r="F60" s="111"/>
      <c r="G60" s="111"/>
      <c r="H60" s="111"/>
      <c r="I60" s="111"/>
      <c r="J60" s="111">
        <v>0</v>
      </c>
      <c r="K60" s="111">
        <v>-102.43724100254499</v>
      </c>
      <c r="L60" s="111">
        <v>-48.0573289247342</v>
      </c>
      <c r="M60" s="111"/>
      <c r="N60" s="111"/>
      <c r="O60" s="111"/>
      <c r="Q60" s="111">
        <v>-45.748177794400497</v>
      </c>
    </row>
    <row r="61" spans="1:17" x14ac:dyDescent="0.25">
      <c r="A61" s="109" t="s">
        <v>55</v>
      </c>
      <c r="B61" s="110">
        <v>43985</v>
      </c>
      <c r="C61" s="111">
        <v>23.526299999999999</v>
      </c>
      <c r="D61" s="111"/>
      <c r="E61" s="111"/>
      <c r="F61" s="111"/>
      <c r="G61" s="111"/>
      <c r="H61" s="111"/>
      <c r="I61" s="111"/>
      <c r="J61" s="111">
        <v>26.195615340698001</v>
      </c>
      <c r="K61" s="111">
        <v>12.266894987217</v>
      </c>
      <c r="L61" s="111">
        <v>13.6796311545527</v>
      </c>
      <c r="M61" s="111">
        <v>12.1524492649183</v>
      </c>
      <c r="N61" s="111">
        <v>12.7922657086398</v>
      </c>
      <c r="O61" s="111">
        <v>10.0717132231043</v>
      </c>
      <c r="Q61" s="111">
        <v>13.720925998516901</v>
      </c>
    </row>
    <row r="62" spans="1:17" x14ac:dyDescent="0.25">
      <c r="A62" s="109" t="s">
        <v>56</v>
      </c>
      <c r="B62" s="110">
        <v>43985</v>
      </c>
      <c r="C62" s="111">
        <v>18.1374</v>
      </c>
      <c r="D62" s="111"/>
      <c r="E62" s="111"/>
      <c r="F62" s="111"/>
      <c r="G62" s="111"/>
      <c r="H62" s="111"/>
      <c r="I62" s="111"/>
      <c r="J62" s="111">
        <v>-9.1954268766176295</v>
      </c>
      <c r="K62" s="111">
        <v>5.2415691025493496</v>
      </c>
      <c r="L62" s="111">
        <v>7.2670307488916199</v>
      </c>
      <c r="M62" s="111">
        <v>5.8788353439508096</v>
      </c>
      <c r="N62" s="111">
        <v>-1.0101669823438499</v>
      </c>
      <c r="O62" s="111">
        <v>3.5943253175838601</v>
      </c>
      <c r="Q62" s="111">
        <v>9.7295358257084796</v>
      </c>
    </row>
    <row r="63" spans="1:17" x14ac:dyDescent="0.25">
      <c r="A63" s="109" t="s">
        <v>57</v>
      </c>
      <c r="B63" s="110">
        <v>43985</v>
      </c>
      <c r="C63" s="111">
        <v>37.169699999999999</v>
      </c>
      <c r="D63" s="111"/>
      <c r="E63" s="111"/>
      <c r="F63" s="111"/>
      <c r="G63" s="111"/>
      <c r="H63" s="111"/>
      <c r="I63" s="111"/>
      <c r="J63" s="111">
        <v>14.391581104877799</v>
      </c>
      <c r="K63" s="111">
        <v>12.751943604618999</v>
      </c>
      <c r="L63" s="111">
        <v>12.9384759262357</v>
      </c>
      <c r="M63" s="111">
        <v>10.352376752675401</v>
      </c>
      <c r="N63" s="111">
        <v>10.7914467269445</v>
      </c>
      <c r="O63" s="111">
        <v>8.4287332888290099</v>
      </c>
      <c r="Q63" s="111">
        <v>12.621251823909599</v>
      </c>
    </row>
    <row r="64" spans="1:17" x14ac:dyDescent="0.25">
      <c r="A64" s="109" t="s">
        <v>58</v>
      </c>
      <c r="B64" s="110">
        <v>43985</v>
      </c>
      <c r="C64" s="111">
        <v>24.342199999999998</v>
      </c>
      <c r="D64" s="111"/>
      <c r="E64" s="111"/>
      <c r="F64" s="111"/>
      <c r="G64" s="111"/>
      <c r="H64" s="111"/>
      <c r="I64" s="111"/>
      <c r="J64" s="111">
        <v>19.560682479512099</v>
      </c>
      <c r="K64" s="111">
        <v>15.8759386456753</v>
      </c>
      <c r="L64" s="111">
        <v>13.0930494684471</v>
      </c>
      <c r="M64" s="111">
        <v>9.8803335090074693</v>
      </c>
      <c r="N64" s="111">
        <v>11.2691238591346</v>
      </c>
      <c r="O64" s="111">
        <v>7.8672322081807904</v>
      </c>
      <c r="Q64" s="111">
        <v>12.6248016282482</v>
      </c>
    </row>
    <row r="65" spans="1:17" x14ac:dyDescent="0.25">
      <c r="A65" s="109" t="s">
        <v>59</v>
      </c>
      <c r="B65" s="110">
        <v>43985</v>
      </c>
      <c r="C65" s="111">
        <v>2610.5828999999999</v>
      </c>
      <c r="D65" s="111"/>
      <c r="E65" s="111"/>
      <c r="F65" s="111"/>
      <c r="G65" s="111"/>
      <c r="H65" s="111"/>
      <c r="I65" s="111"/>
      <c r="J65" s="111">
        <v>18.134000405731001</v>
      </c>
      <c r="K65" s="111">
        <v>18.944508665934801</v>
      </c>
      <c r="L65" s="111">
        <v>17.185129940098999</v>
      </c>
      <c r="M65" s="111">
        <v>17.095455649373701</v>
      </c>
      <c r="N65" s="111">
        <v>15.5655662420154</v>
      </c>
      <c r="O65" s="111">
        <v>9.7813202066565896</v>
      </c>
      <c r="Q65" s="111">
        <v>12.8859899920574</v>
      </c>
    </row>
    <row r="66" spans="1:17" x14ac:dyDescent="0.25">
      <c r="A66" s="109" t="s">
        <v>60</v>
      </c>
      <c r="B66" s="110">
        <v>43985</v>
      </c>
      <c r="C66" s="111">
        <v>23.604099999999999</v>
      </c>
      <c r="D66" s="111"/>
      <c r="E66" s="111"/>
      <c r="F66" s="111"/>
      <c r="G66" s="111"/>
      <c r="H66" s="111"/>
      <c r="I66" s="111"/>
      <c r="J66" s="111">
        <v>7.9447050237508101</v>
      </c>
      <c r="K66" s="111">
        <v>9.9536269522015903</v>
      </c>
      <c r="L66" s="111">
        <v>9.4939522460113199</v>
      </c>
      <c r="M66" s="111">
        <v>8.2978525954785294</v>
      </c>
      <c r="N66" s="111">
        <v>10.6634319010469</v>
      </c>
      <c r="O66" s="111">
        <v>9.4458183064865509</v>
      </c>
      <c r="Q66" s="111">
        <v>11.571334275230701</v>
      </c>
    </row>
    <row r="67" spans="1:17" x14ac:dyDescent="0.25">
      <c r="A67" s="109" t="s">
        <v>61</v>
      </c>
      <c r="B67" s="110">
        <v>43985</v>
      </c>
      <c r="C67" s="111">
        <v>69.932199999999995</v>
      </c>
      <c r="D67" s="111"/>
      <c r="E67" s="111"/>
      <c r="F67" s="111"/>
      <c r="G67" s="111"/>
      <c r="H67" s="111"/>
      <c r="I67" s="111"/>
      <c r="J67" s="111">
        <v>14.3190766714833</v>
      </c>
      <c r="K67" s="111">
        <v>-11.8538514986327</v>
      </c>
      <c r="L67" s="111">
        <v>-9.3183181247138602</v>
      </c>
      <c r="M67" s="111">
        <v>-3.7241536710757401</v>
      </c>
      <c r="N67" s="111">
        <v>-1.5757287867004399</v>
      </c>
      <c r="O67" s="111">
        <v>5.7616161391996901</v>
      </c>
      <c r="Q67" s="111">
        <v>10.696798458820201</v>
      </c>
    </row>
    <row r="68" spans="1:17" x14ac:dyDescent="0.25">
      <c r="A68" s="109" t="s">
        <v>62</v>
      </c>
      <c r="B68" s="110">
        <v>43985</v>
      </c>
      <c r="C68" s="111">
        <v>68.493200000000002</v>
      </c>
      <c r="D68" s="111"/>
      <c r="E68" s="111"/>
      <c r="F68" s="111"/>
      <c r="G68" s="111"/>
      <c r="H68" s="111"/>
      <c r="I68" s="111"/>
      <c r="J68" s="111">
        <v>24.467728701440201</v>
      </c>
      <c r="K68" s="111">
        <v>6.8918733379697699</v>
      </c>
      <c r="L68" s="111">
        <v>8.12863440338635</v>
      </c>
      <c r="M68" s="111">
        <v>8.7551444764656008</v>
      </c>
      <c r="N68" s="111">
        <v>8.9133392417869395</v>
      </c>
      <c r="O68" s="111">
        <v>4.9747043092620302</v>
      </c>
      <c r="Q68" s="111">
        <v>10.510411862368199</v>
      </c>
    </row>
    <row r="69" spans="1:17" x14ac:dyDescent="0.25">
      <c r="A69" s="109" t="s">
        <v>63</v>
      </c>
      <c r="B69" s="110">
        <v>43985</v>
      </c>
      <c r="C69" s="111">
        <v>28.906199999999998</v>
      </c>
      <c r="D69" s="111"/>
      <c r="E69" s="111"/>
      <c r="F69" s="111"/>
      <c r="G69" s="111"/>
      <c r="H69" s="111"/>
      <c r="I69" s="111"/>
      <c r="J69" s="111">
        <v>17.233374307208901</v>
      </c>
      <c r="K69" s="111">
        <v>9.7249219414308303</v>
      </c>
      <c r="L69" s="111">
        <v>9.8739382134934903</v>
      </c>
      <c r="M69" s="111">
        <v>8.2655905123809799</v>
      </c>
      <c r="N69" s="111">
        <v>10.75790613096</v>
      </c>
      <c r="O69" s="111">
        <v>7.9941802847985404</v>
      </c>
      <c r="Q69" s="111">
        <v>10.7447528457188</v>
      </c>
    </row>
    <row r="70" spans="1:17" x14ac:dyDescent="0.25">
      <c r="A70" s="109" t="s">
        <v>64</v>
      </c>
      <c r="B70" s="110">
        <v>43985</v>
      </c>
      <c r="C70" s="111">
        <v>27.51</v>
      </c>
      <c r="D70" s="111"/>
      <c r="E70" s="111"/>
      <c r="F70" s="111"/>
      <c r="G70" s="111"/>
      <c r="H70" s="111"/>
      <c r="I70" s="111"/>
      <c r="J70" s="111">
        <v>28.017162411900099</v>
      </c>
      <c r="K70" s="111">
        <v>14.130262924659</v>
      </c>
      <c r="L70" s="111">
        <v>14.3424391690719</v>
      </c>
      <c r="M70" s="111">
        <v>12.5993212781583</v>
      </c>
      <c r="N70" s="111">
        <v>12.754409687257899</v>
      </c>
      <c r="O70" s="111">
        <v>9.8404561800076298</v>
      </c>
      <c r="Q70" s="111">
        <v>16.1144862867928</v>
      </c>
    </row>
    <row r="71" spans="1:17" x14ac:dyDescent="0.25">
      <c r="A71" s="109" t="s">
        <v>65</v>
      </c>
      <c r="B71" s="110">
        <v>43985</v>
      </c>
      <c r="C71" s="111">
        <v>17.302099999999999</v>
      </c>
      <c r="D71" s="111"/>
      <c r="E71" s="111"/>
      <c r="F71" s="111"/>
      <c r="G71" s="111"/>
      <c r="H71" s="111"/>
      <c r="I71" s="111"/>
      <c r="J71" s="111">
        <v>23.335666497613399</v>
      </c>
      <c r="K71" s="111">
        <v>5.9700794901042604</v>
      </c>
      <c r="L71" s="111">
        <v>9.3516480333661303</v>
      </c>
      <c r="M71" s="111">
        <v>7.9324810925093896</v>
      </c>
      <c r="N71" s="111">
        <v>6.4744174895944999</v>
      </c>
      <c r="O71" s="111">
        <v>5.9855713831713899</v>
      </c>
      <c r="Q71" s="111">
        <v>8.0277321724945505</v>
      </c>
    </row>
    <row r="72" spans="1:17" x14ac:dyDescent="0.25">
      <c r="A72" s="109" t="s">
        <v>66</v>
      </c>
      <c r="B72" s="110">
        <v>43985</v>
      </c>
      <c r="C72" s="111">
        <v>27.805399999999999</v>
      </c>
      <c r="D72" s="111"/>
      <c r="E72" s="111"/>
      <c r="F72" s="111"/>
      <c r="G72" s="111"/>
      <c r="H72" s="111"/>
      <c r="I72" s="111"/>
      <c r="J72" s="111">
        <v>20.920399442431702</v>
      </c>
      <c r="K72" s="111">
        <v>18.6891479131925</v>
      </c>
      <c r="L72" s="111">
        <v>17.011807153704702</v>
      </c>
      <c r="M72" s="111">
        <v>13.089866914657801</v>
      </c>
      <c r="N72" s="111">
        <v>15.1748075956221</v>
      </c>
      <c r="O72" s="111">
        <v>10.2560393157588</v>
      </c>
      <c r="Q72" s="111">
        <v>13.958277680107299</v>
      </c>
    </row>
    <row r="73" spans="1:17" x14ac:dyDescent="0.25">
      <c r="A73" s="109" t="s">
        <v>67</v>
      </c>
      <c r="B73" s="110">
        <v>43985</v>
      </c>
      <c r="C73" s="111">
        <v>16.4954</v>
      </c>
      <c r="D73" s="111"/>
      <c r="E73" s="111"/>
      <c r="F73" s="111"/>
      <c r="G73" s="111"/>
      <c r="H73" s="111"/>
      <c r="I73" s="111"/>
      <c r="J73" s="111">
        <v>4.2535294368261196</v>
      </c>
      <c r="K73" s="111">
        <v>2.06711775526807</v>
      </c>
      <c r="L73" s="111">
        <v>5.5618158438720604</v>
      </c>
      <c r="M73" s="111">
        <v>6.6232418446829699</v>
      </c>
      <c r="N73" s="111">
        <v>6.9314874687252104</v>
      </c>
      <c r="O73" s="111">
        <v>7.4108929839813804</v>
      </c>
      <c r="Q73" s="111">
        <v>9.3486632492113593</v>
      </c>
    </row>
    <row r="74" spans="1:17" x14ac:dyDescent="0.25">
      <c r="A74" s="109" t="s">
        <v>68</v>
      </c>
      <c r="B74" s="110">
        <v>43985</v>
      </c>
      <c r="C74" s="111">
        <v>1143.8761</v>
      </c>
      <c r="D74" s="111"/>
      <c r="E74" s="111"/>
      <c r="F74" s="111"/>
      <c r="G74" s="111"/>
      <c r="H74" s="111"/>
      <c r="I74" s="111"/>
      <c r="J74" s="111">
        <v>5.3145421922461598</v>
      </c>
      <c r="K74" s="111">
        <v>6.1949369068114901</v>
      </c>
      <c r="L74" s="111">
        <v>7.0069901628643398</v>
      </c>
      <c r="M74" s="111">
        <v>7.2071768931997999</v>
      </c>
      <c r="N74" s="111">
        <v>8.2558036669816897</v>
      </c>
      <c r="O74" s="111"/>
      <c r="Q74" s="111">
        <v>9.6005075868372902</v>
      </c>
    </row>
    <row r="75" spans="1:17" x14ac:dyDescent="0.25">
      <c r="A75" s="109" t="s">
        <v>69</v>
      </c>
      <c r="B75" s="110">
        <v>43985</v>
      </c>
      <c r="C75" s="111">
        <v>32.174100000000003</v>
      </c>
      <c r="D75" s="111"/>
      <c r="E75" s="111"/>
      <c r="F75" s="111"/>
      <c r="G75" s="111"/>
      <c r="H75" s="111"/>
      <c r="I75" s="111"/>
      <c r="J75" s="111">
        <v>15.533329351819599</v>
      </c>
      <c r="K75" s="111">
        <v>6.64489554547084</v>
      </c>
      <c r="L75" s="111">
        <v>7.1309773449256904</v>
      </c>
      <c r="M75" s="111">
        <v>6.62863817373686</v>
      </c>
      <c r="N75" s="111">
        <v>6.71486037733278</v>
      </c>
      <c r="O75" s="111">
        <v>8.0522350116372898</v>
      </c>
      <c r="Q75" s="111">
        <v>11.09816780933</v>
      </c>
    </row>
    <row r="76" spans="1:17" x14ac:dyDescent="0.25">
      <c r="A76" s="109" t="s">
        <v>70</v>
      </c>
      <c r="B76" s="110">
        <v>43985</v>
      </c>
      <c r="C76" s="111">
        <v>28.797799999999999</v>
      </c>
      <c r="D76" s="111"/>
      <c r="E76" s="111"/>
      <c r="F76" s="111"/>
      <c r="G76" s="111"/>
      <c r="H76" s="111"/>
      <c r="I76" s="111"/>
      <c r="J76" s="111">
        <v>26.447293570128299</v>
      </c>
      <c r="K76" s="111">
        <v>10.5696209398732</v>
      </c>
      <c r="L76" s="111">
        <v>10.7127310693584</v>
      </c>
      <c r="M76" s="111">
        <v>10.387824236300199</v>
      </c>
      <c r="N76" s="111">
        <v>11.534158657850099</v>
      </c>
      <c r="O76" s="111">
        <v>10.4265164178258</v>
      </c>
      <c r="Q76" s="111">
        <v>13.8567223537872</v>
      </c>
    </row>
    <row r="77" spans="1:17" x14ac:dyDescent="0.25">
      <c r="A77" s="109" t="s">
        <v>71</v>
      </c>
      <c r="B77" s="110">
        <v>43985</v>
      </c>
      <c r="C77" s="111">
        <v>23.758600000000001</v>
      </c>
      <c r="D77" s="111"/>
      <c r="E77" s="111"/>
      <c r="F77" s="111"/>
      <c r="G77" s="111"/>
      <c r="H77" s="111"/>
      <c r="I77" s="111"/>
      <c r="J77" s="111">
        <v>19.211480075494801</v>
      </c>
      <c r="K77" s="111">
        <v>14.0714368548789</v>
      </c>
      <c r="L77" s="111">
        <v>12.652097620135301</v>
      </c>
      <c r="M77" s="111">
        <v>10.522363244639999</v>
      </c>
      <c r="N77" s="111">
        <v>11.7681997499199</v>
      </c>
      <c r="O77" s="111">
        <v>9.5419210397227392</v>
      </c>
      <c r="Q77" s="111">
        <v>13.0487513337603</v>
      </c>
    </row>
    <row r="78" spans="1:17" x14ac:dyDescent="0.25">
      <c r="A78" s="109" t="s">
        <v>72</v>
      </c>
      <c r="B78" s="110">
        <v>43985</v>
      </c>
      <c r="C78" s="111">
        <v>13.4503</v>
      </c>
      <c r="D78" s="111"/>
      <c r="E78" s="111"/>
      <c r="F78" s="111"/>
      <c r="G78" s="111"/>
      <c r="H78" s="111"/>
      <c r="I78" s="111"/>
      <c r="J78" s="111">
        <v>12.662535206281801</v>
      </c>
      <c r="K78" s="111">
        <v>20.759623708859099</v>
      </c>
      <c r="L78" s="111">
        <v>16.549130037995901</v>
      </c>
      <c r="M78" s="111">
        <v>12.9642674367184</v>
      </c>
      <c r="N78" s="111">
        <v>15.4673580530431</v>
      </c>
      <c r="O78" s="111">
        <v>10.5664273763573</v>
      </c>
      <c r="Q78" s="111">
        <v>10.791426735218501</v>
      </c>
    </row>
    <row r="79" spans="1:17" x14ac:dyDescent="0.25">
      <c r="A79" s="109" t="s">
        <v>73</v>
      </c>
      <c r="B79" s="110">
        <v>43985</v>
      </c>
      <c r="C79" s="111">
        <v>29.2773</v>
      </c>
      <c r="D79" s="111"/>
      <c r="E79" s="111"/>
      <c r="F79" s="111"/>
      <c r="G79" s="111"/>
      <c r="H79" s="111"/>
      <c r="I79" s="111"/>
      <c r="J79" s="111">
        <v>13.853525966317701</v>
      </c>
      <c r="K79" s="111">
        <v>17.0683040400518</v>
      </c>
      <c r="L79" s="111">
        <v>13.3773039508369</v>
      </c>
      <c r="M79" s="111">
        <v>9.9498623139429601</v>
      </c>
      <c r="N79" s="111">
        <v>11.2406580920032</v>
      </c>
      <c r="O79" s="111">
        <v>8.3148378001977594</v>
      </c>
      <c r="Q79" s="111">
        <v>12.1513752090215</v>
      </c>
    </row>
    <row r="80" spans="1:17" x14ac:dyDescent="0.25">
      <c r="A80" s="109" t="s">
        <v>74</v>
      </c>
      <c r="B80" s="110">
        <v>43985</v>
      </c>
      <c r="C80" s="111">
        <v>2155.3582000000001</v>
      </c>
      <c r="D80" s="111"/>
      <c r="E80" s="111"/>
      <c r="F80" s="111"/>
      <c r="G80" s="111"/>
      <c r="H80" s="111"/>
      <c r="I80" s="111"/>
      <c r="J80" s="111">
        <v>19.332738249440201</v>
      </c>
      <c r="K80" s="111">
        <v>10.073382008666499</v>
      </c>
      <c r="L80" s="111">
        <v>12.021761931018199</v>
      </c>
      <c r="M80" s="111">
        <v>9.9078639385308893</v>
      </c>
      <c r="N80" s="111">
        <v>11.551818802452599</v>
      </c>
      <c r="O80" s="111">
        <v>9.8958009858771199</v>
      </c>
      <c r="Q80" s="111">
        <v>13.057378740547</v>
      </c>
    </row>
    <row r="81" spans="1:17" x14ac:dyDescent="0.25">
      <c r="A81" s="109" t="s">
        <v>75</v>
      </c>
      <c r="B81" s="110">
        <v>43985</v>
      </c>
      <c r="C81" s="111">
        <v>31.816099999999999</v>
      </c>
      <c r="D81" s="111"/>
      <c r="E81" s="111"/>
      <c r="F81" s="111"/>
      <c r="G81" s="111"/>
      <c r="H81" s="111"/>
      <c r="I81" s="111"/>
      <c r="J81" s="111">
        <v>12.5829697488342</v>
      </c>
      <c r="K81" s="111">
        <v>-4.3791361595896898</v>
      </c>
      <c r="L81" s="111">
        <v>1.86792536141387</v>
      </c>
      <c r="M81" s="111">
        <v>2.5617466412175598</v>
      </c>
      <c r="N81" s="111">
        <v>-4.1307819789369802</v>
      </c>
      <c r="O81" s="111">
        <v>2.4672719219868999</v>
      </c>
      <c r="Q81" s="111">
        <v>8.1531217201277908</v>
      </c>
    </row>
    <row r="82" spans="1:17" x14ac:dyDescent="0.25">
      <c r="A82" s="109" t="s">
        <v>76</v>
      </c>
      <c r="B82" s="110">
        <v>43985</v>
      </c>
      <c r="C82" s="111">
        <v>63.862099999999998</v>
      </c>
      <c r="D82" s="111"/>
      <c r="E82" s="111"/>
      <c r="F82" s="111"/>
      <c r="G82" s="111"/>
      <c r="H82" s="111"/>
      <c r="I82" s="111"/>
      <c r="J82" s="111">
        <v>6.2593903826360497</v>
      </c>
      <c r="K82" s="111">
        <v>5.9179694045322497</v>
      </c>
      <c r="L82" s="111">
        <v>6.27406726542117</v>
      </c>
      <c r="M82" s="111">
        <v>6.1093285218305198</v>
      </c>
      <c r="N82" s="111">
        <v>6.2084352866393404</v>
      </c>
      <c r="O82" s="111">
        <v>4.4347433892458596</v>
      </c>
      <c r="Q82" s="111">
        <v>9.1905464387353604</v>
      </c>
    </row>
    <row r="83" spans="1:17" x14ac:dyDescent="0.25">
      <c r="A83" s="109" t="s">
        <v>77</v>
      </c>
      <c r="B83" s="110">
        <v>43985</v>
      </c>
      <c r="C83" s="111">
        <v>15.7675</v>
      </c>
      <c r="D83" s="111"/>
      <c r="E83" s="111"/>
      <c r="F83" s="111"/>
      <c r="G83" s="111"/>
      <c r="H83" s="111"/>
      <c r="I83" s="111"/>
      <c r="J83" s="111">
        <v>6.9829848239981303</v>
      </c>
      <c r="K83" s="111">
        <v>10.6315545828284</v>
      </c>
      <c r="L83" s="111">
        <v>12.7418153630273</v>
      </c>
      <c r="M83" s="111">
        <v>10.1065849022511</v>
      </c>
      <c r="N83" s="111">
        <v>11.6446439057951</v>
      </c>
      <c r="O83" s="111">
        <v>8.4663807995763207</v>
      </c>
      <c r="Q83" s="111">
        <v>11.428542345276901</v>
      </c>
    </row>
    <row r="84" spans="1:17" x14ac:dyDescent="0.25">
      <c r="A84" s="109" t="s">
        <v>78</v>
      </c>
      <c r="B84" s="110">
        <v>43985</v>
      </c>
      <c r="C84" s="111">
        <v>28.212700000000002</v>
      </c>
      <c r="D84" s="111"/>
      <c r="E84" s="111"/>
      <c r="F84" s="111"/>
      <c r="G84" s="111"/>
      <c r="H84" s="111"/>
      <c r="I84" s="111"/>
      <c r="J84" s="111">
        <v>19.731845307293099</v>
      </c>
      <c r="K84" s="111">
        <v>15.9851345068616</v>
      </c>
      <c r="L84" s="111">
        <v>15.233646648472</v>
      </c>
      <c r="M84" s="111">
        <v>12.2014752063915</v>
      </c>
      <c r="N84" s="111">
        <v>14.589883072720299</v>
      </c>
      <c r="O84" s="111">
        <v>10.2125519734227</v>
      </c>
      <c r="Q84" s="111">
        <v>12.9826931348566</v>
      </c>
    </row>
    <row r="85" spans="1:17" x14ac:dyDescent="0.25">
      <c r="A85" s="109" t="s">
        <v>79</v>
      </c>
      <c r="B85" s="110">
        <v>43985</v>
      </c>
      <c r="C85" s="111">
        <v>33.148600000000002</v>
      </c>
      <c r="D85" s="111"/>
      <c r="E85" s="111"/>
      <c r="F85" s="111"/>
      <c r="G85" s="111"/>
      <c r="H85" s="111"/>
      <c r="I85" s="111"/>
      <c r="J85" s="111">
        <v>17.8714144325821</v>
      </c>
      <c r="K85" s="111">
        <v>9.9574319900074109</v>
      </c>
      <c r="L85" s="111">
        <v>9.8745134265323902</v>
      </c>
      <c r="M85" s="111">
        <v>8.9018714454402303</v>
      </c>
      <c r="N85" s="111">
        <v>9.1790279378238893</v>
      </c>
      <c r="O85" s="111">
        <v>7.5581217885470302</v>
      </c>
      <c r="Q85" s="111">
        <v>12.9809523232822</v>
      </c>
    </row>
    <row r="86" spans="1:17" x14ac:dyDescent="0.25">
      <c r="A86" s="109" t="s">
        <v>80</v>
      </c>
      <c r="B86" s="110">
        <v>43985</v>
      </c>
      <c r="C86" s="111">
        <v>18.937899999999999</v>
      </c>
      <c r="D86" s="111"/>
      <c r="E86" s="111"/>
      <c r="F86" s="111"/>
      <c r="G86" s="111"/>
      <c r="H86" s="111"/>
      <c r="I86" s="111"/>
      <c r="J86" s="111">
        <v>17.882935883881199</v>
      </c>
      <c r="K86" s="111">
        <v>12.824616342843299</v>
      </c>
      <c r="L86" s="111">
        <v>12.2070397574153</v>
      </c>
      <c r="M86" s="111">
        <v>10.1980631158313</v>
      </c>
      <c r="N86" s="111">
        <v>11.9291727733644</v>
      </c>
      <c r="O86" s="111">
        <v>7.9684026166797404</v>
      </c>
      <c r="Q86" s="111">
        <v>10.085711260754699</v>
      </c>
    </row>
    <row r="87" spans="1:17" x14ac:dyDescent="0.25">
      <c r="A87" s="109" t="s">
        <v>365</v>
      </c>
      <c r="B87" s="110">
        <v>43985</v>
      </c>
      <c r="C87" s="111">
        <v>0.38329999999999997</v>
      </c>
      <c r="D87" s="111"/>
      <c r="E87" s="111"/>
      <c r="F87" s="111"/>
      <c r="G87" s="111"/>
      <c r="H87" s="111"/>
      <c r="I87" s="111"/>
      <c r="J87" s="111">
        <v>8.7531330259615991</v>
      </c>
      <c r="K87" s="111">
        <v>8.8893270089414607</v>
      </c>
      <c r="L87" s="111"/>
      <c r="M87" s="111"/>
      <c r="N87" s="111"/>
      <c r="O87" s="111"/>
      <c r="Q87" s="111">
        <v>8.8567411795313191</v>
      </c>
    </row>
    <row r="88" spans="1:17" x14ac:dyDescent="0.25">
      <c r="A88" s="109" t="s">
        <v>81</v>
      </c>
      <c r="B88" s="110">
        <v>43985</v>
      </c>
      <c r="C88" s="111">
        <v>21.378699999999998</v>
      </c>
      <c r="D88" s="111"/>
      <c r="E88" s="111"/>
      <c r="F88" s="111"/>
      <c r="G88" s="111"/>
      <c r="H88" s="111"/>
      <c r="I88" s="111"/>
      <c r="J88" s="111">
        <v>19.744562649807701</v>
      </c>
      <c r="K88" s="111">
        <v>16.771607285633401</v>
      </c>
      <c r="L88" s="111">
        <v>4.8704318851624997</v>
      </c>
      <c r="M88" s="111">
        <v>3.5215094206847199</v>
      </c>
      <c r="N88" s="111">
        <v>0.51012337735690805</v>
      </c>
      <c r="O88" s="111">
        <v>2.2797786165127598</v>
      </c>
      <c r="Q88" s="111">
        <v>9.5143162151180896</v>
      </c>
    </row>
    <row r="89" spans="1:17" x14ac:dyDescent="0.25">
      <c r="A89" s="132"/>
      <c r="B89" s="132"/>
      <c r="C89" s="132"/>
      <c r="D89" s="114"/>
      <c r="E89" s="114"/>
      <c r="F89" s="114"/>
      <c r="G89" s="114"/>
      <c r="H89" s="114"/>
      <c r="I89" s="114"/>
      <c r="J89" s="114" t="s">
        <v>48</v>
      </c>
      <c r="K89" s="114" t="s">
        <v>1</v>
      </c>
      <c r="L89" s="114" t="s">
        <v>2</v>
      </c>
      <c r="M89" s="114" t="s">
        <v>3</v>
      </c>
      <c r="N89" s="114" t="s">
        <v>4</v>
      </c>
      <c r="O89" s="114" t="s">
        <v>5</v>
      </c>
      <c r="Q89" s="114" t="s">
        <v>46</v>
      </c>
    </row>
    <row r="90" spans="1:17" x14ac:dyDescent="0.25">
      <c r="A90" s="132"/>
      <c r="B90" s="132"/>
      <c r="C90" s="132"/>
      <c r="D90" s="114"/>
      <c r="E90" s="114"/>
      <c r="F90" s="114"/>
      <c r="G90" s="114"/>
      <c r="H90" s="114"/>
      <c r="I90" s="114"/>
      <c r="J90" s="114" t="s">
        <v>0</v>
      </c>
      <c r="K90" s="114" t="s">
        <v>0</v>
      </c>
      <c r="L90" s="114" t="s">
        <v>0</v>
      </c>
      <c r="M90" s="114" t="s">
        <v>0</v>
      </c>
      <c r="N90" s="114" t="s">
        <v>0</v>
      </c>
      <c r="O90" s="114" t="s">
        <v>0</v>
      </c>
      <c r="Q90" s="114" t="s">
        <v>0</v>
      </c>
    </row>
    <row r="91" spans="1:17" x14ac:dyDescent="0.25">
      <c r="A91" s="114" t="s">
        <v>7</v>
      </c>
      <c r="B91" s="114" t="s">
        <v>8</v>
      </c>
      <c r="C91" s="114" t="s">
        <v>9</v>
      </c>
      <c r="D91" s="114"/>
      <c r="E91" s="114"/>
      <c r="F91" s="114"/>
      <c r="G91" s="114"/>
      <c r="H91" s="114"/>
      <c r="I91" s="114"/>
      <c r="J91" s="114"/>
      <c r="K91" s="114"/>
      <c r="L91" s="114"/>
      <c r="M91" s="114"/>
      <c r="N91" s="114"/>
      <c r="O91" s="114"/>
      <c r="Q91" s="114"/>
    </row>
    <row r="92" spans="1:17" x14ac:dyDescent="0.25">
      <c r="A92" s="108" t="s">
        <v>386</v>
      </c>
      <c r="B92" s="108"/>
      <c r="C92" s="108"/>
      <c r="D92" s="108"/>
      <c r="E92" s="108"/>
      <c r="F92" s="108"/>
      <c r="G92" s="108"/>
      <c r="H92" s="108"/>
      <c r="I92" s="108"/>
      <c r="J92" s="108"/>
      <c r="K92" s="108"/>
      <c r="L92" s="108"/>
      <c r="M92" s="108"/>
      <c r="N92" s="108"/>
      <c r="O92" s="108"/>
      <c r="Q92" s="108"/>
    </row>
    <row r="93" spans="1:17" x14ac:dyDescent="0.25">
      <c r="A93" s="109" t="s">
        <v>82</v>
      </c>
      <c r="B93" s="110">
        <v>43985</v>
      </c>
      <c r="C93" s="111">
        <v>22.213799999999999</v>
      </c>
      <c r="D93" s="111"/>
      <c r="E93" s="111"/>
      <c r="F93" s="111"/>
      <c r="G93" s="111"/>
      <c r="H93" s="111"/>
      <c r="I93" s="111"/>
      <c r="J93" s="111">
        <v>28.460303950971198</v>
      </c>
      <c r="K93" s="111">
        <v>2.7225643786634799</v>
      </c>
      <c r="L93" s="111">
        <v>5.2650023891718103</v>
      </c>
      <c r="M93" s="111">
        <v>-3.7469008352547801</v>
      </c>
      <c r="N93" s="111">
        <v>0.33106678919376498</v>
      </c>
      <c r="O93" s="111">
        <v>2.8847668127186199</v>
      </c>
      <c r="Q93" s="111">
        <v>10.942653411880199</v>
      </c>
    </row>
    <row r="94" spans="1:17" x14ac:dyDescent="0.25">
      <c r="A94" s="109" t="s">
        <v>83</v>
      </c>
      <c r="B94" s="110">
        <v>43985</v>
      </c>
      <c r="C94" s="111">
        <v>32.114400000000003</v>
      </c>
      <c r="D94" s="111"/>
      <c r="E94" s="111"/>
      <c r="F94" s="111"/>
      <c r="G94" s="111"/>
      <c r="H94" s="111"/>
      <c r="I94" s="111"/>
      <c r="J94" s="111">
        <v>28.467498593566301</v>
      </c>
      <c r="K94" s="111">
        <v>2.74036986260105</v>
      </c>
      <c r="L94" s="111">
        <v>5.2753009792485397</v>
      </c>
      <c r="M94" s="111">
        <v>-3.7408750840080902</v>
      </c>
      <c r="N94" s="111">
        <v>0.335885300159597</v>
      </c>
      <c r="O94" s="111">
        <v>2.8868384802451201</v>
      </c>
      <c r="Q94" s="111">
        <v>14.0917527932961</v>
      </c>
    </row>
    <row r="95" spans="1:17" x14ac:dyDescent="0.25">
      <c r="A95" s="109" t="s">
        <v>84</v>
      </c>
      <c r="B95" s="110">
        <v>43985</v>
      </c>
      <c r="C95" s="111">
        <v>0.96740000000000004</v>
      </c>
      <c r="D95" s="111"/>
      <c r="E95" s="111"/>
      <c r="F95" s="111"/>
      <c r="G95" s="111"/>
      <c r="H95" s="111"/>
      <c r="I95" s="111"/>
      <c r="J95" s="111">
        <v>0</v>
      </c>
      <c r="K95" s="111">
        <v>-102.43237881864199</v>
      </c>
      <c r="L95" s="111">
        <v>-48.047897392622801</v>
      </c>
      <c r="M95" s="111"/>
      <c r="N95" s="111"/>
      <c r="O95" s="111"/>
      <c r="Q95" s="111">
        <v>-45.738858805057603</v>
      </c>
    </row>
    <row r="96" spans="1:17" x14ac:dyDescent="0.25">
      <c r="A96" s="109" t="s">
        <v>85</v>
      </c>
      <c r="B96" s="110">
        <v>43985</v>
      </c>
      <c r="C96" s="111">
        <v>1.3985000000000001</v>
      </c>
      <c r="D96" s="111"/>
      <c r="E96" s="111"/>
      <c r="F96" s="111"/>
      <c r="G96" s="111"/>
      <c r="H96" s="111"/>
      <c r="I96" s="111"/>
      <c r="J96" s="111">
        <v>0</v>
      </c>
      <c r="K96" s="111">
        <v>-102.425702727885</v>
      </c>
      <c r="L96" s="111">
        <v>-48.047270443900501</v>
      </c>
      <c r="M96" s="111"/>
      <c r="N96" s="111"/>
      <c r="O96" s="111"/>
      <c r="Q96" s="111">
        <v>-45.742891102551802</v>
      </c>
    </row>
    <row r="97" spans="1:17" x14ac:dyDescent="0.25">
      <c r="A97" s="109" t="s">
        <v>86</v>
      </c>
      <c r="B97" s="110">
        <v>43985</v>
      </c>
      <c r="C97" s="111">
        <v>21.821200000000001</v>
      </c>
      <c r="D97" s="111"/>
      <c r="E97" s="111"/>
      <c r="F97" s="111"/>
      <c r="G97" s="111"/>
      <c r="H97" s="111"/>
      <c r="I97" s="111"/>
      <c r="J97" s="111">
        <v>25.757774003411299</v>
      </c>
      <c r="K97" s="111">
        <v>11.8217768434115</v>
      </c>
      <c r="L97" s="111">
        <v>13.2249099451319</v>
      </c>
      <c r="M97" s="111">
        <v>11.5735562455788</v>
      </c>
      <c r="N97" s="111">
        <v>12.123446262942201</v>
      </c>
      <c r="O97" s="111">
        <v>9.0850287753643499</v>
      </c>
      <c r="Q97" s="111">
        <v>12.9766556390977</v>
      </c>
    </row>
    <row r="98" spans="1:17" x14ac:dyDescent="0.25">
      <c r="A98" s="109" t="s">
        <v>87</v>
      </c>
      <c r="B98" s="110">
        <v>43985</v>
      </c>
      <c r="C98" s="111">
        <v>17.213899999999999</v>
      </c>
      <c r="D98" s="111"/>
      <c r="E98" s="111"/>
      <c r="F98" s="111"/>
      <c r="G98" s="111"/>
      <c r="H98" s="111"/>
      <c r="I98" s="111"/>
      <c r="J98" s="111">
        <v>-9.5556695776161593</v>
      </c>
      <c r="K98" s="111">
        <v>4.8808756453777704</v>
      </c>
      <c r="L98" s="111">
        <v>6.9099941290701201</v>
      </c>
      <c r="M98" s="111">
        <v>5.4669371136583003</v>
      </c>
      <c r="N98" s="111">
        <v>-1.40903494888007</v>
      </c>
      <c r="O98" s="111">
        <v>3.0763974674854802</v>
      </c>
      <c r="Q98" s="111">
        <v>9.0952452504317804</v>
      </c>
    </row>
    <row r="99" spans="1:17" x14ac:dyDescent="0.25">
      <c r="A99" s="109" t="s">
        <v>88</v>
      </c>
      <c r="B99" s="110">
        <v>43985</v>
      </c>
      <c r="C99" s="111">
        <v>35.221600000000002</v>
      </c>
      <c r="D99" s="111"/>
      <c r="E99" s="111"/>
      <c r="F99" s="111"/>
      <c r="G99" s="111"/>
      <c r="H99" s="111"/>
      <c r="I99" s="111"/>
      <c r="J99" s="111">
        <v>13.377419289929801</v>
      </c>
      <c r="K99" s="111">
        <v>11.9981334502328</v>
      </c>
      <c r="L99" s="111">
        <v>12.2815190079562</v>
      </c>
      <c r="M99" s="111">
        <v>9.5528737333418405</v>
      </c>
      <c r="N99" s="111">
        <v>9.8506297152228406</v>
      </c>
      <c r="O99" s="111">
        <v>7.2835291948457899</v>
      </c>
      <c r="Q99" s="111">
        <v>16.060509420795501</v>
      </c>
    </row>
    <row r="100" spans="1:17" x14ac:dyDescent="0.25">
      <c r="A100" s="109" t="s">
        <v>89</v>
      </c>
      <c r="B100" s="110">
        <v>43985</v>
      </c>
      <c r="C100" s="111">
        <v>23.285599999999999</v>
      </c>
      <c r="D100" s="111"/>
      <c r="E100" s="111"/>
      <c r="F100" s="111"/>
      <c r="G100" s="111"/>
      <c r="H100" s="111"/>
      <c r="I100" s="111"/>
      <c r="J100" s="111">
        <v>18.701360886384201</v>
      </c>
      <c r="K100" s="111">
        <v>15.095191614966399</v>
      </c>
      <c r="L100" s="111">
        <v>12.24521002024</v>
      </c>
      <c r="M100" s="111">
        <v>9.0074909651001107</v>
      </c>
      <c r="N100" s="111">
        <v>10.370692027503701</v>
      </c>
      <c r="O100" s="111">
        <v>6.9400081500623196</v>
      </c>
      <c r="Q100" s="111">
        <v>12.0538006462839</v>
      </c>
    </row>
    <row r="101" spans="1:17" x14ac:dyDescent="0.25">
      <c r="A101" s="109" t="s">
        <v>90</v>
      </c>
      <c r="B101" s="110">
        <v>43985</v>
      </c>
      <c r="C101" s="111">
        <v>2531.4416999999999</v>
      </c>
      <c r="D101" s="111"/>
      <c r="E101" s="111"/>
      <c r="F101" s="111"/>
      <c r="G101" s="111"/>
      <c r="H101" s="111"/>
      <c r="I101" s="111"/>
      <c r="J101" s="111">
        <v>17.5138566061134</v>
      </c>
      <c r="K101" s="111">
        <v>18.2819736080857</v>
      </c>
      <c r="L101" s="111">
        <v>16.469070182390599</v>
      </c>
      <c r="M101" s="111">
        <v>16.369630123498101</v>
      </c>
      <c r="N101" s="111">
        <v>14.8330282535912</v>
      </c>
      <c r="O101" s="111">
        <v>9.1413447360393505</v>
      </c>
      <c r="Q101" s="111">
        <v>11.708760379137001</v>
      </c>
    </row>
    <row r="102" spans="1:17" x14ac:dyDescent="0.25">
      <c r="A102" s="109" t="s">
        <v>91</v>
      </c>
      <c r="B102" s="110">
        <v>43985</v>
      </c>
      <c r="C102" s="111">
        <v>22.212399999999999</v>
      </c>
      <c r="D102" s="111"/>
      <c r="E102" s="111"/>
      <c r="F102" s="111"/>
      <c r="G102" s="111"/>
      <c r="H102" s="111"/>
      <c r="I102" s="111"/>
      <c r="J102" s="111">
        <v>7.1861522757004499</v>
      </c>
      <c r="K102" s="111">
        <v>9.1904515855111004</v>
      </c>
      <c r="L102" s="111">
        <v>8.7157371010172007</v>
      </c>
      <c r="M102" s="111">
        <v>7.4790482114990304</v>
      </c>
      <c r="N102" s="111">
        <v>9.7768642396388792</v>
      </c>
      <c r="O102" s="111">
        <v>8.6090266453089708</v>
      </c>
      <c r="Q102" s="111">
        <v>10.226028905712299</v>
      </c>
    </row>
    <row r="103" spans="1:17" x14ac:dyDescent="0.25">
      <c r="A103" s="109" t="s">
        <v>92</v>
      </c>
      <c r="B103" s="110">
        <v>43985</v>
      </c>
      <c r="C103" s="111">
        <v>65.825100000000006</v>
      </c>
      <c r="D103" s="111"/>
      <c r="E103" s="111"/>
      <c r="F103" s="111"/>
      <c r="G103" s="111"/>
      <c r="H103" s="111"/>
      <c r="I103" s="111"/>
      <c r="J103" s="111">
        <v>13.508479209556301</v>
      </c>
      <c r="K103" s="111">
        <v>-12.6559094673368</v>
      </c>
      <c r="L103" s="111">
        <v>-10.126023313102101</v>
      </c>
      <c r="M103" s="111">
        <v>-4.5557706172571804</v>
      </c>
      <c r="N103" s="111">
        <v>-2.4151576055278299</v>
      </c>
      <c r="O103" s="111">
        <v>4.7192281953224997</v>
      </c>
      <c r="Q103" s="111">
        <v>23.9973636791897</v>
      </c>
    </row>
    <row r="104" spans="1:17" x14ac:dyDescent="0.25">
      <c r="A104" s="109" t="s">
        <v>93</v>
      </c>
      <c r="B104" s="110">
        <v>43985</v>
      </c>
      <c r="C104" s="111">
        <v>64.813199999999995</v>
      </c>
      <c r="D104" s="111"/>
      <c r="E104" s="111"/>
      <c r="F104" s="111"/>
      <c r="G104" s="111"/>
      <c r="H104" s="111"/>
      <c r="I104" s="111"/>
      <c r="J104" s="111">
        <v>23.809781139981499</v>
      </c>
      <c r="K104" s="111">
        <v>6.0108129240806996</v>
      </c>
      <c r="L104" s="111">
        <v>7.1760469164336804</v>
      </c>
      <c r="M104" s="111">
        <v>7.8688624661853002</v>
      </c>
      <c r="N104" s="111">
        <v>8.0717679989433293</v>
      </c>
      <c r="O104" s="111">
        <v>4.2192878866603101</v>
      </c>
      <c r="Q104" s="111">
        <v>23.713189522342098</v>
      </c>
    </row>
    <row r="105" spans="1:17" x14ac:dyDescent="0.25">
      <c r="A105" s="109" t="s">
        <v>94</v>
      </c>
      <c r="B105" s="110">
        <v>43985</v>
      </c>
      <c r="C105" s="111">
        <v>64.813199999999995</v>
      </c>
      <c r="D105" s="111"/>
      <c r="E105" s="111"/>
      <c r="F105" s="111"/>
      <c r="G105" s="111"/>
      <c r="H105" s="111"/>
      <c r="I105" s="111"/>
      <c r="J105" s="111">
        <v>23.809781139981499</v>
      </c>
      <c r="K105" s="111">
        <v>6.0108129240806996</v>
      </c>
      <c r="L105" s="111">
        <v>7.1760469164336804</v>
      </c>
      <c r="M105" s="111">
        <v>7.8688624661853002</v>
      </c>
      <c r="N105" s="111">
        <v>8.0717679989433293</v>
      </c>
      <c r="O105" s="111">
        <v>4.2192878866603101</v>
      </c>
      <c r="Q105" s="111">
        <v>23.713189522342098</v>
      </c>
    </row>
    <row r="106" spans="1:17" x14ac:dyDescent="0.25">
      <c r="A106" s="109" t="s">
        <v>95</v>
      </c>
      <c r="B106" s="110">
        <v>43985</v>
      </c>
      <c r="C106" s="111">
        <v>64.813199999999995</v>
      </c>
      <c r="D106" s="111"/>
      <c r="E106" s="111"/>
      <c r="F106" s="111"/>
      <c r="G106" s="111"/>
      <c r="H106" s="111"/>
      <c r="I106" s="111"/>
      <c r="J106" s="111">
        <v>23.809781139981499</v>
      </c>
      <c r="K106" s="111">
        <v>6.0108129240806996</v>
      </c>
      <c r="L106" s="111">
        <v>7.1760469164336804</v>
      </c>
      <c r="M106" s="111">
        <v>7.8688624661853002</v>
      </c>
      <c r="N106" s="111">
        <v>8.0717679989433293</v>
      </c>
      <c r="O106" s="111">
        <v>4.2192878866603101</v>
      </c>
      <c r="Q106" s="111">
        <v>23.713189522342098</v>
      </c>
    </row>
    <row r="107" spans="1:17" x14ac:dyDescent="0.25">
      <c r="A107" s="109" t="s">
        <v>96</v>
      </c>
      <c r="B107" s="110">
        <v>43985</v>
      </c>
      <c r="C107" s="111">
        <v>27.3139</v>
      </c>
      <c r="D107" s="111"/>
      <c r="E107" s="111"/>
      <c r="F107" s="111"/>
      <c r="G107" s="111"/>
      <c r="H107" s="111"/>
      <c r="I107" s="111"/>
      <c r="J107" s="111">
        <v>16.4450509106541</v>
      </c>
      <c r="K107" s="111">
        <v>8.9214768598360799</v>
      </c>
      <c r="L107" s="111">
        <v>9.0544116964879304</v>
      </c>
      <c r="M107" s="111">
        <v>7.4404714037854296</v>
      </c>
      <c r="N107" s="111">
        <v>9.9016761158998801</v>
      </c>
      <c r="O107" s="111">
        <v>7.06545532691338</v>
      </c>
      <c r="Q107" s="111">
        <v>13.6639427027027</v>
      </c>
    </row>
    <row r="108" spans="1:17" x14ac:dyDescent="0.25">
      <c r="A108" s="109" t="s">
        <v>97</v>
      </c>
      <c r="B108" s="110">
        <v>43985</v>
      </c>
      <c r="C108" s="111">
        <v>26.436599999999999</v>
      </c>
      <c r="D108" s="111"/>
      <c r="E108" s="111"/>
      <c r="F108" s="111"/>
      <c r="G108" s="111"/>
      <c r="H108" s="111"/>
      <c r="I108" s="111"/>
      <c r="J108" s="111">
        <v>27.431785503451199</v>
      </c>
      <c r="K108" s="111">
        <v>13.5278252604156</v>
      </c>
      <c r="L108" s="111">
        <v>13.6736593601143</v>
      </c>
      <c r="M108" s="111">
        <v>11.900869063844601</v>
      </c>
      <c r="N108" s="111">
        <v>12.027375355037</v>
      </c>
      <c r="O108" s="111">
        <v>8.9507732827013999</v>
      </c>
      <c r="Q108" s="111">
        <v>15.841983100079201</v>
      </c>
    </row>
    <row r="109" spans="1:17" x14ac:dyDescent="0.25">
      <c r="A109" s="109" t="s">
        <v>98</v>
      </c>
      <c r="B109" s="110">
        <v>43985</v>
      </c>
      <c r="C109" s="111">
        <v>16.283899999999999</v>
      </c>
      <c r="D109" s="111"/>
      <c r="E109" s="111"/>
      <c r="F109" s="111"/>
      <c r="G109" s="111"/>
      <c r="H109" s="111"/>
      <c r="I109" s="111"/>
      <c r="J109" s="111">
        <v>22.535293343124199</v>
      </c>
      <c r="K109" s="111">
        <v>5.1782600310572198</v>
      </c>
      <c r="L109" s="111">
        <v>8.5373349619519505</v>
      </c>
      <c r="M109" s="111">
        <v>7.1073343662134203</v>
      </c>
      <c r="N109" s="111">
        <v>5.6411393177236198</v>
      </c>
      <c r="O109" s="111">
        <v>4.6590158304549201</v>
      </c>
      <c r="Q109" s="111">
        <v>7.5822264462809903</v>
      </c>
    </row>
    <row r="110" spans="1:17" x14ac:dyDescent="0.25">
      <c r="A110" s="109" t="s">
        <v>99</v>
      </c>
      <c r="B110" s="110">
        <v>43985</v>
      </c>
      <c r="C110" s="111">
        <v>26.1373</v>
      </c>
      <c r="D110" s="111"/>
      <c r="E110" s="111"/>
      <c r="F110" s="111"/>
      <c r="G110" s="111"/>
      <c r="H110" s="111"/>
      <c r="I110" s="111"/>
      <c r="J110" s="111">
        <v>20.139137273244302</v>
      </c>
      <c r="K110" s="111">
        <v>17.866030251037401</v>
      </c>
      <c r="L110" s="111">
        <v>16.158554810527502</v>
      </c>
      <c r="M110" s="111">
        <v>12.2418402546169</v>
      </c>
      <c r="N110" s="111">
        <v>14.2992201767272</v>
      </c>
      <c r="O110" s="111">
        <v>9.3035267934690804</v>
      </c>
      <c r="Q110" s="111">
        <v>14.0174071870538</v>
      </c>
    </row>
    <row r="111" spans="1:17" x14ac:dyDescent="0.25">
      <c r="A111" s="109" t="s">
        <v>100</v>
      </c>
      <c r="B111" s="110">
        <v>43985</v>
      </c>
      <c r="C111" s="111">
        <v>15.87</v>
      </c>
      <c r="D111" s="111"/>
      <c r="E111" s="111"/>
      <c r="F111" s="111"/>
      <c r="G111" s="111"/>
      <c r="H111" s="111"/>
      <c r="I111" s="111"/>
      <c r="J111" s="111">
        <v>3.6040192303616001</v>
      </c>
      <c r="K111" s="111">
        <v>1.4175078805808701</v>
      </c>
      <c r="L111" s="111">
        <v>4.8956242454491399</v>
      </c>
      <c r="M111" s="111">
        <v>5.94415499373304</v>
      </c>
      <c r="N111" s="111">
        <v>6.2405188216414098</v>
      </c>
      <c r="O111" s="111">
        <v>6.6496823939813199</v>
      </c>
      <c r="Q111" s="111">
        <v>8.4485410094637192</v>
      </c>
    </row>
    <row r="112" spans="1:17" x14ac:dyDescent="0.25">
      <c r="A112" s="109" t="s">
        <v>101</v>
      </c>
      <c r="B112" s="110">
        <v>43985</v>
      </c>
      <c r="C112" s="111">
        <v>1135.0782999999999</v>
      </c>
      <c r="D112" s="111"/>
      <c r="E112" s="111"/>
      <c r="F112" s="111"/>
      <c r="G112" s="111"/>
      <c r="H112" s="111"/>
      <c r="I112" s="111"/>
      <c r="J112" s="111">
        <v>4.7891139773979203</v>
      </c>
      <c r="K112" s="111">
        <v>5.6606116081347304</v>
      </c>
      <c r="L112" s="111">
        <v>6.4667766151439601</v>
      </c>
      <c r="M112" s="111">
        <v>6.6578348018776197</v>
      </c>
      <c r="N112" s="111">
        <v>7.7011315882975602</v>
      </c>
      <c r="O112" s="111"/>
      <c r="Q112" s="111">
        <v>9.0134514625228501</v>
      </c>
    </row>
    <row r="113" spans="1:17" x14ac:dyDescent="0.25">
      <c r="A113" s="109" t="s">
        <v>102</v>
      </c>
      <c r="B113" s="110">
        <v>43985</v>
      </c>
      <c r="C113" s="111">
        <v>30.929400000000001</v>
      </c>
      <c r="D113" s="111"/>
      <c r="E113" s="111"/>
      <c r="F113" s="111"/>
      <c r="G113" s="111"/>
      <c r="H113" s="111"/>
      <c r="I113" s="111"/>
      <c r="J113" s="111">
        <v>14.7927419681366</v>
      </c>
      <c r="K113" s="111">
        <v>5.9037205021730301</v>
      </c>
      <c r="L113" s="111">
        <v>6.4694224320773204</v>
      </c>
      <c r="M113" s="111">
        <v>6.0077523251537102</v>
      </c>
      <c r="N113" s="111">
        <v>6.1090310942782198</v>
      </c>
      <c r="O113" s="111">
        <v>7.4076835789304099</v>
      </c>
      <c r="Q113" s="111">
        <v>12.345234324499</v>
      </c>
    </row>
    <row r="114" spans="1:17" x14ac:dyDescent="0.25">
      <c r="A114" s="109" t="s">
        <v>103</v>
      </c>
      <c r="B114" s="110">
        <v>43985</v>
      </c>
      <c r="C114" s="111">
        <v>27.5139</v>
      </c>
      <c r="D114" s="111"/>
      <c r="E114" s="111"/>
      <c r="F114" s="111"/>
      <c r="G114" s="111"/>
      <c r="H114" s="111"/>
      <c r="I114" s="111"/>
      <c r="J114" s="111">
        <v>25.786920831194202</v>
      </c>
      <c r="K114" s="111">
        <v>9.9052874684708705</v>
      </c>
      <c r="L114" s="111">
        <v>10.031151404193301</v>
      </c>
      <c r="M114" s="111">
        <v>9.6861768349480002</v>
      </c>
      <c r="N114" s="111">
        <v>10.804052095987</v>
      </c>
      <c r="O114" s="111">
        <v>9.6365789676481093</v>
      </c>
      <c r="Q114" s="111">
        <v>14.5594984294223</v>
      </c>
    </row>
    <row r="115" spans="1:17" x14ac:dyDescent="0.25">
      <c r="A115" s="109" t="s">
        <v>104</v>
      </c>
      <c r="B115" s="110">
        <v>43985</v>
      </c>
      <c r="C115" s="111">
        <v>22.636600000000001</v>
      </c>
      <c r="D115" s="111"/>
      <c r="E115" s="111"/>
      <c r="F115" s="111"/>
      <c r="G115" s="111"/>
      <c r="H115" s="111"/>
      <c r="I115" s="111"/>
      <c r="J115" s="111">
        <v>18.539987009934901</v>
      </c>
      <c r="K115" s="111">
        <v>13.389148463361501</v>
      </c>
      <c r="L115" s="111">
        <v>11.9541755919991</v>
      </c>
      <c r="M115" s="111">
        <v>9.8176858182662397</v>
      </c>
      <c r="N115" s="111">
        <v>11.007592868619801</v>
      </c>
      <c r="O115" s="111">
        <v>8.5388190490425302</v>
      </c>
      <c r="Q115" s="111">
        <v>9.1769976124154393</v>
      </c>
    </row>
    <row r="116" spans="1:17" x14ac:dyDescent="0.25">
      <c r="A116" s="109" t="s">
        <v>105</v>
      </c>
      <c r="B116" s="110">
        <v>43985</v>
      </c>
      <c r="C116" s="111">
        <v>12.8942</v>
      </c>
      <c r="D116" s="111"/>
      <c r="E116" s="111"/>
      <c r="F116" s="111"/>
      <c r="G116" s="111"/>
      <c r="H116" s="111"/>
      <c r="I116" s="111"/>
      <c r="J116" s="111">
        <v>11.6988042708303</v>
      </c>
      <c r="K116" s="111">
        <v>19.846810464750298</v>
      </c>
      <c r="L116" s="111">
        <v>15.5524246849352</v>
      </c>
      <c r="M116" s="111">
        <v>11.879171292230099</v>
      </c>
      <c r="N116" s="111">
        <v>14.236833818740999</v>
      </c>
      <c r="O116" s="111">
        <v>8.8521230804955806</v>
      </c>
      <c r="Q116" s="111">
        <v>9.0521251071122499</v>
      </c>
    </row>
    <row r="117" spans="1:17" x14ac:dyDescent="0.25">
      <c r="A117" s="109" t="s">
        <v>106</v>
      </c>
      <c r="B117" s="110">
        <v>43985</v>
      </c>
      <c r="C117" s="111">
        <v>27.860600000000002</v>
      </c>
      <c r="D117" s="111"/>
      <c r="E117" s="111"/>
      <c r="F117" s="111"/>
      <c r="G117" s="111"/>
      <c r="H117" s="111"/>
      <c r="I117" s="111"/>
      <c r="J117" s="111">
        <v>13.3733758640932</v>
      </c>
      <c r="K117" s="111">
        <v>16.487166525526401</v>
      </c>
      <c r="L117" s="111">
        <v>12.7089128535714</v>
      </c>
      <c r="M117" s="111">
        <v>9.25174139144492</v>
      </c>
      <c r="N117" s="111">
        <v>10.5054684916377</v>
      </c>
      <c r="O117" s="111">
        <v>7.4776309146825701</v>
      </c>
      <c r="Q117" s="111">
        <v>11.479343194224301</v>
      </c>
    </row>
    <row r="118" spans="1:17" x14ac:dyDescent="0.25">
      <c r="A118" s="109" t="s">
        <v>107</v>
      </c>
      <c r="B118" s="110">
        <v>43985</v>
      </c>
      <c r="C118" s="111">
        <v>2017.6324</v>
      </c>
      <c r="D118" s="111"/>
      <c r="E118" s="111"/>
      <c r="F118" s="111"/>
      <c r="G118" s="111"/>
      <c r="H118" s="111"/>
      <c r="I118" s="111"/>
      <c r="J118" s="111">
        <v>18.367504480836999</v>
      </c>
      <c r="K118" s="111">
        <v>9.1118683884610601</v>
      </c>
      <c r="L118" s="111">
        <v>11.0190924737845</v>
      </c>
      <c r="M118" s="111">
        <v>8.8430537684735704</v>
      </c>
      <c r="N118" s="111">
        <v>10.7065272952452</v>
      </c>
      <c r="O118" s="111">
        <v>8.7223820554857596</v>
      </c>
      <c r="Q118" s="111">
        <v>12.118624013050599</v>
      </c>
    </row>
    <row r="119" spans="1:17" x14ac:dyDescent="0.25">
      <c r="A119" s="109" t="s">
        <v>108</v>
      </c>
      <c r="B119" s="110">
        <v>43985</v>
      </c>
      <c r="C119" s="111">
        <v>30.210699999999999</v>
      </c>
      <c r="D119" s="111"/>
      <c r="E119" s="111"/>
      <c r="F119" s="111"/>
      <c r="G119" s="111"/>
      <c r="H119" s="111"/>
      <c r="I119" s="111"/>
      <c r="J119" s="111">
        <v>12.190254137575501</v>
      </c>
      <c r="K119" s="111">
        <v>-4.7848196113196204</v>
      </c>
      <c r="L119" s="111">
        <v>1.54085488300017</v>
      </c>
      <c r="M119" s="111">
        <v>2.2764710813074198</v>
      </c>
      <c r="N119" s="111">
        <v>-4.4613821954736199</v>
      </c>
      <c r="O119" s="111">
        <v>1.79953656343202</v>
      </c>
      <c r="Q119" s="111">
        <v>11.795439308622001</v>
      </c>
    </row>
    <row r="120" spans="1:17" x14ac:dyDescent="0.25">
      <c r="A120" s="109" t="s">
        <v>109</v>
      </c>
      <c r="B120" s="110">
        <v>43985</v>
      </c>
      <c r="C120" s="111">
        <v>62.9741</v>
      </c>
      <c r="D120" s="111"/>
      <c r="E120" s="111"/>
      <c r="F120" s="111"/>
      <c r="G120" s="111"/>
      <c r="H120" s="111"/>
      <c r="I120" s="111"/>
      <c r="J120" s="111">
        <v>6.1601908438109003</v>
      </c>
      <c r="K120" s="111">
        <v>5.8164438562425804</v>
      </c>
      <c r="L120" s="111">
        <v>6.1746484161194699</v>
      </c>
      <c r="M120" s="111">
        <v>5.9961348326648602</v>
      </c>
      <c r="N120" s="111">
        <v>6.0933787880055998</v>
      </c>
      <c r="O120" s="111">
        <v>4.2363823072098503</v>
      </c>
      <c r="Q120" s="111">
        <v>24.0252814363817</v>
      </c>
    </row>
    <row r="121" spans="1:17" x14ac:dyDescent="0.25">
      <c r="A121" s="109" t="s">
        <v>110</v>
      </c>
      <c r="B121" s="110">
        <v>43985</v>
      </c>
      <c r="C121" s="111">
        <v>15.7128</v>
      </c>
      <c r="D121" s="111"/>
      <c r="E121" s="111"/>
      <c r="F121" s="111"/>
      <c r="G121" s="111"/>
      <c r="H121" s="111"/>
      <c r="I121" s="111"/>
      <c r="J121" s="111">
        <v>6.8413581030652697</v>
      </c>
      <c r="K121" s="111">
        <v>10.4646456900886</v>
      </c>
      <c r="L121" s="111">
        <v>12.590844526612401</v>
      </c>
      <c r="M121" s="111">
        <v>9.9640181679642197</v>
      </c>
      <c r="N121" s="111">
        <v>11.5001292016424</v>
      </c>
      <c r="O121" s="111">
        <v>8.3265460881912805</v>
      </c>
      <c r="Q121" s="111">
        <v>11.2620371674784</v>
      </c>
    </row>
    <row r="122" spans="1:17" x14ac:dyDescent="0.25">
      <c r="A122" s="109" t="s">
        <v>111</v>
      </c>
      <c r="B122" s="110">
        <v>43985</v>
      </c>
      <c r="C122" s="111">
        <v>26.8355</v>
      </c>
      <c r="D122" s="111"/>
      <c r="E122" s="111"/>
      <c r="F122" s="111"/>
      <c r="G122" s="111"/>
      <c r="H122" s="111"/>
      <c r="I122" s="111"/>
      <c r="J122" s="111">
        <v>19.1039319130861</v>
      </c>
      <c r="K122" s="111">
        <v>15.3563558063433</v>
      </c>
      <c r="L122" s="111">
        <v>14.589940821251799</v>
      </c>
      <c r="M122" s="111">
        <v>11.549967828634999</v>
      </c>
      <c r="N122" s="111">
        <v>13.905812039166801</v>
      </c>
      <c r="O122" s="111">
        <v>9.2603938140600395</v>
      </c>
      <c r="Q122" s="111">
        <v>10.2655487804878</v>
      </c>
    </row>
    <row r="123" spans="1:17" x14ac:dyDescent="0.25">
      <c r="A123" s="109" t="s">
        <v>112</v>
      </c>
      <c r="B123" s="110">
        <v>43985</v>
      </c>
      <c r="C123" s="111">
        <v>30.738</v>
      </c>
      <c r="D123" s="111"/>
      <c r="E123" s="111"/>
      <c r="F123" s="111"/>
      <c r="G123" s="111"/>
      <c r="H123" s="111"/>
      <c r="I123" s="111"/>
      <c r="J123" s="111">
        <v>16.594078373203399</v>
      </c>
      <c r="K123" s="111">
        <v>8.8067497901670109</v>
      </c>
      <c r="L123" s="111">
        <v>8.7393894271127106</v>
      </c>
      <c r="M123" s="111">
        <v>7.7652425531042297</v>
      </c>
      <c r="N123" s="111">
        <v>8.0175550916078802</v>
      </c>
      <c r="O123" s="111">
        <v>6.29490635184015</v>
      </c>
      <c r="Q123" s="111">
        <v>12.3722948676038</v>
      </c>
    </row>
    <row r="124" spans="1:17" x14ac:dyDescent="0.25">
      <c r="A124" s="109" t="s">
        <v>113</v>
      </c>
      <c r="B124" s="110">
        <v>43985</v>
      </c>
      <c r="C124" s="111">
        <v>18.155799999999999</v>
      </c>
      <c r="D124" s="111"/>
      <c r="E124" s="111"/>
      <c r="F124" s="111"/>
      <c r="G124" s="111"/>
      <c r="H124" s="111"/>
      <c r="I124" s="111"/>
      <c r="J124" s="111">
        <v>17.4684160737973</v>
      </c>
      <c r="K124" s="111">
        <v>12.5241906836038</v>
      </c>
      <c r="L124" s="111">
        <v>11.906910225656601</v>
      </c>
      <c r="M124" s="111">
        <v>9.8504007351383898</v>
      </c>
      <c r="N124" s="111">
        <v>11.604151088928001</v>
      </c>
      <c r="O124" s="111">
        <v>7.5788313782844297</v>
      </c>
      <c r="Q124" s="111">
        <v>9.8149258160237398</v>
      </c>
    </row>
    <row r="125" spans="1:17" x14ac:dyDescent="0.25">
      <c r="A125" s="109" t="s">
        <v>369</v>
      </c>
      <c r="B125" s="110">
        <v>43985</v>
      </c>
      <c r="C125" s="111">
        <v>0.36620000000000003</v>
      </c>
      <c r="D125" s="111"/>
      <c r="E125" s="111"/>
      <c r="F125" s="111"/>
      <c r="G125" s="111"/>
      <c r="H125" s="111"/>
      <c r="I125" s="111"/>
      <c r="J125" s="111">
        <v>8.5693236832305608</v>
      </c>
      <c r="K125" s="111">
        <v>8.8607287645958994</v>
      </c>
      <c r="L125" s="111"/>
      <c r="M125" s="111"/>
      <c r="N125" s="111"/>
      <c r="O125" s="111"/>
      <c r="Q125" s="111">
        <v>8.7908060420430303</v>
      </c>
    </row>
    <row r="126" spans="1:17" x14ac:dyDescent="0.25">
      <c r="A126" s="109" t="s">
        <v>114</v>
      </c>
      <c r="B126" s="110">
        <v>43985</v>
      </c>
      <c r="C126" s="111">
        <v>20.392299999999999</v>
      </c>
      <c r="D126" s="111"/>
      <c r="E126" s="111"/>
      <c r="F126" s="111"/>
      <c r="G126" s="111"/>
      <c r="H126" s="111"/>
      <c r="I126" s="111"/>
      <c r="J126" s="111">
        <v>19.145099017895099</v>
      </c>
      <c r="K126" s="111">
        <v>16.151327628419299</v>
      </c>
      <c r="L126" s="111">
        <v>4.2647140208297998</v>
      </c>
      <c r="M126" s="111">
        <v>2.9103737652171602</v>
      </c>
      <c r="N126" s="111">
        <v>-9.9664729776479305E-2</v>
      </c>
      <c r="O126" s="111">
        <v>1.54894692203199</v>
      </c>
      <c r="Q126" s="111">
        <v>10.440928984310499</v>
      </c>
    </row>
    <row r="127" spans="1:17" x14ac:dyDescent="0.25">
      <c r="A127" s="132"/>
      <c r="B127" s="132"/>
      <c r="C127" s="132"/>
      <c r="D127" s="114"/>
      <c r="E127" s="114"/>
      <c r="F127" s="114" t="s">
        <v>115</v>
      </c>
      <c r="G127" s="114" t="s">
        <v>116</v>
      </c>
      <c r="H127" s="114" t="s">
        <v>117</v>
      </c>
      <c r="I127" s="114" t="s">
        <v>47</v>
      </c>
      <c r="J127" s="114" t="s">
        <v>48</v>
      </c>
      <c r="K127" s="114" t="s">
        <v>1</v>
      </c>
      <c r="L127" s="114" t="s">
        <v>2</v>
      </c>
      <c r="M127" s="114" t="s">
        <v>3</v>
      </c>
      <c r="N127" s="114" t="s">
        <v>4</v>
      </c>
      <c r="O127" s="114" t="s">
        <v>5</v>
      </c>
      <c r="Q127" s="114" t="s">
        <v>46</v>
      </c>
    </row>
    <row r="128" spans="1:17" x14ac:dyDescent="0.25">
      <c r="A128" s="132"/>
      <c r="B128" s="132"/>
      <c r="C128" s="132"/>
      <c r="D128" s="114"/>
      <c r="E128" s="114"/>
      <c r="F128" s="114" t="s">
        <v>0</v>
      </c>
      <c r="G128" s="114" t="s">
        <v>0</v>
      </c>
      <c r="H128" s="114" t="s">
        <v>0</v>
      </c>
      <c r="I128" s="114" t="s">
        <v>0</v>
      </c>
      <c r="J128" s="114" t="s">
        <v>0</v>
      </c>
      <c r="K128" s="114" t="s">
        <v>0</v>
      </c>
      <c r="L128" s="114" t="s">
        <v>0</v>
      </c>
      <c r="M128" s="114" t="s">
        <v>0</v>
      </c>
      <c r="N128" s="114" t="s">
        <v>0</v>
      </c>
      <c r="O128" s="114" t="s">
        <v>0</v>
      </c>
      <c r="Q128" s="114" t="s">
        <v>0</v>
      </c>
    </row>
    <row r="129" spans="1:17" x14ac:dyDescent="0.25">
      <c r="A129" s="114" t="s">
        <v>7</v>
      </c>
      <c r="B129" s="114" t="s">
        <v>8</v>
      </c>
      <c r="C129" s="114" t="s">
        <v>9</v>
      </c>
      <c r="D129" s="114"/>
      <c r="E129" s="114"/>
      <c r="F129" s="114"/>
      <c r="G129" s="114"/>
      <c r="H129" s="114"/>
      <c r="I129" s="114"/>
      <c r="J129" s="114"/>
      <c r="K129" s="114"/>
      <c r="L129" s="114"/>
      <c r="M129" s="114"/>
      <c r="N129" s="114"/>
      <c r="O129" s="114"/>
      <c r="Q129" s="114"/>
    </row>
    <row r="130" spans="1:17" x14ac:dyDescent="0.25">
      <c r="A130" s="108" t="s">
        <v>388</v>
      </c>
      <c r="B130" s="108"/>
      <c r="C130" s="108"/>
      <c r="D130" s="108"/>
      <c r="E130" s="108"/>
      <c r="F130" s="108"/>
      <c r="G130" s="108"/>
      <c r="H130" s="108"/>
      <c r="I130" s="108"/>
      <c r="J130" s="108"/>
      <c r="K130" s="108"/>
      <c r="L130" s="108"/>
      <c r="M130" s="108"/>
      <c r="N130" s="108"/>
      <c r="O130" s="108"/>
      <c r="Q130" s="108"/>
    </row>
    <row r="131" spans="1:17" x14ac:dyDescent="0.25">
      <c r="A131" s="109" t="s">
        <v>118</v>
      </c>
      <c r="B131" s="110">
        <v>43985</v>
      </c>
      <c r="C131" s="111">
        <v>322.48250000000002</v>
      </c>
      <c r="D131" s="111"/>
      <c r="E131" s="111"/>
      <c r="F131" s="111">
        <v>4.3241576917367697</v>
      </c>
      <c r="G131" s="111">
        <v>3.7060324174177399</v>
      </c>
      <c r="H131" s="111">
        <v>3.1435706125312599</v>
      </c>
      <c r="I131" s="111">
        <v>4.0145180796958098</v>
      </c>
      <c r="J131" s="111">
        <v>5.3040228502751496</v>
      </c>
      <c r="K131" s="111">
        <v>5.7073122300877301</v>
      </c>
      <c r="L131" s="111">
        <v>5.4941680209795303</v>
      </c>
      <c r="M131" s="111">
        <v>5.58420114183577</v>
      </c>
      <c r="N131" s="111">
        <v>5.96164183755337</v>
      </c>
      <c r="O131" s="111">
        <v>7.3259226937771702</v>
      </c>
      <c r="Q131" s="111">
        <v>10.1368135663405</v>
      </c>
    </row>
    <row r="132" spans="1:17" x14ac:dyDescent="0.25">
      <c r="A132" s="109" t="s">
        <v>119</v>
      </c>
      <c r="B132" s="110">
        <v>43985</v>
      </c>
      <c r="C132" s="111">
        <v>2223.9454999999998</v>
      </c>
      <c r="D132" s="111"/>
      <c r="E132" s="111"/>
      <c r="F132" s="111">
        <v>3.1744095935782899</v>
      </c>
      <c r="G132" s="111">
        <v>2.9111394109397901</v>
      </c>
      <c r="H132" s="111">
        <v>2.76881311106195</v>
      </c>
      <c r="I132" s="111">
        <v>3.7065813583020799</v>
      </c>
      <c r="J132" s="111">
        <v>4.87474354228286</v>
      </c>
      <c r="K132" s="111">
        <v>5.7633652548998402</v>
      </c>
      <c r="L132" s="111">
        <v>5.5217970235499596</v>
      </c>
      <c r="M132" s="111">
        <v>5.60008724150926</v>
      </c>
      <c r="N132" s="111">
        <v>5.8953553942932002</v>
      </c>
      <c r="O132" s="111">
        <v>7.2992605694407802</v>
      </c>
      <c r="Q132" s="111">
        <v>10.058138650776501</v>
      </c>
    </row>
    <row r="133" spans="1:17" x14ac:dyDescent="0.25">
      <c r="A133" s="109" t="s">
        <v>120</v>
      </c>
      <c r="B133" s="110">
        <v>43985</v>
      </c>
      <c r="C133" s="111">
        <v>2306.7981</v>
      </c>
      <c r="D133" s="111"/>
      <c r="E133" s="111"/>
      <c r="F133" s="111">
        <v>2.2311508719729001</v>
      </c>
      <c r="G133" s="111">
        <v>2.54536571953482</v>
      </c>
      <c r="H133" s="111">
        <v>2.6435207237265699</v>
      </c>
      <c r="I133" s="111">
        <v>3.2925824566350301</v>
      </c>
      <c r="J133" s="111">
        <v>3.87089489876282</v>
      </c>
      <c r="K133" s="111">
        <v>5.5378172433368702</v>
      </c>
      <c r="L133" s="111">
        <v>5.4302603813151702</v>
      </c>
      <c r="M133" s="111">
        <v>5.5690850886121002</v>
      </c>
      <c r="N133" s="111">
        <v>5.8639424402914901</v>
      </c>
      <c r="O133" s="111">
        <v>7.3104427787846404</v>
      </c>
      <c r="Q133" s="111">
        <v>10.1334227868367</v>
      </c>
    </row>
    <row r="134" spans="1:17" x14ac:dyDescent="0.25">
      <c r="A134" s="109" t="s">
        <v>121</v>
      </c>
      <c r="B134" s="110">
        <v>43985</v>
      </c>
      <c r="C134" s="111">
        <v>3082.1356000000001</v>
      </c>
      <c r="D134" s="111"/>
      <c r="E134" s="111"/>
      <c r="F134" s="111">
        <v>3.10772033060924</v>
      </c>
      <c r="G134" s="111">
        <v>3.2117273119515901</v>
      </c>
      <c r="H134" s="111">
        <v>3.38134642325993</v>
      </c>
      <c r="I134" s="111">
        <v>3.7263817275890099</v>
      </c>
      <c r="J134" s="111">
        <v>4.2601082685382901</v>
      </c>
      <c r="K134" s="111">
        <v>5.4058194227477596</v>
      </c>
      <c r="L134" s="111">
        <v>5.3971941896908504</v>
      </c>
      <c r="M134" s="111">
        <v>5.5838656580005903</v>
      </c>
      <c r="N134" s="111">
        <v>5.8988856865878097</v>
      </c>
      <c r="O134" s="111">
        <v>7.3108673235158204</v>
      </c>
      <c r="Q134" s="111">
        <v>10.015874857556</v>
      </c>
    </row>
    <row r="135" spans="1:17" x14ac:dyDescent="0.25">
      <c r="A135" s="109" t="s">
        <v>122</v>
      </c>
      <c r="B135" s="110">
        <v>43985</v>
      </c>
      <c r="C135" s="111">
        <v>2305.1718999999998</v>
      </c>
      <c r="D135" s="111"/>
      <c r="E135" s="111"/>
      <c r="F135" s="111">
        <v>3.3127651046110902</v>
      </c>
      <c r="G135" s="111">
        <v>3.1633919236582599</v>
      </c>
      <c r="H135" s="111">
        <v>2.7755864884826398</v>
      </c>
      <c r="I135" s="111">
        <v>3.8170406534861301</v>
      </c>
      <c r="J135" s="111">
        <v>5.02328809316462</v>
      </c>
      <c r="K135" s="111">
        <v>5.5663406613724602</v>
      </c>
      <c r="L135" s="111">
        <v>5.2895362585548602</v>
      </c>
      <c r="M135" s="111">
        <v>5.3770772169488703</v>
      </c>
      <c r="N135" s="111">
        <v>5.6585312553468796</v>
      </c>
      <c r="O135" s="111">
        <v>7.2007950290843503</v>
      </c>
      <c r="Q135" s="111">
        <v>10.0112363207509</v>
      </c>
    </row>
    <row r="136" spans="1:17" x14ac:dyDescent="0.25">
      <c r="A136" s="109" t="s">
        <v>123</v>
      </c>
      <c r="B136" s="110">
        <v>43985</v>
      </c>
      <c r="C136" s="111">
        <v>2404.6441</v>
      </c>
      <c r="D136" s="111"/>
      <c r="E136" s="111"/>
      <c r="F136" s="111">
        <v>3.0330085001354399</v>
      </c>
      <c r="G136" s="111">
        <v>2.6670220570104899</v>
      </c>
      <c r="H136" s="111">
        <v>2.5599954427674301</v>
      </c>
      <c r="I136" s="111">
        <v>2.9717377877252802</v>
      </c>
      <c r="J136" s="111">
        <v>3.2448767673511498</v>
      </c>
      <c r="K136" s="111">
        <v>3.90885371861506</v>
      </c>
      <c r="L136" s="111">
        <v>4.4872688186947602</v>
      </c>
      <c r="M136" s="111">
        <v>4.7946357362521699</v>
      </c>
      <c r="N136" s="111">
        <v>5.1587317569147801</v>
      </c>
      <c r="O136" s="111">
        <v>6.8976358134562901</v>
      </c>
      <c r="Q136" s="111">
        <v>9.7132174795596598</v>
      </c>
    </row>
    <row r="137" spans="1:17" x14ac:dyDescent="0.25">
      <c r="A137" s="109" t="s">
        <v>124</v>
      </c>
      <c r="B137" s="110">
        <v>43985</v>
      </c>
      <c r="C137" s="111">
        <v>2863.9369999999999</v>
      </c>
      <c r="D137" s="111"/>
      <c r="E137" s="111"/>
      <c r="F137" s="111">
        <v>3.16605653281843</v>
      </c>
      <c r="G137" s="111">
        <v>2.80702903848151</v>
      </c>
      <c r="H137" s="111">
        <v>2.8804345607314401</v>
      </c>
      <c r="I137" s="111">
        <v>3.3976969169564102</v>
      </c>
      <c r="J137" s="111">
        <v>4.3098993563731502</v>
      </c>
      <c r="K137" s="111">
        <v>5.6012947656350001</v>
      </c>
      <c r="L137" s="111">
        <v>5.4091965432837803</v>
      </c>
      <c r="M137" s="111">
        <v>5.4696156635870903</v>
      </c>
      <c r="N137" s="111">
        <v>5.7893327592862702</v>
      </c>
      <c r="O137" s="111">
        <v>7.2401345121941301</v>
      </c>
      <c r="Q137" s="111">
        <v>9.9958166615234898</v>
      </c>
    </row>
    <row r="138" spans="1:17" x14ac:dyDescent="0.25">
      <c r="A138" s="109" t="s">
        <v>125</v>
      </c>
      <c r="B138" s="110">
        <v>43985</v>
      </c>
      <c r="C138" s="111">
        <v>2581.7811999999999</v>
      </c>
      <c r="D138" s="111"/>
      <c r="E138" s="111"/>
      <c r="F138" s="111">
        <v>2.81782654270557</v>
      </c>
      <c r="G138" s="111">
        <v>3.1308538125151002</v>
      </c>
      <c r="H138" s="111">
        <v>2.8795858272803501</v>
      </c>
      <c r="I138" s="111">
        <v>4.0397872742255201</v>
      </c>
      <c r="J138" s="111">
        <v>5.1091668421761396</v>
      </c>
      <c r="K138" s="111">
        <v>5.9448491930748304</v>
      </c>
      <c r="L138" s="111">
        <v>5.6236668871491897</v>
      </c>
      <c r="M138" s="111">
        <v>5.7366745335727503</v>
      </c>
      <c r="N138" s="111">
        <v>6.0486897928853596</v>
      </c>
      <c r="O138" s="111">
        <v>7.3680532348805503</v>
      </c>
      <c r="Q138" s="111">
        <v>9.8805516155079705</v>
      </c>
    </row>
    <row r="139" spans="1:17" x14ac:dyDescent="0.25">
      <c r="A139" s="109" t="s">
        <v>126</v>
      </c>
      <c r="B139" s="110">
        <v>43985</v>
      </c>
      <c r="C139" s="111">
        <v>2193.1900999999998</v>
      </c>
      <c r="D139" s="111"/>
      <c r="E139" s="111"/>
      <c r="F139" s="111">
        <v>3.2438967490664399</v>
      </c>
      <c r="G139" s="111">
        <v>2.04680770750132</v>
      </c>
      <c r="H139" s="111">
        <v>2.32408008319688</v>
      </c>
      <c r="I139" s="111">
        <v>2.72792941711208</v>
      </c>
      <c r="J139" s="111">
        <v>3.16820056596513</v>
      </c>
      <c r="K139" s="111">
        <v>4.2971158272058601</v>
      </c>
      <c r="L139" s="111">
        <v>4.5926416963632901</v>
      </c>
      <c r="M139" s="111">
        <v>4.7502014608808896</v>
      </c>
      <c r="N139" s="111">
        <v>5.1082195903044303</v>
      </c>
      <c r="O139" s="111">
        <v>7.0176175187523402</v>
      </c>
      <c r="Q139" s="111">
        <v>10.0386677604242</v>
      </c>
    </row>
    <row r="140" spans="1:17" x14ac:dyDescent="0.25">
      <c r="A140" s="109" t="s">
        <v>127</v>
      </c>
      <c r="B140" s="110">
        <v>43985</v>
      </c>
      <c r="C140" s="111">
        <v>3010.6226999999999</v>
      </c>
      <c r="D140" s="111"/>
      <c r="E140" s="111"/>
      <c r="F140" s="111">
        <v>4.0752432010988704</v>
      </c>
      <c r="G140" s="111">
        <v>3.1679490719149799</v>
      </c>
      <c r="H140" s="111">
        <v>3.6916920461293499</v>
      </c>
      <c r="I140" s="111">
        <v>4.1851537176022804</v>
      </c>
      <c r="J140" s="111">
        <v>5.0684061357694903</v>
      </c>
      <c r="K140" s="111">
        <v>6.0239693237201699</v>
      </c>
      <c r="L140" s="111">
        <v>5.78743028506437</v>
      </c>
      <c r="M140" s="111">
        <v>5.9154750614097296</v>
      </c>
      <c r="N140" s="111">
        <v>6.1880702736470097</v>
      </c>
      <c r="O140" s="111">
        <v>7.4389065504318399</v>
      </c>
      <c r="Q140" s="111">
        <v>10.2471180215824</v>
      </c>
    </row>
    <row r="141" spans="1:17" x14ac:dyDescent="0.25">
      <c r="A141" s="109" t="s">
        <v>128</v>
      </c>
      <c r="B141" s="110">
        <v>43985</v>
      </c>
      <c r="C141" s="111">
        <v>3940.181</v>
      </c>
      <c r="D141" s="111"/>
      <c r="E141" s="111"/>
      <c r="F141" s="111">
        <v>2.2613687036454602</v>
      </c>
      <c r="G141" s="111">
        <v>2.3583351859759101</v>
      </c>
      <c r="H141" s="111">
        <v>2.2476400641699201</v>
      </c>
      <c r="I141" s="111">
        <v>3.4134437128669801</v>
      </c>
      <c r="J141" s="111">
        <v>4.7130714836663197</v>
      </c>
      <c r="K141" s="111">
        <v>5.5080732079618002</v>
      </c>
      <c r="L141" s="111">
        <v>5.3113310817854096</v>
      </c>
      <c r="M141" s="111">
        <v>5.4281875652554596</v>
      </c>
      <c r="N141" s="111">
        <v>5.7546581104844297</v>
      </c>
      <c r="O141" s="111">
        <v>7.1290756165419698</v>
      </c>
      <c r="Q141" s="111">
        <v>9.9547063947979204</v>
      </c>
    </row>
    <row r="142" spans="1:17" x14ac:dyDescent="0.25">
      <c r="A142" s="109" t="s">
        <v>129</v>
      </c>
      <c r="B142" s="110">
        <v>43985</v>
      </c>
      <c r="C142" s="111">
        <v>1994.6638</v>
      </c>
      <c r="D142" s="111"/>
      <c r="E142" s="111"/>
      <c r="F142" s="111">
        <v>2.6407112088917599</v>
      </c>
      <c r="G142" s="111">
        <v>2.8778655108840598</v>
      </c>
      <c r="H142" s="111">
        <v>2.8671713966459098</v>
      </c>
      <c r="I142" s="111">
        <v>3.67670589528643</v>
      </c>
      <c r="J142" s="111">
        <v>4.4608536725828802</v>
      </c>
      <c r="K142" s="111">
        <v>4.9784520700910804</v>
      </c>
      <c r="L142" s="111">
        <v>5.1246397857005297</v>
      </c>
      <c r="M142" s="111">
        <v>5.3688185914085098</v>
      </c>
      <c r="N142" s="111">
        <v>5.74004901062799</v>
      </c>
      <c r="O142" s="111">
        <v>7.2323481641122598</v>
      </c>
      <c r="Q142" s="111">
        <v>9.9810799992328203</v>
      </c>
    </row>
    <row r="143" spans="1:17" x14ac:dyDescent="0.25">
      <c r="A143" s="109" t="s">
        <v>130</v>
      </c>
      <c r="B143" s="110">
        <v>43985</v>
      </c>
      <c r="C143" s="111">
        <v>296.46789999999999</v>
      </c>
      <c r="D143" s="111"/>
      <c r="E143" s="111"/>
      <c r="F143" s="111">
        <v>3.5337769093946001</v>
      </c>
      <c r="G143" s="111">
        <v>3.1443792940844002</v>
      </c>
      <c r="H143" s="111">
        <v>2.9635072427912501</v>
      </c>
      <c r="I143" s="111">
        <v>3.9121626313794802</v>
      </c>
      <c r="J143" s="111">
        <v>5.2129213941242902</v>
      </c>
      <c r="K143" s="111">
        <v>5.8415140952504396</v>
      </c>
      <c r="L143" s="111">
        <v>5.5197366964135499</v>
      </c>
      <c r="M143" s="111">
        <v>5.58471350366887</v>
      </c>
      <c r="N143" s="111">
        <v>5.8850502581482296</v>
      </c>
      <c r="O143" s="111">
        <v>7.2493065229234199</v>
      </c>
      <c r="Q143" s="111">
        <v>10.0346147220102</v>
      </c>
    </row>
    <row r="144" spans="1:17" x14ac:dyDescent="0.25">
      <c r="A144" s="109" t="s">
        <v>131</v>
      </c>
      <c r="B144" s="110">
        <v>43985</v>
      </c>
      <c r="C144" s="111">
        <v>2150.5756999999999</v>
      </c>
      <c r="D144" s="111"/>
      <c r="E144" s="111"/>
      <c r="F144" s="111">
        <v>4.25372888964504</v>
      </c>
      <c r="G144" s="111">
        <v>3.81994386996324</v>
      </c>
      <c r="H144" s="111">
        <v>3.45855970686193</v>
      </c>
      <c r="I144" s="111">
        <v>4.1452511869387898</v>
      </c>
      <c r="J144" s="111">
        <v>5.1233281115619604</v>
      </c>
      <c r="K144" s="111">
        <v>5.9621852425661901</v>
      </c>
      <c r="L144" s="111">
        <v>5.6563514680337397</v>
      </c>
      <c r="M144" s="111">
        <v>5.7545299829727101</v>
      </c>
      <c r="N144" s="111">
        <v>6.0291544094572203</v>
      </c>
      <c r="O144" s="111">
        <v>7.3721238124257704</v>
      </c>
      <c r="Q144" s="111">
        <v>10.025268532804599</v>
      </c>
    </row>
    <row r="145" spans="1:17" x14ac:dyDescent="0.25">
      <c r="A145" s="109" t="s">
        <v>132</v>
      </c>
      <c r="B145" s="110">
        <v>43985</v>
      </c>
      <c r="C145" s="111">
        <v>2421.8418999999999</v>
      </c>
      <c r="D145" s="111"/>
      <c r="E145" s="111"/>
      <c r="F145" s="111">
        <v>3.0039321244113002</v>
      </c>
      <c r="G145" s="111">
        <v>2.8340406526647199</v>
      </c>
      <c r="H145" s="111">
        <v>2.68749821361699</v>
      </c>
      <c r="I145" s="111">
        <v>3.42500405256119</v>
      </c>
      <c r="J145" s="111">
        <v>4.4401191547959096</v>
      </c>
      <c r="K145" s="111">
        <v>5.19567005784406</v>
      </c>
      <c r="L145" s="111">
        <v>5.1339958992552104</v>
      </c>
      <c r="M145" s="111">
        <v>5.2325383693126604</v>
      </c>
      <c r="N145" s="111">
        <v>5.5386576415065996</v>
      </c>
      <c r="O145" s="111">
        <v>7.0599087377908196</v>
      </c>
      <c r="Q145" s="111">
        <v>9.8851798282579004</v>
      </c>
    </row>
    <row r="146" spans="1:17" x14ac:dyDescent="0.25">
      <c r="A146" s="109" t="s">
        <v>133</v>
      </c>
      <c r="B146" s="110">
        <v>43985</v>
      </c>
      <c r="C146" s="111">
        <v>1553.0146</v>
      </c>
      <c r="D146" s="111"/>
      <c r="E146" s="111"/>
      <c r="F146" s="111">
        <v>2.8746037313712698</v>
      </c>
      <c r="G146" s="111">
        <v>2.6007352736432399</v>
      </c>
      <c r="H146" s="111">
        <v>2.5284347036684802</v>
      </c>
      <c r="I146" s="111">
        <v>2.9384567080931001</v>
      </c>
      <c r="J146" s="111">
        <v>3.4483598369427901</v>
      </c>
      <c r="K146" s="111">
        <v>3.75946795164527</v>
      </c>
      <c r="L146" s="111">
        <v>4.2502738141142302</v>
      </c>
      <c r="M146" s="111">
        <v>4.5443540575783397</v>
      </c>
      <c r="N146" s="111">
        <v>4.9346841690363599</v>
      </c>
      <c r="O146" s="111">
        <v>6.4579145579924102</v>
      </c>
      <c r="Q146" s="111">
        <v>8.4260076688336394</v>
      </c>
    </row>
    <row r="147" spans="1:17" x14ac:dyDescent="0.25">
      <c r="A147" s="109" t="s">
        <v>134</v>
      </c>
      <c r="B147" s="110">
        <v>43985</v>
      </c>
      <c r="C147" s="111">
        <v>1953.3874000000001</v>
      </c>
      <c r="D147" s="111"/>
      <c r="E147" s="111"/>
      <c r="F147" s="111">
        <v>2.43861931320866</v>
      </c>
      <c r="G147" s="111">
        <v>2.1529493121976002</v>
      </c>
      <c r="H147" s="111">
        <v>2.0599544406075299</v>
      </c>
      <c r="I147" s="111">
        <v>2.8862292392660698</v>
      </c>
      <c r="J147" s="111">
        <v>3.4629927683736499</v>
      </c>
      <c r="K147" s="111">
        <v>4.8312929809923402</v>
      </c>
      <c r="L147" s="111">
        <v>5.0857892857665696</v>
      </c>
      <c r="M147" s="111">
        <v>5.2960657469057599</v>
      </c>
      <c r="N147" s="111">
        <v>5.6424352060236904</v>
      </c>
      <c r="O147" s="111">
        <v>7.1704285606014304</v>
      </c>
      <c r="Q147" s="111">
        <v>10.0787208736584</v>
      </c>
    </row>
    <row r="148" spans="1:17" x14ac:dyDescent="0.25">
      <c r="A148" s="109" t="s">
        <v>135</v>
      </c>
      <c r="B148" s="110">
        <v>43985</v>
      </c>
      <c r="C148" s="111">
        <v>1952.3308</v>
      </c>
      <c r="D148" s="111"/>
      <c r="E148" s="111"/>
      <c r="F148" s="111">
        <v>2.8101653510034201</v>
      </c>
      <c r="G148" s="111">
        <v>2.8118450810937801</v>
      </c>
      <c r="H148" s="111">
        <v>2.41071006719273</v>
      </c>
      <c r="I148" s="111">
        <v>3.3176111927520999</v>
      </c>
      <c r="J148" s="111">
        <v>3.5475024166291198</v>
      </c>
      <c r="K148" s="111">
        <v>4.5747789471127396</v>
      </c>
      <c r="L148" s="111"/>
      <c r="M148" s="111"/>
      <c r="N148" s="111"/>
      <c r="O148" s="111"/>
      <c r="Q148" s="111">
        <v>4.84050844249332</v>
      </c>
    </row>
    <row r="149" spans="1:17" x14ac:dyDescent="0.25">
      <c r="A149" s="109" t="s">
        <v>136</v>
      </c>
      <c r="B149" s="110">
        <v>43985</v>
      </c>
      <c r="C149" s="111">
        <v>1954.0645999999999</v>
      </c>
      <c r="D149" s="111"/>
      <c r="E149" s="111"/>
      <c r="F149" s="111">
        <v>2.5143684778854398</v>
      </c>
      <c r="G149" s="111">
        <v>2.26307209447618</v>
      </c>
      <c r="H149" s="111">
        <v>2.1198621930319401</v>
      </c>
      <c r="I149" s="111">
        <v>2.91223899461091</v>
      </c>
      <c r="J149" s="111">
        <v>3.5219776271526602</v>
      </c>
      <c r="K149" s="111">
        <v>4.8670012259875</v>
      </c>
      <c r="L149" s="111"/>
      <c r="M149" s="111"/>
      <c r="N149" s="111"/>
      <c r="O149" s="111"/>
      <c r="Q149" s="111">
        <v>5.0395674532993704</v>
      </c>
    </row>
    <row r="150" spans="1:17" x14ac:dyDescent="0.25">
      <c r="A150" s="109" t="s">
        <v>137</v>
      </c>
      <c r="B150" s="110">
        <v>43985</v>
      </c>
      <c r="C150" s="111">
        <v>1953.7429999999999</v>
      </c>
      <c r="D150" s="111"/>
      <c r="E150" s="111"/>
      <c r="F150" s="111">
        <v>2.3634372457380599</v>
      </c>
      <c r="G150" s="111">
        <v>2.1270162159011701</v>
      </c>
      <c r="H150" s="111">
        <v>2.0472928885222501</v>
      </c>
      <c r="I150" s="111">
        <v>2.8840984686672702</v>
      </c>
      <c r="J150" s="111">
        <v>3.4593296368701001</v>
      </c>
      <c r="K150" s="111">
        <v>4.8309022321723498</v>
      </c>
      <c r="L150" s="111"/>
      <c r="M150" s="111"/>
      <c r="N150" s="111"/>
      <c r="O150" s="111"/>
      <c r="Q150" s="111">
        <v>4.9992933748588504</v>
      </c>
    </row>
    <row r="151" spans="1:17" x14ac:dyDescent="0.25">
      <c r="A151" s="109" t="s">
        <v>138</v>
      </c>
      <c r="B151" s="110">
        <v>43985</v>
      </c>
      <c r="C151" s="111">
        <v>1953.9101000000001</v>
      </c>
      <c r="D151" s="111"/>
      <c r="E151" s="111"/>
      <c r="F151" s="111">
        <v>2.4865427323613698</v>
      </c>
      <c r="G151" s="111">
        <v>2.27944687811158</v>
      </c>
      <c r="H151" s="111">
        <v>2.1320485652918602</v>
      </c>
      <c r="I151" s="111">
        <v>2.95606635525824</v>
      </c>
      <c r="J151" s="111">
        <v>3.45418380444471</v>
      </c>
      <c r="K151" s="111">
        <v>4.8008221215854796</v>
      </c>
      <c r="L151" s="111"/>
      <c r="M151" s="111"/>
      <c r="N151" s="111"/>
      <c r="O151" s="111"/>
      <c r="Q151" s="111">
        <v>5.0138010516278104</v>
      </c>
    </row>
    <row r="152" spans="1:17" x14ac:dyDescent="0.25">
      <c r="A152" s="109" t="s">
        <v>139</v>
      </c>
      <c r="B152" s="110">
        <v>43985</v>
      </c>
      <c r="C152" s="111">
        <v>2751.7316000000001</v>
      </c>
      <c r="D152" s="111"/>
      <c r="E152" s="111"/>
      <c r="F152" s="111">
        <v>2.4739736230429101</v>
      </c>
      <c r="G152" s="111">
        <v>2.3893831010586299</v>
      </c>
      <c r="H152" s="111">
        <v>2.0065348472603501</v>
      </c>
      <c r="I152" s="111">
        <v>3.2076672241925102</v>
      </c>
      <c r="J152" s="111">
        <v>4.6985176880622204</v>
      </c>
      <c r="K152" s="111">
        <v>5.2716615306374504</v>
      </c>
      <c r="L152" s="111">
        <v>5.1846180939583801</v>
      </c>
      <c r="M152" s="111">
        <v>5.3152091592196502</v>
      </c>
      <c r="N152" s="111">
        <v>5.6256160655304299</v>
      </c>
      <c r="O152" s="111">
        <v>7.1645754423551802</v>
      </c>
      <c r="Q152" s="111">
        <v>9.9978583923414597</v>
      </c>
    </row>
    <row r="153" spans="1:17" x14ac:dyDescent="0.25">
      <c r="A153" s="109" t="s">
        <v>140</v>
      </c>
      <c r="B153" s="110">
        <v>43985</v>
      </c>
      <c r="C153" s="111">
        <v>1054.2112999999999</v>
      </c>
      <c r="D153" s="111"/>
      <c r="E153" s="111"/>
      <c r="F153" s="111">
        <v>2.94319570624446</v>
      </c>
      <c r="G153" s="111">
        <v>2.9332785050452501</v>
      </c>
      <c r="H153" s="111">
        <v>2.9416493115964801</v>
      </c>
      <c r="I153" s="111">
        <v>2.7901375037115002</v>
      </c>
      <c r="J153" s="111">
        <v>2.84539053068058</v>
      </c>
      <c r="K153" s="111">
        <v>3.0949450291423899</v>
      </c>
      <c r="L153" s="111">
        <v>3.9077081157947502</v>
      </c>
      <c r="M153" s="111">
        <v>4.2923438400878098</v>
      </c>
      <c r="N153" s="111">
        <v>4.6334886657667704</v>
      </c>
      <c r="O153" s="111"/>
      <c r="Q153" s="111">
        <v>4.8654123124010198</v>
      </c>
    </row>
    <row r="154" spans="1:17" x14ac:dyDescent="0.25">
      <c r="A154" s="109" t="s">
        <v>141</v>
      </c>
      <c r="B154" s="110">
        <v>43985</v>
      </c>
      <c r="C154" s="111">
        <v>54.764400000000002</v>
      </c>
      <c r="D154" s="111"/>
      <c r="E154" s="111"/>
      <c r="F154" s="111">
        <v>3.4660842379039498</v>
      </c>
      <c r="G154" s="111">
        <v>3.4222847297050301</v>
      </c>
      <c r="H154" s="111">
        <v>3.10579433319743</v>
      </c>
      <c r="I154" s="111">
        <v>3.4846884761773702</v>
      </c>
      <c r="J154" s="111">
        <v>4.12298392638293</v>
      </c>
      <c r="K154" s="111">
        <v>4.8775343794129196</v>
      </c>
      <c r="L154" s="111">
        <v>5.0230135548516897</v>
      </c>
      <c r="M154" s="111">
        <v>5.22114736033841</v>
      </c>
      <c r="N154" s="111">
        <v>5.6044561278872296</v>
      </c>
      <c r="O154" s="111">
        <v>7.1935324075571803</v>
      </c>
      <c r="Q154" s="111">
        <v>10.0831847963395</v>
      </c>
    </row>
    <row r="155" spans="1:17" x14ac:dyDescent="0.25">
      <c r="A155" s="109" t="s">
        <v>142</v>
      </c>
      <c r="B155" s="110">
        <v>43985</v>
      </c>
      <c r="C155" s="111">
        <v>4048.3629999999998</v>
      </c>
      <c r="D155" s="111"/>
      <c r="E155" s="111"/>
      <c r="F155" s="111">
        <v>2.5012069902864398</v>
      </c>
      <c r="G155" s="111">
        <v>2.71742509724419</v>
      </c>
      <c r="H155" s="111">
        <v>2.3844023828599101</v>
      </c>
      <c r="I155" s="111">
        <v>3.4821764052917099</v>
      </c>
      <c r="J155" s="111">
        <v>4.6074180300893701</v>
      </c>
      <c r="K155" s="111">
        <v>5.2564550944606498</v>
      </c>
      <c r="L155" s="111">
        <v>5.1926179715062499</v>
      </c>
      <c r="M155" s="111">
        <v>5.3351345999489403</v>
      </c>
      <c r="N155" s="111">
        <v>5.6490732850704797</v>
      </c>
      <c r="O155" s="111">
        <v>7.1221141866862503</v>
      </c>
      <c r="Q155" s="111">
        <v>9.9297863395561698</v>
      </c>
    </row>
    <row r="156" spans="1:17" x14ac:dyDescent="0.25">
      <c r="A156" s="109" t="s">
        <v>143</v>
      </c>
      <c r="B156" s="110">
        <v>43985</v>
      </c>
      <c r="C156" s="111">
        <v>2744.5805999999998</v>
      </c>
      <c r="D156" s="111"/>
      <c r="E156" s="111"/>
      <c r="F156" s="111">
        <v>2.9140293652989402</v>
      </c>
      <c r="G156" s="111">
        <v>2.5583664200224998</v>
      </c>
      <c r="H156" s="111">
        <v>2.5892579314861899</v>
      </c>
      <c r="I156" s="111">
        <v>3.4295512676014601</v>
      </c>
      <c r="J156" s="111">
        <v>4.5401069401486902</v>
      </c>
      <c r="K156" s="111">
        <v>5.5820813604100898</v>
      </c>
      <c r="L156" s="111">
        <v>5.3957873502893898</v>
      </c>
      <c r="M156" s="111">
        <v>5.4857952469765703</v>
      </c>
      <c r="N156" s="111">
        <v>5.7614724720144599</v>
      </c>
      <c r="O156" s="111">
        <v>7.2199718258531496</v>
      </c>
      <c r="Q156" s="111">
        <v>9.9890270711295202</v>
      </c>
    </row>
    <row r="157" spans="1:17" x14ac:dyDescent="0.25">
      <c r="A157" s="109" t="s">
        <v>144</v>
      </c>
      <c r="B157" s="110">
        <v>43985</v>
      </c>
      <c r="C157" s="111">
        <v>3635.0084000000002</v>
      </c>
      <c r="D157" s="111"/>
      <c r="E157" s="111"/>
      <c r="F157" s="111">
        <v>3.8170753251435299</v>
      </c>
      <c r="G157" s="111">
        <v>3.3476669083189301</v>
      </c>
      <c r="H157" s="111">
        <v>3.1087561402876802</v>
      </c>
      <c r="I157" s="111">
        <v>3.8992429663253301</v>
      </c>
      <c r="J157" s="111">
        <v>4.8792880620237504</v>
      </c>
      <c r="K157" s="111">
        <v>5.8531465605071897</v>
      </c>
      <c r="L157" s="111">
        <v>5.5952122088828897</v>
      </c>
      <c r="M157" s="111">
        <v>5.6582866469101898</v>
      </c>
      <c r="N157" s="111">
        <v>5.9188593308180302</v>
      </c>
      <c r="O157" s="111">
        <v>7.2794849458137696</v>
      </c>
      <c r="Q157" s="111">
        <v>10.0105911911912</v>
      </c>
    </row>
    <row r="158" spans="1:17" x14ac:dyDescent="0.25">
      <c r="A158" s="109" t="s">
        <v>145</v>
      </c>
      <c r="B158" s="110">
        <v>43985</v>
      </c>
      <c r="C158" s="111">
        <v>1300.1446000000001</v>
      </c>
      <c r="D158" s="111"/>
      <c r="E158" s="111"/>
      <c r="F158" s="111">
        <v>3.6639987212412399</v>
      </c>
      <c r="G158" s="111">
        <v>3.3997511684141002</v>
      </c>
      <c r="H158" s="111">
        <v>3.3533648599811001</v>
      </c>
      <c r="I158" s="111">
        <v>4.0165206544386098</v>
      </c>
      <c r="J158" s="111">
        <v>4.89560359573235</v>
      </c>
      <c r="K158" s="111">
        <v>5.5354562040733502</v>
      </c>
      <c r="L158" s="111">
        <v>5.4665175403114503</v>
      </c>
      <c r="M158" s="111">
        <v>5.6368919962825599</v>
      </c>
      <c r="N158" s="111">
        <v>5.9597998084423098</v>
      </c>
      <c r="O158" s="111">
        <v>7.3578108320620297</v>
      </c>
      <c r="Q158" s="111">
        <v>7.6557445694205297</v>
      </c>
    </row>
    <row r="159" spans="1:17" x14ac:dyDescent="0.25">
      <c r="A159" s="109" t="s">
        <v>146</v>
      </c>
      <c r="B159" s="110">
        <v>43985</v>
      </c>
      <c r="C159" s="111">
        <v>2112.2559999999999</v>
      </c>
      <c r="D159" s="111"/>
      <c r="E159" s="111"/>
      <c r="F159" s="111">
        <v>3.4338793743926601</v>
      </c>
      <c r="G159" s="111">
        <v>3.2529847874548001</v>
      </c>
      <c r="H159" s="111">
        <v>3.1060961368344402</v>
      </c>
      <c r="I159" s="111">
        <v>3.5727366832015202</v>
      </c>
      <c r="J159" s="111">
        <v>4.75807925552194</v>
      </c>
      <c r="K159" s="111">
        <v>5.3933672720234496</v>
      </c>
      <c r="L159" s="111">
        <v>5.3525283141608497</v>
      </c>
      <c r="M159" s="111">
        <v>5.46738993147705</v>
      </c>
      <c r="N159" s="111">
        <v>5.7762182038798704</v>
      </c>
      <c r="O159" s="111">
        <v>7.2311095978373903</v>
      </c>
      <c r="Q159" s="111">
        <v>9.6169372213734103</v>
      </c>
    </row>
    <row r="160" spans="1:17" x14ac:dyDescent="0.25">
      <c r="A160" s="109" t="s">
        <v>147</v>
      </c>
      <c r="B160" s="110">
        <v>43985</v>
      </c>
      <c r="C160" s="111">
        <v>10.771800000000001</v>
      </c>
      <c r="D160" s="111"/>
      <c r="E160" s="111"/>
      <c r="F160" s="111">
        <v>2.37208827324653</v>
      </c>
      <c r="G160" s="111">
        <v>2.37239663129</v>
      </c>
      <c r="H160" s="111">
        <v>2.4214649265739099</v>
      </c>
      <c r="I160" s="111">
        <v>2.7863668166448199</v>
      </c>
      <c r="J160" s="111">
        <v>3.1564439560044102</v>
      </c>
      <c r="K160" s="111">
        <v>3.79270382803313</v>
      </c>
      <c r="L160" s="111">
        <v>4.2337953785325899</v>
      </c>
      <c r="M160" s="111">
        <v>4.50938748299638</v>
      </c>
      <c r="N160" s="111">
        <v>4.8014798815967197</v>
      </c>
      <c r="O160" s="111"/>
      <c r="Q160" s="111">
        <v>5.2952443609022604</v>
      </c>
    </row>
    <row r="161" spans="1:17" x14ac:dyDescent="0.25">
      <c r="A161" s="109" t="s">
        <v>148</v>
      </c>
      <c r="B161" s="110">
        <v>43985</v>
      </c>
      <c r="C161" s="111">
        <v>4896.7577000000001</v>
      </c>
      <c r="D161" s="111"/>
      <c r="E161" s="111"/>
      <c r="F161" s="111">
        <v>3.8294762270881799</v>
      </c>
      <c r="G161" s="111">
        <v>2.7488782085730201</v>
      </c>
      <c r="H161" s="111">
        <v>2.7053626610305801</v>
      </c>
      <c r="I161" s="111">
        <v>3.7654498516083401</v>
      </c>
      <c r="J161" s="111">
        <v>5.1382339251407796</v>
      </c>
      <c r="K161" s="111">
        <v>5.7723762385626003</v>
      </c>
      <c r="L161" s="111">
        <v>5.4972001623329003</v>
      </c>
      <c r="M161" s="111">
        <v>5.6073087375443098</v>
      </c>
      <c r="N161" s="111">
        <v>5.9488890996209802</v>
      </c>
      <c r="O161" s="111">
        <v>7.3321013903076597</v>
      </c>
      <c r="Q161" s="111">
        <v>10.1023496471422</v>
      </c>
    </row>
    <row r="162" spans="1:17" x14ac:dyDescent="0.25">
      <c r="A162" s="109" t="s">
        <v>149</v>
      </c>
      <c r="B162" s="110">
        <v>43985</v>
      </c>
      <c r="C162" s="111">
        <v>1124.4228000000001</v>
      </c>
      <c r="D162" s="111"/>
      <c r="E162" s="111"/>
      <c r="F162" s="111">
        <v>0.23372141047994799</v>
      </c>
      <c r="G162" s="111">
        <v>1.7315050063639501</v>
      </c>
      <c r="H162" s="111">
        <v>1.9265822133247299</v>
      </c>
      <c r="I162" s="111">
        <v>2.6933409071899499</v>
      </c>
      <c r="J162" s="111">
        <v>3.43189751003864</v>
      </c>
      <c r="K162" s="111">
        <v>4.2560474147354501</v>
      </c>
      <c r="L162" s="111">
        <v>4.5539153292966503</v>
      </c>
      <c r="M162" s="111">
        <v>4.7978320802130696</v>
      </c>
      <c r="N162" s="111">
        <v>5.17307942422162</v>
      </c>
      <c r="O162" s="111"/>
      <c r="Q162" s="111">
        <v>6.0231196286472199</v>
      </c>
    </row>
    <row r="163" spans="1:17" x14ac:dyDescent="0.25">
      <c r="A163" s="109" t="s">
        <v>150</v>
      </c>
      <c r="B163" s="110">
        <v>43985</v>
      </c>
      <c r="C163" s="111">
        <v>260.78210000000001</v>
      </c>
      <c r="D163" s="111"/>
      <c r="E163" s="111"/>
      <c r="F163" s="111">
        <v>5.8794178570971098</v>
      </c>
      <c r="G163" s="111">
        <v>4.3077379066379704</v>
      </c>
      <c r="H163" s="111">
        <v>3.8818788293536599</v>
      </c>
      <c r="I163" s="111">
        <v>5.0936097355139101</v>
      </c>
      <c r="J163" s="111">
        <v>5.51772789403927</v>
      </c>
      <c r="K163" s="111">
        <v>5.6196782247735797</v>
      </c>
      <c r="L163" s="111">
        <v>5.4968677696172996</v>
      </c>
      <c r="M163" s="111">
        <v>5.6299680024703704</v>
      </c>
      <c r="N163" s="111">
        <v>5.9346667170366896</v>
      </c>
      <c r="O163" s="111">
        <v>7.3200052530025301</v>
      </c>
      <c r="Q163" s="111">
        <v>10.058988532088801</v>
      </c>
    </row>
    <row r="164" spans="1:17" x14ac:dyDescent="0.25">
      <c r="A164" s="109" t="s">
        <v>151</v>
      </c>
      <c r="B164" s="110">
        <v>43985</v>
      </c>
      <c r="C164" s="111">
        <v>1770.8585</v>
      </c>
      <c r="D164" s="111"/>
      <c r="E164" s="111"/>
      <c r="F164" s="111">
        <v>3.1579506764903802</v>
      </c>
      <c r="G164" s="111">
        <v>3.44102757081196</v>
      </c>
      <c r="H164" s="111">
        <v>3.3341221825159599</v>
      </c>
      <c r="I164" s="111">
        <v>3.6276539992985</v>
      </c>
      <c r="J164" s="111">
        <v>3.9818603762706299</v>
      </c>
      <c r="K164" s="111">
        <v>4.3353248727439402</v>
      </c>
      <c r="L164" s="111">
        <v>4.7181025628400999</v>
      </c>
      <c r="M164" s="111">
        <v>4.9720382906111897</v>
      </c>
      <c r="N164" s="111">
        <v>5.2276893476746897</v>
      </c>
      <c r="O164" s="111">
        <v>3.5041724008419801</v>
      </c>
      <c r="Q164" s="111">
        <v>7.8851396701929701</v>
      </c>
    </row>
    <row r="165" spans="1:17" x14ac:dyDescent="0.25">
      <c r="A165" s="109" t="s">
        <v>152</v>
      </c>
      <c r="B165" s="110">
        <v>43985</v>
      </c>
      <c r="C165" s="111">
        <v>31.665900000000001</v>
      </c>
      <c r="D165" s="111"/>
      <c r="E165" s="111"/>
      <c r="F165" s="111">
        <v>5.0724065505395304</v>
      </c>
      <c r="G165" s="111">
        <v>4.8815496274207097</v>
      </c>
      <c r="H165" s="111">
        <v>4.6312141985680597</v>
      </c>
      <c r="I165" s="111">
        <v>5.0237304224016697</v>
      </c>
      <c r="J165" s="111">
        <v>5.6715012665606803</v>
      </c>
      <c r="K165" s="111">
        <v>5.3148592038352396</v>
      </c>
      <c r="L165" s="111">
        <v>5.8206365139851499</v>
      </c>
      <c r="M165" s="111">
        <v>6.1748248879226804</v>
      </c>
      <c r="N165" s="111">
        <v>6.5656758780908504</v>
      </c>
      <c r="O165" s="111">
        <v>7.5359936927314504</v>
      </c>
      <c r="Q165" s="111">
        <v>10.6145938447803</v>
      </c>
    </row>
    <row r="166" spans="1:17" x14ac:dyDescent="0.25">
      <c r="A166" s="109" t="s">
        <v>153</v>
      </c>
      <c r="B166" s="110">
        <v>43985</v>
      </c>
      <c r="C166" s="111">
        <v>27.095199999999998</v>
      </c>
      <c r="D166" s="111"/>
      <c r="E166" s="111"/>
      <c r="F166" s="111">
        <v>1.4818724371710199</v>
      </c>
      <c r="G166" s="111">
        <v>2.0659072396575699</v>
      </c>
      <c r="H166" s="111">
        <v>2.3103410443152801</v>
      </c>
      <c r="I166" s="111">
        <v>2.8319872311180498</v>
      </c>
      <c r="J166" s="111">
        <v>3.2506859163364501</v>
      </c>
      <c r="K166" s="111">
        <v>4.0201352420712704</v>
      </c>
      <c r="L166" s="111">
        <v>4.4344081182709001</v>
      </c>
      <c r="M166" s="111">
        <v>4.7110745923386297</v>
      </c>
      <c r="N166" s="111">
        <v>5.06899128038852</v>
      </c>
      <c r="O166" s="111">
        <v>6.37066916231639</v>
      </c>
      <c r="Q166" s="111">
        <v>12.066811061690199</v>
      </c>
    </row>
    <row r="167" spans="1:17" x14ac:dyDescent="0.25">
      <c r="A167" s="109" t="s">
        <v>156</v>
      </c>
      <c r="B167" s="110">
        <v>43985</v>
      </c>
      <c r="C167" s="111">
        <v>3135.828</v>
      </c>
      <c r="D167" s="111"/>
      <c r="E167" s="111"/>
      <c r="F167" s="111">
        <v>2.8659115191983502</v>
      </c>
      <c r="G167" s="111">
        <v>2.80037279330003</v>
      </c>
      <c r="H167" s="111">
        <v>2.8774166296486401</v>
      </c>
      <c r="I167" s="111">
        <v>3.6867502249439799</v>
      </c>
      <c r="J167" s="111">
        <v>4.8800803934166099</v>
      </c>
      <c r="K167" s="111">
        <v>5.5560707343882303</v>
      </c>
      <c r="L167" s="111">
        <v>5.3555555473004901</v>
      </c>
      <c r="M167" s="111">
        <v>5.4611893201133599</v>
      </c>
      <c r="N167" s="111">
        <v>5.7526757599324103</v>
      </c>
      <c r="O167" s="111">
        <v>7.1571020879970497</v>
      </c>
      <c r="Q167" s="111">
        <v>9.9204542843798897</v>
      </c>
    </row>
    <row r="168" spans="1:17" x14ac:dyDescent="0.25">
      <c r="A168" s="109" t="s">
        <v>157</v>
      </c>
      <c r="B168" s="110">
        <v>43985</v>
      </c>
      <c r="C168" s="111">
        <v>42.227400000000003</v>
      </c>
      <c r="D168" s="111"/>
      <c r="E168" s="111"/>
      <c r="F168" s="111">
        <v>2.3339419818334499</v>
      </c>
      <c r="G168" s="111">
        <v>2.7666055550047401</v>
      </c>
      <c r="H168" s="111">
        <v>2.5202319181988502</v>
      </c>
      <c r="I168" s="111">
        <v>3.70351235294667</v>
      </c>
      <c r="J168" s="111">
        <v>4.7227005390391801</v>
      </c>
      <c r="K168" s="111">
        <v>5.3948118593527097</v>
      </c>
      <c r="L168" s="111">
        <v>5.3415878538273596</v>
      </c>
      <c r="M168" s="111">
        <v>5.4588247957635501</v>
      </c>
      <c r="N168" s="111">
        <v>5.7872629002901599</v>
      </c>
      <c r="O168" s="111">
        <v>7.2364843692398502</v>
      </c>
      <c r="Q168" s="111">
        <v>10.011023998378899</v>
      </c>
    </row>
    <row r="169" spans="1:17" x14ac:dyDescent="0.25">
      <c r="A169" s="109" t="s">
        <v>158</v>
      </c>
      <c r="B169" s="110">
        <v>43985</v>
      </c>
      <c r="C169" s="111">
        <v>3160.9861000000001</v>
      </c>
      <c r="D169" s="111"/>
      <c r="E169" s="111"/>
      <c r="F169" s="111">
        <v>3.4771418221068999</v>
      </c>
      <c r="G169" s="111">
        <v>2.97986328196217</v>
      </c>
      <c r="H169" s="111">
        <v>2.65353742900303</v>
      </c>
      <c r="I169" s="111">
        <v>3.67002118217159</v>
      </c>
      <c r="J169" s="111">
        <v>4.9854610705048499</v>
      </c>
      <c r="K169" s="111">
        <v>6.0616883795672099</v>
      </c>
      <c r="L169" s="111">
        <v>5.65961030232521</v>
      </c>
      <c r="M169" s="111">
        <v>5.6836609649801098</v>
      </c>
      <c r="N169" s="111">
        <v>5.9647107356351503</v>
      </c>
      <c r="O169" s="111">
        <v>7.3037483472286802</v>
      </c>
      <c r="Q169" s="111">
        <v>10.1088135855132</v>
      </c>
    </row>
    <row r="170" spans="1:17" x14ac:dyDescent="0.25">
      <c r="A170" s="109" t="s">
        <v>159</v>
      </c>
      <c r="B170" s="110">
        <v>43985</v>
      </c>
      <c r="C170" s="111">
        <v>1968.9474</v>
      </c>
      <c r="D170" s="111"/>
      <c r="E170" s="111"/>
      <c r="F170" s="111">
        <v>2.7382419857129299</v>
      </c>
      <c r="G170" s="111">
        <v>2.7683268398087701</v>
      </c>
      <c r="H170" s="111">
        <v>2.7983289233792301</v>
      </c>
      <c r="I170" s="111">
        <v>2.6124759663757899</v>
      </c>
      <c r="J170" s="111">
        <v>2.6651202746638698</v>
      </c>
      <c r="K170" s="111">
        <v>2.6884486563251602</v>
      </c>
      <c r="L170" s="111">
        <v>3.5443934485027602</v>
      </c>
      <c r="M170" s="111">
        <v>3.9005394417334598</v>
      </c>
      <c r="N170" s="111">
        <v>4.2361069641636604</v>
      </c>
      <c r="O170" s="111">
        <v>6.3820542542000096</v>
      </c>
      <c r="Q170" s="111">
        <v>7.9330077136005297</v>
      </c>
    </row>
    <row r="171" spans="1:17" x14ac:dyDescent="0.25">
      <c r="A171" s="109" t="s">
        <v>160</v>
      </c>
      <c r="B171" s="110">
        <v>43985</v>
      </c>
      <c r="C171" s="111">
        <v>1928.9196999999999</v>
      </c>
      <c r="D171" s="111"/>
      <c r="E171" s="111"/>
      <c r="F171" s="111">
        <v>3.3609470130797598</v>
      </c>
      <c r="G171" s="111">
        <v>2.9330650287120799</v>
      </c>
      <c r="H171" s="111">
        <v>2.7495380121239799</v>
      </c>
      <c r="I171" s="111">
        <v>3.7002696068208301</v>
      </c>
      <c r="J171" s="111">
        <v>5.0827638476815702</v>
      </c>
      <c r="K171" s="111">
        <v>6.0401024712887601</v>
      </c>
      <c r="L171" s="111">
        <v>5.6541039258874699</v>
      </c>
      <c r="M171" s="111">
        <v>5.6240678885755404</v>
      </c>
      <c r="N171" s="111">
        <v>5.8786743875988101</v>
      </c>
      <c r="O171" s="111">
        <v>5.77837442350702</v>
      </c>
      <c r="Q171" s="111">
        <v>9.1057359860415694</v>
      </c>
    </row>
    <row r="172" spans="1:17" x14ac:dyDescent="0.25">
      <c r="A172" s="109" t="s">
        <v>161</v>
      </c>
      <c r="B172" s="110">
        <v>43985</v>
      </c>
      <c r="C172" s="111">
        <v>3280.2440000000001</v>
      </c>
      <c r="D172" s="111"/>
      <c r="E172" s="111"/>
      <c r="F172" s="111">
        <v>3.0212905748505698</v>
      </c>
      <c r="G172" s="111">
        <v>2.8752114036361101</v>
      </c>
      <c r="H172" s="111">
        <v>2.7556016515824302</v>
      </c>
      <c r="I172" s="111">
        <v>3.5566543149846899</v>
      </c>
      <c r="J172" s="111">
        <v>4.8808425785904204</v>
      </c>
      <c r="K172" s="111">
        <v>5.54425455091459</v>
      </c>
      <c r="L172" s="111">
        <v>5.36351008396091</v>
      </c>
      <c r="M172" s="111">
        <v>5.4882348623620896</v>
      </c>
      <c r="N172" s="111">
        <v>5.8076792290475199</v>
      </c>
      <c r="O172" s="111">
        <v>7.2494084080328998</v>
      </c>
      <c r="Q172" s="111">
        <v>9.9785051277818404</v>
      </c>
    </row>
    <row r="173" spans="1:17" x14ac:dyDescent="0.25">
      <c r="A173" s="109" t="s">
        <v>162</v>
      </c>
      <c r="B173" s="110">
        <v>43985</v>
      </c>
      <c r="C173" s="111">
        <v>1084.991</v>
      </c>
      <c r="D173" s="111"/>
      <c r="E173" s="111"/>
      <c r="F173" s="111">
        <v>2.8731532033724498</v>
      </c>
      <c r="G173" s="111">
        <v>2.73112713634508</v>
      </c>
      <c r="H173" s="111">
        <v>2.8802841987552701</v>
      </c>
      <c r="I173" s="111">
        <v>3.0991166845482301</v>
      </c>
      <c r="J173" s="111">
        <v>3.3768876061481499</v>
      </c>
      <c r="K173" s="111">
        <v>4.0101111585057598</v>
      </c>
      <c r="L173" s="111">
        <v>4.6182489921429601</v>
      </c>
      <c r="M173" s="111">
        <v>5.0448902563752602</v>
      </c>
      <c r="N173" s="111">
        <v>5.5147195057834404</v>
      </c>
      <c r="O173" s="111"/>
      <c r="Q173" s="111">
        <v>6.1385886868727599</v>
      </c>
    </row>
    <row r="174" spans="1:17" x14ac:dyDescent="0.25">
      <c r="A174" s="132"/>
      <c r="B174" s="132"/>
      <c r="C174" s="132"/>
      <c r="D174" s="114"/>
      <c r="E174" s="114"/>
      <c r="F174" s="114" t="s">
        <v>115</v>
      </c>
      <c r="G174" s="114" t="s">
        <v>116</v>
      </c>
      <c r="H174" s="114" t="s">
        <v>117</v>
      </c>
      <c r="I174" s="114" t="s">
        <v>47</v>
      </c>
      <c r="J174" s="114" t="s">
        <v>48</v>
      </c>
      <c r="K174" s="114" t="s">
        <v>1</v>
      </c>
      <c r="L174" s="114" t="s">
        <v>2</v>
      </c>
      <c r="M174" s="114" t="s">
        <v>3</v>
      </c>
      <c r="N174" s="114" t="s">
        <v>4</v>
      </c>
      <c r="O174" s="114" t="s">
        <v>5</v>
      </c>
      <c r="Q174" s="114" t="s">
        <v>46</v>
      </c>
    </row>
    <row r="175" spans="1:17" x14ac:dyDescent="0.25">
      <c r="A175" s="132"/>
      <c r="B175" s="132"/>
      <c r="C175" s="132"/>
      <c r="D175" s="114"/>
      <c r="E175" s="114"/>
      <c r="F175" s="114" t="s">
        <v>0</v>
      </c>
      <c r="G175" s="114" t="s">
        <v>0</v>
      </c>
      <c r="H175" s="114" t="s">
        <v>0</v>
      </c>
      <c r="I175" s="114" t="s">
        <v>0</v>
      </c>
      <c r="J175" s="114" t="s">
        <v>0</v>
      </c>
      <c r="K175" s="114" t="s">
        <v>0</v>
      </c>
      <c r="L175" s="114" t="s">
        <v>0</v>
      </c>
      <c r="M175" s="114" t="s">
        <v>0</v>
      </c>
      <c r="N175" s="114" t="s">
        <v>0</v>
      </c>
      <c r="O175" s="114" t="s">
        <v>0</v>
      </c>
      <c r="Q175" s="114" t="s">
        <v>0</v>
      </c>
    </row>
    <row r="176" spans="1:17" x14ac:dyDescent="0.25">
      <c r="A176" s="114" t="s">
        <v>7</v>
      </c>
      <c r="B176" s="114" t="s">
        <v>8</v>
      </c>
      <c r="C176" s="114" t="s">
        <v>9</v>
      </c>
      <c r="D176" s="114"/>
      <c r="E176" s="114"/>
      <c r="F176" s="114"/>
      <c r="G176" s="114"/>
      <c r="H176" s="114"/>
      <c r="I176" s="114"/>
      <c r="J176" s="114"/>
      <c r="K176" s="114"/>
      <c r="L176" s="114"/>
      <c r="M176" s="114"/>
      <c r="N176" s="114"/>
      <c r="O176" s="114"/>
      <c r="Q176" s="114"/>
    </row>
    <row r="177" spans="1:17" x14ac:dyDescent="0.25">
      <c r="A177" s="108" t="s">
        <v>388</v>
      </c>
      <c r="B177" s="108"/>
      <c r="C177" s="108"/>
      <c r="D177" s="108"/>
      <c r="E177" s="108"/>
      <c r="F177" s="108"/>
      <c r="G177" s="108"/>
      <c r="H177" s="108"/>
      <c r="I177" s="108"/>
      <c r="J177" s="108"/>
      <c r="K177" s="108"/>
      <c r="L177" s="108"/>
      <c r="M177" s="108"/>
      <c r="N177" s="108"/>
      <c r="O177" s="108"/>
      <c r="Q177" s="108"/>
    </row>
    <row r="178" spans="1:17" x14ac:dyDescent="0.25">
      <c r="A178" s="109" t="s">
        <v>227</v>
      </c>
      <c r="B178" s="110">
        <v>43985</v>
      </c>
      <c r="C178" s="111">
        <v>320.6019</v>
      </c>
      <c r="D178" s="111"/>
      <c r="E178" s="111"/>
      <c r="F178" s="111">
        <v>4.2356504006815197</v>
      </c>
      <c r="G178" s="111">
        <v>3.61765821151194</v>
      </c>
      <c r="H178" s="111">
        <v>3.0545507301849502</v>
      </c>
      <c r="I178" s="111">
        <v>3.9247224255191901</v>
      </c>
      <c r="J178" s="111">
        <v>5.2141063336402897</v>
      </c>
      <c r="K178" s="111">
        <v>5.61663227963429</v>
      </c>
      <c r="L178" s="111">
        <v>5.3989758596698998</v>
      </c>
      <c r="M178" s="111">
        <v>5.48866813300807</v>
      </c>
      <c r="N178" s="111">
        <v>5.8649848307681198</v>
      </c>
      <c r="O178" s="111">
        <v>7.21735653756887</v>
      </c>
      <c r="Q178" s="111">
        <v>13.624243158175901</v>
      </c>
    </row>
    <row r="179" spans="1:17" x14ac:dyDescent="0.25">
      <c r="A179" s="109" t="s">
        <v>228</v>
      </c>
      <c r="B179" s="110">
        <v>43985</v>
      </c>
      <c r="C179" s="111">
        <v>2213.5037000000002</v>
      </c>
      <c r="D179" s="111"/>
      <c r="E179" s="111"/>
      <c r="F179" s="111">
        <v>3.1036244042040901</v>
      </c>
      <c r="G179" s="111">
        <v>2.84018826861025</v>
      </c>
      <c r="H179" s="111">
        <v>2.7002895294778901</v>
      </c>
      <c r="I179" s="111">
        <v>3.6464887507369701</v>
      </c>
      <c r="J179" s="111">
        <v>4.8189952143240298</v>
      </c>
      <c r="K179" s="111">
        <v>5.70840004696137</v>
      </c>
      <c r="L179" s="111">
        <v>5.4662342595078703</v>
      </c>
      <c r="M179" s="111">
        <v>5.5437186339502604</v>
      </c>
      <c r="N179" s="111">
        <v>5.8381781160919797</v>
      </c>
      <c r="O179" s="111">
        <v>7.23172575553426</v>
      </c>
      <c r="Q179" s="111">
        <v>11.3863457712082</v>
      </c>
    </row>
    <row r="180" spans="1:17" x14ac:dyDescent="0.25">
      <c r="A180" s="109" t="s">
        <v>229</v>
      </c>
      <c r="B180" s="110">
        <v>43985</v>
      </c>
      <c r="C180" s="111">
        <v>2290.5346</v>
      </c>
      <c r="D180" s="111"/>
      <c r="E180" s="111"/>
      <c r="F180" s="111">
        <v>2.1306531970015601</v>
      </c>
      <c r="G180" s="111">
        <v>2.4449424001253099</v>
      </c>
      <c r="H180" s="111">
        <v>2.5433508042125501</v>
      </c>
      <c r="I180" s="111">
        <v>3.1924128943330699</v>
      </c>
      <c r="J180" s="111">
        <v>3.7705197756967399</v>
      </c>
      <c r="K180" s="111">
        <v>5.4365143720551803</v>
      </c>
      <c r="L180" s="111">
        <v>5.3277468904683403</v>
      </c>
      <c r="M180" s="111">
        <v>5.4651592200475596</v>
      </c>
      <c r="N180" s="111">
        <v>5.7583557984348097</v>
      </c>
      <c r="O180" s="111">
        <v>7.1894943939576201</v>
      </c>
      <c r="Q180" s="111">
        <v>11.3889054400387</v>
      </c>
    </row>
    <row r="181" spans="1:17" x14ac:dyDescent="0.25">
      <c r="A181" s="109" t="s">
        <v>230</v>
      </c>
      <c r="B181" s="110">
        <v>43985</v>
      </c>
      <c r="C181" s="111">
        <v>3059.7804000000001</v>
      </c>
      <c r="D181" s="111"/>
      <c r="E181" s="111"/>
      <c r="F181" s="111">
        <v>3.0075387764859598</v>
      </c>
      <c r="G181" s="111">
        <v>3.1114708222074601</v>
      </c>
      <c r="H181" s="111">
        <v>3.2811642913183499</v>
      </c>
      <c r="I181" s="111">
        <v>3.62598677968283</v>
      </c>
      <c r="J181" s="111">
        <v>4.1594946688660102</v>
      </c>
      <c r="K181" s="111">
        <v>5.3039330206315798</v>
      </c>
      <c r="L181" s="111">
        <v>5.2868639284730099</v>
      </c>
      <c r="M181" s="111">
        <v>5.4654635349610903</v>
      </c>
      <c r="N181" s="111">
        <v>5.7752031957280003</v>
      </c>
      <c r="O181" s="111">
        <v>7.1485989650146502</v>
      </c>
      <c r="Q181" s="111">
        <v>13.068309508082701</v>
      </c>
    </row>
    <row r="182" spans="1:17" x14ac:dyDescent="0.25">
      <c r="A182" s="109" t="s">
        <v>231</v>
      </c>
      <c r="B182" s="110">
        <v>43985</v>
      </c>
      <c r="C182" s="111">
        <v>2288.96</v>
      </c>
      <c r="D182" s="111"/>
      <c r="E182" s="111"/>
      <c r="F182" s="111">
        <v>3.2293722685740001</v>
      </c>
      <c r="G182" s="111">
        <v>3.0799726636375802</v>
      </c>
      <c r="H182" s="111">
        <v>2.6924088917715201</v>
      </c>
      <c r="I182" s="111">
        <v>3.7337671002542101</v>
      </c>
      <c r="J182" s="111">
        <v>4.93985811254697</v>
      </c>
      <c r="K182" s="111">
        <v>5.4821486706962199</v>
      </c>
      <c r="L182" s="111">
        <v>5.2044023505707697</v>
      </c>
      <c r="M182" s="111">
        <v>5.2907647860134501</v>
      </c>
      <c r="N182" s="111">
        <v>5.5709545152157398</v>
      </c>
      <c r="O182" s="111">
        <v>7.0939074004024798</v>
      </c>
      <c r="Q182" s="111">
        <v>10.840331797235001</v>
      </c>
    </row>
    <row r="183" spans="1:17" x14ac:dyDescent="0.25">
      <c r="A183" s="109" t="s">
        <v>232</v>
      </c>
      <c r="B183" s="110">
        <v>43985</v>
      </c>
      <c r="C183" s="111">
        <v>2397.7024000000001</v>
      </c>
      <c r="D183" s="111"/>
      <c r="E183" s="111"/>
      <c r="F183" s="111">
        <v>3.0128619153842999</v>
      </c>
      <c r="G183" s="111">
        <v>2.6468243037764201</v>
      </c>
      <c r="H183" s="111">
        <v>2.53976489402771</v>
      </c>
      <c r="I183" s="111">
        <v>2.9515798359397598</v>
      </c>
      <c r="J183" s="111">
        <v>3.2246217083547699</v>
      </c>
      <c r="K183" s="111">
        <v>3.89443102151892</v>
      </c>
      <c r="L183" s="111">
        <v>4.4696272615360497</v>
      </c>
      <c r="M183" s="111">
        <v>4.7748934563732703</v>
      </c>
      <c r="N183" s="111">
        <v>5.1369668392935299</v>
      </c>
      <c r="O183" s="111">
        <v>6.8567536245568999</v>
      </c>
      <c r="Q183" s="111">
        <v>11.664844794528699</v>
      </c>
    </row>
    <row r="184" spans="1:17" x14ac:dyDescent="0.25">
      <c r="A184" s="109" t="s">
        <v>233</v>
      </c>
      <c r="B184" s="110">
        <v>43985</v>
      </c>
      <c r="C184" s="111">
        <v>2844.8269</v>
      </c>
      <c r="D184" s="111"/>
      <c r="E184" s="111"/>
      <c r="F184" s="111">
        <v>3.0859495074592198</v>
      </c>
      <c r="G184" s="111">
        <v>2.7274790277389198</v>
      </c>
      <c r="H184" s="111">
        <v>2.8007097327296901</v>
      </c>
      <c r="I184" s="111">
        <v>3.31773483875905</v>
      </c>
      <c r="J184" s="111">
        <v>4.2296470203621803</v>
      </c>
      <c r="K184" s="111">
        <v>5.5148344398162203</v>
      </c>
      <c r="L184" s="111">
        <v>5.3142456137730196</v>
      </c>
      <c r="M184" s="111">
        <v>5.37088077078959</v>
      </c>
      <c r="N184" s="111">
        <v>5.6877075503649799</v>
      </c>
      <c r="O184" s="111">
        <v>7.1140461703728404</v>
      </c>
      <c r="Q184" s="111">
        <v>12.6881819954777</v>
      </c>
    </row>
    <row r="185" spans="1:17" x14ac:dyDescent="0.25">
      <c r="A185" s="109" t="s">
        <v>234</v>
      </c>
      <c r="B185" s="110">
        <v>43985</v>
      </c>
      <c r="C185" s="111">
        <v>2557.6631000000002</v>
      </c>
      <c r="D185" s="111"/>
      <c r="E185" s="111"/>
      <c r="F185" s="111">
        <v>2.5689319315613801</v>
      </c>
      <c r="G185" s="111">
        <v>2.8805372675022198</v>
      </c>
      <c r="H185" s="111">
        <v>2.6294023152663502</v>
      </c>
      <c r="I185" s="111">
        <v>3.7894129527151801</v>
      </c>
      <c r="J185" s="111">
        <v>4.8580529016461904</v>
      </c>
      <c r="K185" s="111">
        <v>5.6788371334099201</v>
      </c>
      <c r="L185" s="111">
        <v>5.35436656859524</v>
      </c>
      <c r="M185" s="111">
        <v>5.4645805948714496</v>
      </c>
      <c r="N185" s="111">
        <v>5.7799651726491597</v>
      </c>
      <c r="O185" s="111">
        <v>7.1745923728023699</v>
      </c>
      <c r="Q185" s="111">
        <v>11.6073728074538</v>
      </c>
    </row>
    <row r="186" spans="1:17" x14ac:dyDescent="0.25">
      <c r="A186" s="109" t="s">
        <v>235</v>
      </c>
      <c r="B186" s="110">
        <v>43985</v>
      </c>
      <c r="C186" s="111">
        <v>2178.9688999999998</v>
      </c>
      <c r="D186" s="111"/>
      <c r="E186" s="111"/>
      <c r="F186" s="111">
        <v>3.1963787409081701</v>
      </c>
      <c r="G186" s="111">
        <v>1.99816907814843</v>
      </c>
      <c r="H186" s="111">
        <v>2.27506583933059</v>
      </c>
      <c r="I186" s="111">
        <v>2.6782488612551201</v>
      </c>
      <c r="J186" s="111">
        <v>3.1189628209483602</v>
      </c>
      <c r="K186" s="111">
        <v>4.2463663616437897</v>
      </c>
      <c r="L186" s="111">
        <v>4.5412282858008002</v>
      </c>
      <c r="M186" s="111">
        <v>4.6871264127196302</v>
      </c>
      <c r="N186" s="111">
        <v>5.0304877156882801</v>
      </c>
      <c r="O186" s="111">
        <v>6.89874294348893</v>
      </c>
      <c r="Q186" s="111">
        <v>11.453916648922</v>
      </c>
    </row>
    <row r="187" spans="1:17" x14ac:dyDescent="0.25">
      <c r="A187" s="109" t="s">
        <v>236</v>
      </c>
      <c r="B187" s="110">
        <v>43985</v>
      </c>
      <c r="C187" s="111">
        <v>3916.2912999999999</v>
      </c>
      <c r="D187" s="111"/>
      <c r="E187" s="111"/>
      <c r="F187" s="111">
        <v>2.1614457635602502</v>
      </c>
      <c r="G187" s="111">
        <v>2.2580438761398498</v>
      </c>
      <c r="H187" s="111">
        <v>2.13849492449273</v>
      </c>
      <c r="I187" s="111">
        <v>3.3087479275118299</v>
      </c>
      <c r="J187" s="111">
        <v>4.6102365256263997</v>
      </c>
      <c r="K187" s="111">
        <v>5.4051523662028904</v>
      </c>
      <c r="L187" s="111">
        <v>5.2080625281635999</v>
      </c>
      <c r="M187" s="111">
        <v>5.3237548934490704</v>
      </c>
      <c r="N187" s="111">
        <v>5.6486640456381503</v>
      </c>
      <c r="O187" s="111">
        <v>7.0075220532372704</v>
      </c>
      <c r="Q187" s="111">
        <v>14.8479052099316</v>
      </c>
    </row>
    <row r="188" spans="1:17" x14ac:dyDescent="0.25">
      <c r="A188" s="109" t="s">
        <v>237</v>
      </c>
      <c r="B188" s="110">
        <v>43985</v>
      </c>
      <c r="C188" s="111">
        <v>1986.1715999999999</v>
      </c>
      <c r="D188" s="111"/>
      <c r="E188" s="111"/>
      <c r="F188" s="111">
        <v>2.5417247535562999</v>
      </c>
      <c r="G188" s="111">
        <v>2.7792465999700502</v>
      </c>
      <c r="H188" s="111">
        <v>2.7685297550415999</v>
      </c>
      <c r="I188" s="111">
        <v>3.57806113613099</v>
      </c>
      <c r="J188" s="111">
        <v>4.3614415873646299</v>
      </c>
      <c r="K188" s="111">
        <v>4.8752296661280203</v>
      </c>
      <c r="L188" s="111">
        <v>5.0197671941557802</v>
      </c>
      <c r="M188" s="111">
        <v>5.2637304030530698</v>
      </c>
      <c r="N188" s="111">
        <v>5.6350778021685803</v>
      </c>
      <c r="O188" s="111">
        <v>7.1440630773224196</v>
      </c>
      <c r="Q188" s="111">
        <v>6.1572465617516201</v>
      </c>
    </row>
    <row r="189" spans="1:17" x14ac:dyDescent="0.25">
      <c r="A189" s="109" t="s">
        <v>238</v>
      </c>
      <c r="B189" s="110">
        <v>43985</v>
      </c>
      <c r="C189" s="111">
        <v>295.11259999999999</v>
      </c>
      <c r="D189" s="111"/>
      <c r="E189" s="111"/>
      <c r="F189" s="111">
        <v>3.4139315790351299</v>
      </c>
      <c r="G189" s="111">
        <v>3.0227046588925801</v>
      </c>
      <c r="H189" s="111">
        <v>2.8426920698815299</v>
      </c>
      <c r="I189" s="111">
        <v>3.7919311145883401</v>
      </c>
      <c r="J189" s="111">
        <v>5.0920751102430302</v>
      </c>
      <c r="K189" s="111">
        <v>5.7234250687267298</v>
      </c>
      <c r="L189" s="111">
        <v>5.4186416285368297</v>
      </c>
      <c r="M189" s="111">
        <v>5.4921259548989401</v>
      </c>
      <c r="N189" s="111">
        <v>5.7959957234730801</v>
      </c>
      <c r="O189" s="111">
        <v>7.1610466487288198</v>
      </c>
      <c r="Q189" s="111">
        <v>13.4066451430723</v>
      </c>
    </row>
    <row r="190" spans="1:17" x14ac:dyDescent="0.25">
      <c r="A190" s="109" t="s">
        <v>239</v>
      </c>
      <c r="B190" s="110">
        <v>43985</v>
      </c>
      <c r="C190" s="111">
        <v>2134.7494999999999</v>
      </c>
      <c r="D190" s="111"/>
      <c r="E190" s="111"/>
      <c r="F190" s="111">
        <v>4.2151498498650399</v>
      </c>
      <c r="G190" s="111">
        <v>3.7798374152122598</v>
      </c>
      <c r="H190" s="111">
        <v>3.41842497640702</v>
      </c>
      <c r="I190" s="111">
        <v>4.1052168702676202</v>
      </c>
      <c r="J190" s="111">
        <v>5.0831416797623499</v>
      </c>
      <c r="K190" s="111">
        <v>5.9214843446582002</v>
      </c>
      <c r="L190" s="111">
        <v>5.6143418984640299</v>
      </c>
      <c r="M190" s="111">
        <v>5.7000986555776496</v>
      </c>
      <c r="N190" s="111">
        <v>5.9577260146125202</v>
      </c>
      <c r="O190" s="111">
        <v>7.2469483730157203</v>
      </c>
      <c r="Q190" s="111">
        <v>11.4510248133813</v>
      </c>
    </row>
    <row r="191" spans="1:17" x14ac:dyDescent="0.25">
      <c r="A191" s="109" t="s">
        <v>240</v>
      </c>
      <c r="B191" s="110">
        <v>43985</v>
      </c>
      <c r="C191" s="111">
        <v>2410.6484</v>
      </c>
      <c r="D191" s="111"/>
      <c r="E191" s="111"/>
      <c r="F191" s="111">
        <v>2.9497352697438499</v>
      </c>
      <c r="G191" s="111">
        <v>2.7810562297452299</v>
      </c>
      <c r="H191" s="111">
        <v>2.6304796808058399</v>
      </c>
      <c r="I191" s="111">
        <v>3.3701212670038201</v>
      </c>
      <c r="J191" s="111">
        <v>4.3862117779262197</v>
      </c>
      <c r="K191" s="111">
        <v>5.1420283696973197</v>
      </c>
      <c r="L191" s="111">
        <v>5.0798541480792698</v>
      </c>
      <c r="M191" s="111">
        <v>5.1777479847360004</v>
      </c>
      <c r="N191" s="111">
        <v>5.4830428149199602</v>
      </c>
      <c r="O191" s="111">
        <v>6.9767689647003399</v>
      </c>
      <c r="Q191" s="111">
        <v>8.71609034205167</v>
      </c>
    </row>
    <row r="192" spans="1:17" x14ac:dyDescent="0.25">
      <c r="A192" s="109" t="s">
        <v>241</v>
      </c>
      <c r="B192" s="110">
        <v>43985</v>
      </c>
      <c r="C192" s="111">
        <v>1547.9236000000001</v>
      </c>
      <c r="D192" s="111"/>
      <c r="E192" s="111"/>
      <c r="F192" s="111">
        <v>2.8227413046316698</v>
      </c>
      <c r="G192" s="111">
        <v>2.5503157837431001</v>
      </c>
      <c r="H192" s="111">
        <v>2.4784222852042501</v>
      </c>
      <c r="I192" s="111">
        <v>2.88854359000401</v>
      </c>
      <c r="J192" s="111">
        <v>3.39898705982477</v>
      </c>
      <c r="K192" s="111">
        <v>3.7092717204792498</v>
      </c>
      <c r="L192" s="111">
        <v>4.1994183646937904</v>
      </c>
      <c r="M192" s="111">
        <v>4.4928313850587402</v>
      </c>
      <c r="N192" s="111">
        <v>4.8823941854939603</v>
      </c>
      <c r="O192" s="111">
        <v>6.3983404462521403</v>
      </c>
      <c r="Q192" s="111">
        <v>8.3484390544380798</v>
      </c>
    </row>
    <row r="193" spans="1:17" x14ac:dyDescent="0.25">
      <c r="A193" s="109" t="s">
        <v>242</v>
      </c>
      <c r="B193" s="110">
        <v>43985</v>
      </c>
      <c r="C193" s="111">
        <v>1939.2793999999999</v>
      </c>
      <c r="D193" s="111"/>
      <c r="E193" s="111"/>
      <c r="F193" s="111">
        <v>2.3396529756672901</v>
      </c>
      <c r="G193" s="111">
        <v>2.0537639893209998</v>
      </c>
      <c r="H193" s="111">
        <v>1.96004675038851</v>
      </c>
      <c r="I193" s="111">
        <v>2.7862598090948798</v>
      </c>
      <c r="J193" s="111">
        <v>3.3628264122481699</v>
      </c>
      <c r="K193" s="111">
        <v>4.7305107431848397</v>
      </c>
      <c r="L193" s="111">
        <v>4.9839078289596399</v>
      </c>
      <c r="M193" s="111">
        <v>5.1923657089005202</v>
      </c>
      <c r="N193" s="111">
        <v>5.5370970319800898</v>
      </c>
      <c r="O193" s="111">
        <v>7.0489147168423703</v>
      </c>
      <c r="Q193" s="111">
        <v>10.9044841284987</v>
      </c>
    </row>
    <row r="194" spans="1:17" x14ac:dyDescent="0.25">
      <c r="A194" s="109" t="s">
        <v>243</v>
      </c>
      <c r="B194" s="110">
        <v>43985</v>
      </c>
      <c r="C194" s="111">
        <v>2737.9072999999999</v>
      </c>
      <c r="D194" s="111"/>
      <c r="E194" s="111"/>
      <c r="F194" s="111">
        <v>2.4038006711408801</v>
      </c>
      <c r="G194" s="111">
        <v>2.31965266320592</v>
      </c>
      <c r="H194" s="111">
        <v>1.9364308602877001</v>
      </c>
      <c r="I194" s="111">
        <v>3.13739996605951</v>
      </c>
      <c r="J194" s="111">
        <v>4.6280579517389704</v>
      </c>
      <c r="K194" s="111">
        <v>5.2003451021644604</v>
      </c>
      <c r="L194" s="111">
        <v>5.1128692437075696</v>
      </c>
      <c r="M194" s="111">
        <v>5.2424566132099999</v>
      </c>
      <c r="N194" s="111">
        <v>5.5517499583227297</v>
      </c>
      <c r="O194" s="111">
        <v>7.0795201849031599</v>
      </c>
      <c r="Q194" s="111">
        <v>12.8226433090762</v>
      </c>
    </row>
    <row r="195" spans="1:17" x14ac:dyDescent="0.25">
      <c r="A195" s="109" t="s">
        <v>244</v>
      </c>
      <c r="B195" s="110">
        <v>43985</v>
      </c>
      <c r="C195" s="111">
        <v>1052.9227000000001</v>
      </c>
      <c r="D195" s="111"/>
      <c r="E195" s="111"/>
      <c r="F195" s="111">
        <v>2.8323839972096398</v>
      </c>
      <c r="G195" s="111">
        <v>2.82357524070646</v>
      </c>
      <c r="H195" s="111">
        <v>2.83172032845542</v>
      </c>
      <c r="I195" s="111">
        <v>2.6799121893774598</v>
      </c>
      <c r="J195" s="111">
        <v>2.7350657528111602</v>
      </c>
      <c r="K195" s="111">
        <v>2.98459515196891</v>
      </c>
      <c r="L195" s="111">
        <v>3.7960272866281</v>
      </c>
      <c r="M195" s="111">
        <v>4.1793020391993601</v>
      </c>
      <c r="N195" s="111">
        <v>4.5187671727164496</v>
      </c>
      <c r="O195" s="111"/>
      <c r="Q195" s="111">
        <v>4.7498592983002901</v>
      </c>
    </row>
    <row r="196" spans="1:17" x14ac:dyDescent="0.25">
      <c r="A196" s="109" t="s">
        <v>245</v>
      </c>
      <c r="B196" s="110">
        <v>43985</v>
      </c>
      <c r="C196" s="111">
        <v>54.443199999999997</v>
      </c>
      <c r="D196" s="111"/>
      <c r="E196" s="111"/>
      <c r="F196" s="111">
        <v>3.35242531898305</v>
      </c>
      <c r="G196" s="111">
        <v>3.3306815265831098</v>
      </c>
      <c r="H196" s="111">
        <v>3.0282408267980099</v>
      </c>
      <c r="I196" s="111">
        <v>3.4044446032554698</v>
      </c>
      <c r="J196" s="111">
        <v>4.0428632267315603</v>
      </c>
      <c r="K196" s="111">
        <v>4.7961618823624503</v>
      </c>
      <c r="L196" s="111">
        <v>4.9409965850221802</v>
      </c>
      <c r="M196" s="111">
        <v>5.1382649500305204</v>
      </c>
      <c r="N196" s="111">
        <v>5.5201105833981599</v>
      </c>
      <c r="O196" s="111">
        <v>7.0973021835094796</v>
      </c>
      <c r="Q196" s="111">
        <v>19.806798534798499</v>
      </c>
    </row>
    <row r="197" spans="1:17" x14ac:dyDescent="0.25">
      <c r="A197" s="109" t="s">
        <v>246</v>
      </c>
      <c r="B197" s="110">
        <v>43985</v>
      </c>
      <c r="C197" s="111">
        <v>4033.48</v>
      </c>
      <c r="D197" s="111"/>
      <c r="E197" s="111"/>
      <c r="F197" s="111">
        <v>2.4488934296366098</v>
      </c>
      <c r="G197" s="111">
        <v>2.6649867234848799</v>
      </c>
      <c r="H197" s="111">
        <v>2.3318726035984301</v>
      </c>
      <c r="I197" s="111">
        <v>3.4284184138143798</v>
      </c>
      <c r="J197" s="111">
        <v>4.5545267759403698</v>
      </c>
      <c r="K197" s="111">
        <v>5.2032741133611404</v>
      </c>
      <c r="L197" s="111">
        <v>5.1392901418243699</v>
      </c>
      <c r="M197" s="111">
        <v>5.2813613628109604</v>
      </c>
      <c r="N197" s="111">
        <v>5.5947263087342796</v>
      </c>
      <c r="O197" s="111">
        <v>7.0607456709697898</v>
      </c>
      <c r="Q197" s="111">
        <v>13.4543588292906</v>
      </c>
    </row>
    <row r="198" spans="1:17" x14ac:dyDescent="0.25">
      <c r="A198" s="109" t="s">
        <v>247</v>
      </c>
      <c r="B198" s="110">
        <v>43985</v>
      </c>
      <c r="C198" s="111">
        <v>2733.3409000000001</v>
      </c>
      <c r="D198" s="111"/>
      <c r="E198" s="111"/>
      <c r="F198" s="111">
        <v>2.8645766255124299</v>
      </c>
      <c r="G198" s="111">
        <v>2.5083271506738001</v>
      </c>
      <c r="H198" s="111">
        <v>2.53937801366216</v>
      </c>
      <c r="I198" s="111">
        <v>3.3795028533937401</v>
      </c>
      <c r="J198" s="111">
        <v>4.4898733527627197</v>
      </c>
      <c r="K198" s="111">
        <v>5.5314355392247201</v>
      </c>
      <c r="L198" s="111">
        <v>5.3445410971144298</v>
      </c>
      <c r="M198" s="111">
        <v>5.4338674376352403</v>
      </c>
      <c r="N198" s="111">
        <v>5.7087264713783901</v>
      </c>
      <c r="O198" s="111">
        <v>7.1538773266835998</v>
      </c>
      <c r="Q198" s="111">
        <v>12.673666436298101</v>
      </c>
    </row>
    <row r="199" spans="1:17" x14ac:dyDescent="0.25">
      <c r="A199" s="109" t="s">
        <v>248</v>
      </c>
      <c r="B199" s="110">
        <v>43985</v>
      </c>
      <c r="C199" s="111">
        <v>3606.0518999999999</v>
      </c>
      <c r="D199" s="111"/>
      <c r="E199" s="111"/>
      <c r="F199" s="111">
        <v>3.67663464679935</v>
      </c>
      <c r="G199" s="111">
        <v>3.2071171956251998</v>
      </c>
      <c r="H199" s="111">
        <v>2.9685546980335098</v>
      </c>
      <c r="I199" s="111">
        <v>3.7589639196290801</v>
      </c>
      <c r="J199" s="111">
        <v>4.7386281369155299</v>
      </c>
      <c r="K199" s="111">
        <v>5.7111742250605202</v>
      </c>
      <c r="L199" s="111">
        <v>5.4515274336274304</v>
      </c>
      <c r="M199" s="111">
        <v>5.52010677553716</v>
      </c>
      <c r="N199" s="111">
        <v>5.7765857848170103</v>
      </c>
      <c r="O199" s="111">
        <v>7.1114749563641801</v>
      </c>
      <c r="Q199" s="111">
        <v>14.288852989334501</v>
      </c>
    </row>
    <row r="200" spans="1:17" x14ac:dyDescent="0.25">
      <c r="A200" s="109" t="s">
        <v>249</v>
      </c>
      <c r="B200" s="110">
        <v>43985</v>
      </c>
      <c r="C200" s="111">
        <v>1293.5941</v>
      </c>
      <c r="D200" s="111"/>
      <c r="E200" s="111"/>
      <c r="F200" s="111">
        <v>3.5555573423075</v>
      </c>
      <c r="G200" s="111">
        <v>3.2899298333194</v>
      </c>
      <c r="H200" s="111">
        <v>3.2432236812303099</v>
      </c>
      <c r="I200" s="111">
        <v>3.9062975233310202</v>
      </c>
      <c r="J200" s="111">
        <v>4.7851352368070303</v>
      </c>
      <c r="K200" s="111">
        <v>5.42551682801541</v>
      </c>
      <c r="L200" s="111">
        <v>5.3544815713147802</v>
      </c>
      <c r="M200" s="111">
        <v>5.5230308158091397</v>
      </c>
      <c r="N200" s="111">
        <v>5.84393169567584</v>
      </c>
      <c r="O200" s="111">
        <v>7.2040575087657999</v>
      </c>
      <c r="Q200" s="111">
        <v>7.4885731396233597</v>
      </c>
    </row>
    <row r="201" spans="1:17" x14ac:dyDescent="0.25">
      <c r="A201" s="109" t="s">
        <v>250</v>
      </c>
      <c r="B201" s="110">
        <v>43985</v>
      </c>
      <c r="C201" s="111">
        <v>2087.0189999999998</v>
      </c>
      <c r="D201" s="111"/>
      <c r="E201" s="111"/>
      <c r="F201" s="111">
        <v>3.34071614909548</v>
      </c>
      <c r="G201" s="111">
        <v>3.1593443724192301</v>
      </c>
      <c r="H201" s="111">
        <v>3.0093543967155498</v>
      </c>
      <c r="I201" s="111">
        <v>3.4745788380090099</v>
      </c>
      <c r="J201" s="111">
        <v>4.6578060575134996</v>
      </c>
      <c r="K201" s="111">
        <v>5.2771719941614599</v>
      </c>
      <c r="L201" s="111">
        <v>5.2412373960120204</v>
      </c>
      <c r="M201" s="111">
        <v>5.3609731995208696</v>
      </c>
      <c r="N201" s="111">
        <v>5.6707813748604101</v>
      </c>
      <c r="O201" s="111">
        <v>7.1237901480705297</v>
      </c>
      <c r="Q201" s="111">
        <v>9.5375465144230702</v>
      </c>
    </row>
    <row r="202" spans="1:17" x14ac:dyDescent="0.25">
      <c r="A202" s="109" t="s">
        <v>251</v>
      </c>
      <c r="B202" s="110">
        <v>43985</v>
      </c>
      <c r="C202" s="111">
        <v>10.748200000000001</v>
      </c>
      <c r="D202" s="111"/>
      <c r="E202" s="111"/>
      <c r="F202" s="111">
        <v>2.0376642227074599</v>
      </c>
      <c r="G202" s="111">
        <v>2.0378917591007002</v>
      </c>
      <c r="H202" s="111">
        <v>2.2325583869205401</v>
      </c>
      <c r="I202" s="111">
        <v>2.59803758523188</v>
      </c>
      <c r="J202" s="111">
        <v>2.98720328808994</v>
      </c>
      <c r="K202" s="111">
        <v>3.6393984360807901</v>
      </c>
      <c r="L202" s="111">
        <v>4.0789054270438401</v>
      </c>
      <c r="M202" s="111">
        <v>4.3528878441601302</v>
      </c>
      <c r="N202" s="111">
        <v>4.6425420964449797</v>
      </c>
      <c r="O202" s="111"/>
      <c r="Q202" s="111">
        <v>5.13332706766918</v>
      </c>
    </row>
    <row r="203" spans="1:17" x14ac:dyDescent="0.25">
      <c r="A203" s="109" t="s">
        <v>252</v>
      </c>
      <c r="B203" s="110">
        <v>43985</v>
      </c>
      <c r="C203" s="111">
        <v>4867.3347999999996</v>
      </c>
      <c r="D203" s="111"/>
      <c r="E203" s="111"/>
      <c r="F203" s="111">
        <v>3.73936973675282</v>
      </c>
      <c r="G203" s="111">
        <v>2.6582157888577602</v>
      </c>
      <c r="H203" s="111">
        <v>2.6151306401879899</v>
      </c>
      <c r="I203" s="111">
        <v>3.6752770102412899</v>
      </c>
      <c r="J203" s="111">
        <v>5.0478181957045196</v>
      </c>
      <c r="K203" s="111">
        <v>5.6491360442276202</v>
      </c>
      <c r="L203" s="111">
        <v>5.39377639162963</v>
      </c>
      <c r="M203" s="111">
        <v>5.5096272823177497</v>
      </c>
      <c r="N203" s="111">
        <v>5.8533803211588404</v>
      </c>
      <c r="O203" s="111">
        <v>7.2303345365956897</v>
      </c>
      <c r="Q203" s="111">
        <v>13.3445926239828</v>
      </c>
    </row>
    <row r="204" spans="1:17" x14ac:dyDescent="0.25">
      <c r="A204" s="109" t="s">
        <v>253</v>
      </c>
      <c r="B204" s="110">
        <v>43985</v>
      </c>
      <c r="C204" s="111">
        <v>1121.9766999999999</v>
      </c>
      <c r="D204" s="111"/>
      <c r="E204" s="111"/>
      <c r="F204" s="111">
        <v>0.133381153863743</v>
      </c>
      <c r="G204" s="111">
        <v>1.6300650439317801</v>
      </c>
      <c r="H204" s="111">
        <v>1.82660703296738</v>
      </c>
      <c r="I204" s="111">
        <v>2.5930427799732798</v>
      </c>
      <c r="J204" s="111">
        <v>3.3317446841627998</v>
      </c>
      <c r="K204" s="111">
        <v>4.1558161994932199</v>
      </c>
      <c r="L204" s="111">
        <v>4.4526998756410796</v>
      </c>
      <c r="M204" s="111">
        <v>4.6949453808281696</v>
      </c>
      <c r="N204" s="111">
        <v>5.0682328476364598</v>
      </c>
      <c r="O204" s="111"/>
      <c r="Q204" s="111">
        <v>5.90470762599469</v>
      </c>
    </row>
    <row r="205" spans="1:17" x14ac:dyDescent="0.25">
      <c r="A205" s="109" t="s">
        <v>254</v>
      </c>
      <c r="B205" s="110">
        <v>43985</v>
      </c>
      <c r="C205" s="111">
        <v>259.3451</v>
      </c>
      <c r="D205" s="111"/>
      <c r="E205" s="111"/>
      <c r="F205" s="111">
        <v>5.6585895600176404</v>
      </c>
      <c r="G205" s="111">
        <v>4.08749842499319</v>
      </c>
      <c r="H205" s="111">
        <v>3.6658134985489799</v>
      </c>
      <c r="I205" s="111">
        <v>4.8776766730007504</v>
      </c>
      <c r="J205" s="111">
        <v>5.3092680864588404</v>
      </c>
      <c r="K205" s="111">
        <v>5.4144053654910698</v>
      </c>
      <c r="L205" s="111">
        <v>5.2904448374814503</v>
      </c>
      <c r="M205" s="111">
        <v>5.4509588073903803</v>
      </c>
      <c r="N205" s="111">
        <v>5.7895740485099596</v>
      </c>
      <c r="O205" s="111">
        <v>7.2201405437535504</v>
      </c>
      <c r="Q205" s="111">
        <v>12.491615442439899</v>
      </c>
    </row>
    <row r="206" spans="1:17" x14ac:dyDescent="0.25">
      <c r="A206" s="109" t="s">
        <v>255</v>
      </c>
      <c r="B206" s="110">
        <v>43985</v>
      </c>
      <c r="C206" s="111">
        <v>1761.5198</v>
      </c>
      <c r="D206" s="111"/>
      <c r="E206" s="111"/>
      <c r="F206" s="111">
        <v>3.0586380323245299</v>
      </c>
      <c r="G206" s="111">
        <v>3.3417921794260601</v>
      </c>
      <c r="H206" s="111">
        <v>3.2341447050627199</v>
      </c>
      <c r="I206" s="111">
        <v>3.5272921458543598</v>
      </c>
      <c r="J206" s="111">
        <v>3.8815845084656799</v>
      </c>
      <c r="K206" s="111">
        <v>4.2400884808789501</v>
      </c>
      <c r="L206" s="111">
        <v>4.64518403511524</v>
      </c>
      <c r="M206" s="111">
        <v>4.9559866876313796</v>
      </c>
      <c r="N206" s="111">
        <v>5.1979913861333902</v>
      </c>
      <c r="O206" s="111">
        <v>3.4403383250925001</v>
      </c>
      <c r="Q206" s="111">
        <v>11.5310556497568</v>
      </c>
    </row>
    <row r="207" spans="1:17" x14ac:dyDescent="0.25">
      <c r="A207" s="109" t="s">
        <v>256</v>
      </c>
      <c r="B207" s="110">
        <v>43985</v>
      </c>
      <c r="C207" s="111">
        <v>31.2987</v>
      </c>
      <c r="D207" s="111"/>
      <c r="E207" s="111"/>
      <c r="F207" s="111">
        <v>4.6653267166661996</v>
      </c>
      <c r="G207" s="111">
        <v>4.5109113127580098</v>
      </c>
      <c r="H207" s="111">
        <v>4.2683876649814003</v>
      </c>
      <c r="I207" s="111">
        <v>4.6730916342056004</v>
      </c>
      <c r="J207" s="111">
        <v>5.3206616993213904</v>
      </c>
      <c r="K207" s="111">
        <v>4.9617899730554704</v>
      </c>
      <c r="L207" s="111">
        <v>5.4609024129735202</v>
      </c>
      <c r="M207" s="111">
        <v>5.8098302444560801</v>
      </c>
      <c r="N207" s="111">
        <v>6.20091965137033</v>
      </c>
      <c r="O207" s="111">
        <v>7.2466203893707002</v>
      </c>
      <c r="Q207" s="111">
        <v>14.5010734937512</v>
      </c>
    </row>
    <row r="208" spans="1:17" x14ac:dyDescent="0.25">
      <c r="A208" s="109" t="s">
        <v>257</v>
      </c>
      <c r="B208" s="110">
        <v>43985</v>
      </c>
      <c r="C208" s="111">
        <v>27.042899999999999</v>
      </c>
      <c r="D208" s="111"/>
      <c r="E208" s="111"/>
      <c r="F208" s="111">
        <v>1.3497572285960899</v>
      </c>
      <c r="G208" s="111">
        <v>1.9798928688106501</v>
      </c>
      <c r="H208" s="111">
        <v>2.1990217761819202</v>
      </c>
      <c r="I208" s="111">
        <v>2.7311950892161798</v>
      </c>
      <c r="J208" s="111">
        <v>3.1475497754560702</v>
      </c>
      <c r="K208" s="111">
        <v>3.9202329465665402</v>
      </c>
      <c r="L208" s="111">
        <v>4.3461042154890999</v>
      </c>
      <c r="M208" s="111">
        <v>4.6302584342954596</v>
      </c>
      <c r="N208" s="111">
        <v>4.9922053748720199</v>
      </c>
      <c r="O208" s="111">
        <v>6.2983247253488601</v>
      </c>
      <c r="Q208" s="111">
        <v>11.925293373985101</v>
      </c>
    </row>
    <row r="209" spans="1:17" x14ac:dyDescent="0.25">
      <c r="A209" s="109" t="s">
        <v>260</v>
      </c>
      <c r="B209" s="110">
        <v>43985</v>
      </c>
      <c r="C209" s="111">
        <v>3119.8524000000002</v>
      </c>
      <c r="D209" s="111"/>
      <c r="E209" s="111"/>
      <c r="F209" s="111">
        <v>2.7846390246233401</v>
      </c>
      <c r="G209" s="111">
        <v>2.7202987133809402</v>
      </c>
      <c r="H209" s="111">
        <v>2.7971241408205501</v>
      </c>
      <c r="I209" s="111">
        <v>3.6065192258046701</v>
      </c>
      <c r="J209" s="111">
        <v>4.7996192858867204</v>
      </c>
      <c r="K209" s="111">
        <v>5.4725420687432003</v>
      </c>
      <c r="L209" s="111">
        <v>5.2773797182155597</v>
      </c>
      <c r="M209" s="111">
        <v>5.3841380406014201</v>
      </c>
      <c r="N209" s="111">
        <v>5.6751200720640496</v>
      </c>
      <c r="O209" s="111">
        <v>7.0599985706172204</v>
      </c>
      <c r="Q209" s="111">
        <v>11.4370277720747</v>
      </c>
    </row>
    <row r="210" spans="1:17" x14ac:dyDescent="0.25">
      <c r="A210" s="109" t="s">
        <v>261</v>
      </c>
      <c r="B210" s="110">
        <v>43985</v>
      </c>
      <c r="C210" s="111">
        <v>41.989400000000003</v>
      </c>
      <c r="D210" s="111"/>
      <c r="E210" s="111"/>
      <c r="F210" s="111">
        <v>2.2602341688386902</v>
      </c>
      <c r="G210" s="111">
        <v>2.6663363522167298</v>
      </c>
      <c r="H210" s="111">
        <v>2.4350842748839301</v>
      </c>
      <c r="I210" s="111">
        <v>3.6124565658594001</v>
      </c>
      <c r="J210" s="111">
        <v>4.6308654383147099</v>
      </c>
      <c r="K210" s="111">
        <v>5.2957530726314896</v>
      </c>
      <c r="L210" s="111">
        <v>5.2570271888881699</v>
      </c>
      <c r="M210" s="111">
        <v>5.3741988360658199</v>
      </c>
      <c r="N210" s="111">
        <v>5.7015998258128597</v>
      </c>
      <c r="O210" s="111">
        <v>7.13587903888219</v>
      </c>
      <c r="Q210" s="111">
        <v>13.1034379953713</v>
      </c>
    </row>
    <row r="211" spans="1:17" x14ac:dyDescent="0.25">
      <c r="A211" s="109" t="s">
        <v>262</v>
      </c>
      <c r="B211" s="110">
        <v>43985</v>
      </c>
      <c r="C211" s="111">
        <v>3141.7337000000002</v>
      </c>
      <c r="D211" s="111"/>
      <c r="E211" s="111"/>
      <c r="F211" s="111">
        <v>3.36598392331633</v>
      </c>
      <c r="G211" s="111">
        <v>2.8694960331383199</v>
      </c>
      <c r="H211" s="111">
        <v>2.5422153253266</v>
      </c>
      <c r="I211" s="111">
        <v>3.5576510146532101</v>
      </c>
      <c r="J211" s="111">
        <v>4.8736275631797303</v>
      </c>
      <c r="K211" s="111">
        <v>5.9404242080621898</v>
      </c>
      <c r="L211" s="111">
        <v>5.5348895386855004</v>
      </c>
      <c r="M211" s="111">
        <v>5.5533967576891996</v>
      </c>
      <c r="N211" s="111">
        <v>5.8354695429487196</v>
      </c>
      <c r="O211" s="111">
        <v>7.2062275471500099</v>
      </c>
      <c r="Q211" s="111">
        <v>13.585901989920099</v>
      </c>
    </row>
    <row r="212" spans="1:17" x14ac:dyDescent="0.25">
      <c r="A212" s="109" t="s">
        <v>263</v>
      </c>
      <c r="B212" s="110">
        <v>43985</v>
      </c>
      <c r="C212" s="111">
        <v>1914.9296999999999</v>
      </c>
      <c r="D212" s="111"/>
      <c r="E212" s="111"/>
      <c r="F212" s="111">
        <v>3.2615860819207301</v>
      </c>
      <c r="G212" s="111">
        <v>2.8337229422721699</v>
      </c>
      <c r="H212" s="111">
        <v>2.6494285541716698</v>
      </c>
      <c r="I212" s="111">
        <v>3.6002310021426802</v>
      </c>
      <c r="J212" s="111">
        <v>4.9823854539387096</v>
      </c>
      <c r="K212" s="111">
        <v>5.9387174585465603</v>
      </c>
      <c r="L212" s="111">
        <v>5.55148322203845</v>
      </c>
      <c r="M212" s="111">
        <v>5.52013505189906</v>
      </c>
      <c r="N212" s="111">
        <v>5.7730873218318299</v>
      </c>
      <c r="O212" s="111">
        <v>5.6604286747319099</v>
      </c>
      <c r="Q212" s="111">
        <v>10.1899741227287</v>
      </c>
    </row>
    <row r="213" spans="1:17" x14ac:dyDescent="0.25">
      <c r="A213" s="109" t="s">
        <v>264</v>
      </c>
      <c r="B213" s="110">
        <v>43985</v>
      </c>
      <c r="C213" s="111">
        <v>3265.4702000000002</v>
      </c>
      <c r="D213" s="111"/>
      <c r="E213" s="111"/>
      <c r="F213" s="111">
        <v>2.9209310313996801</v>
      </c>
      <c r="G213" s="111">
        <v>2.7752767167299801</v>
      </c>
      <c r="H213" s="111">
        <v>2.6557038307487701</v>
      </c>
      <c r="I213" s="111">
        <v>3.4565274854996102</v>
      </c>
      <c r="J213" s="111">
        <v>4.7804316452275302</v>
      </c>
      <c r="K213" s="111">
        <v>5.4239242766776998</v>
      </c>
      <c r="L213" s="111">
        <v>5.2469759431833802</v>
      </c>
      <c r="M213" s="111">
        <v>5.3885881727338498</v>
      </c>
      <c r="N213" s="111">
        <v>5.71591458774689</v>
      </c>
      <c r="O213" s="111">
        <v>7.1699340316924598</v>
      </c>
      <c r="Q213" s="111">
        <v>13.302044550897101</v>
      </c>
    </row>
    <row r="214" spans="1:17" x14ac:dyDescent="0.25">
      <c r="A214" s="109" t="s">
        <v>265</v>
      </c>
      <c r="B214" s="110">
        <v>43985</v>
      </c>
      <c r="C214" s="111">
        <v>1083.8113000000001</v>
      </c>
      <c r="D214" s="111"/>
      <c r="E214" s="111"/>
      <c r="F214" s="111">
        <v>2.7954423631827399</v>
      </c>
      <c r="G214" s="111">
        <v>2.6509927506664899</v>
      </c>
      <c r="H214" s="111">
        <v>2.8000988894700698</v>
      </c>
      <c r="I214" s="111">
        <v>3.0190670536213902</v>
      </c>
      <c r="J214" s="111">
        <v>3.29655757507251</v>
      </c>
      <c r="K214" s="111">
        <v>3.9302005725584102</v>
      </c>
      <c r="L214" s="111">
        <v>4.5369629942786398</v>
      </c>
      <c r="M214" s="111">
        <v>4.9644198936877499</v>
      </c>
      <c r="N214" s="111">
        <v>5.4323157186685496</v>
      </c>
      <c r="O214" s="111"/>
      <c r="Q214" s="111">
        <v>6.0533612663722502</v>
      </c>
    </row>
    <row r="215" spans="1:17" x14ac:dyDescent="0.25">
      <c r="A215" s="132"/>
      <c r="B215" s="132"/>
      <c r="C215" s="132"/>
      <c r="D215" s="114"/>
      <c r="E215" s="114"/>
      <c r="F215" s="114"/>
      <c r="G215" s="114"/>
      <c r="H215" s="114"/>
      <c r="I215" s="114"/>
      <c r="J215" s="114"/>
      <c r="K215" s="114"/>
      <c r="L215" s="114"/>
      <c r="M215" s="114"/>
      <c r="N215" s="114" t="s">
        <v>4</v>
      </c>
      <c r="O215" s="114" t="s">
        <v>5</v>
      </c>
      <c r="P215" s="114" t="s">
        <v>6</v>
      </c>
      <c r="Q215" s="114" t="s">
        <v>46</v>
      </c>
    </row>
    <row r="216" spans="1:17" x14ac:dyDescent="0.25">
      <c r="A216" s="132"/>
      <c r="B216" s="132"/>
      <c r="C216" s="132"/>
      <c r="D216" s="114"/>
      <c r="E216" s="114"/>
      <c r="F216" s="114"/>
      <c r="G216" s="114"/>
      <c r="H216" s="114"/>
      <c r="I216" s="114"/>
      <c r="J216" s="114"/>
      <c r="K216" s="114"/>
      <c r="L216" s="114"/>
      <c r="M216" s="114"/>
      <c r="N216" s="114" t="s">
        <v>0</v>
      </c>
      <c r="O216" s="114" t="s">
        <v>0</v>
      </c>
      <c r="P216" s="114" t="s">
        <v>0</v>
      </c>
      <c r="Q216" s="114" t="s">
        <v>0</v>
      </c>
    </row>
    <row r="217" spans="1:17" x14ac:dyDescent="0.25">
      <c r="A217" s="114" t="s">
        <v>7</v>
      </c>
      <c r="B217" s="114" t="s">
        <v>8</v>
      </c>
      <c r="C217" s="114" t="s">
        <v>9</v>
      </c>
      <c r="D217" s="114"/>
      <c r="E217" s="114"/>
      <c r="F217" s="114"/>
      <c r="G217" s="114"/>
      <c r="H217" s="114"/>
      <c r="I217" s="114"/>
      <c r="J217" s="114"/>
      <c r="K217" s="114"/>
      <c r="L217" s="114"/>
      <c r="M217" s="114"/>
      <c r="N217" s="114"/>
      <c r="O217" s="114"/>
      <c r="P217" s="114"/>
      <c r="Q217" s="114"/>
    </row>
    <row r="218" spans="1:17" x14ac:dyDescent="0.25">
      <c r="A218" s="108" t="s">
        <v>387</v>
      </c>
      <c r="B218" s="108"/>
      <c r="C218" s="108"/>
      <c r="D218" s="108"/>
      <c r="E218" s="108"/>
      <c r="F218" s="108"/>
      <c r="G218" s="108"/>
      <c r="H218" s="108"/>
      <c r="I218" s="108"/>
      <c r="J218" s="108"/>
      <c r="K218" s="108"/>
      <c r="L218" s="108"/>
      <c r="M218" s="108"/>
      <c r="N218" s="108"/>
      <c r="O218" s="108"/>
      <c r="P218" s="108"/>
      <c r="Q218" s="108"/>
    </row>
    <row r="219" spans="1:17" x14ac:dyDescent="0.25">
      <c r="A219" s="109" t="s">
        <v>163</v>
      </c>
      <c r="B219" s="110">
        <v>43985</v>
      </c>
      <c r="C219" s="111">
        <v>37.42</v>
      </c>
      <c r="D219" s="111"/>
      <c r="E219" s="111"/>
      <c r="F219" s="111"/>
      <c r="G219" s="111"/>
      <c r="H219" s="111"/>
      <c r="I219" s="111"/>
      <c r="J219" s="111"/>
      <c r="K219" s="111"/>
      <c r="L219" s="111"/>
      <c r="M219" s="111"/>
      <c r="N219" s="111">
        <v>-11.609279940129399</v>
      </c>
      <c r="O219" s="111">
        <v>1.8390925155567099</v>
      </c>
      <c r="P219" s="111">
        <v>7.8129991474434499</v>
      </c>
      <c r="Q219" s="111">
        <v>19.0892664740601</v>
      </c>
    </row>
    <row r="220" spans="1:17" x14ac:dyDescent="0.25">
      <c r="A220" s="109" t="s">
        <v>164</v>
      </c>
      <c r="B220" s="110">
        <v>43985</v>
      </c>
      <c r="C220" s="111">
        <v>30.49</v>
      </c>
      <c r="D220" s="111"/>
      <c r="E220" s="111"/>
      <c r="F220" s="111"/>
      <c r="G220" s="111"/>
      <c r="H220" s="111"/>
      <c r="I220" s="111"/>
      <c r="J220" s="111"/>
      <c r="K220" s="111"/>
      <c r="L220" s="111"/>
      <c r="M220" s="111"/>
      <c r="N220" s="111">
        <v>-10.005046864897199</v>
      </c>
      <c r="O220" s="111">
        <v>2.85565788072625</v>
      </c>
      <c r="P220" s="111">
        <v>8.7816887904804304</v>
      </c>
      <c r="Q220" s="111">
        <v>20.838689589903399</v>
      </c>
    </row>
    <row r="221" spans="1:17" x14ac:dyDescent="0.25">
      <c r="A221" s="109" t="s">
        <v>165</v>
      </c>
      <c r="B221" s="110">
        <v>43985</v>
      </c>
      <c r="C221" s="111">
        <v>46.593400000000003</v>
      </c>
      <c r="D221" s="111"/>
      <c r="E221" s="111"/>
      <c r="F221" s="111"/>
      <c r="G221" s="111"/>
      <c r="H221" s="111"/>
      <c r="I221" s="111"/>
      <c r="J221" s="111"/>
      <c r="K221" s="111"/>
      <c r="L221" s="111"/>
      <c r="M221" s="111"/>
      <c r="N221" s="111">
        <v>-7.1943248880682402</v>
      </c>
      <c r="O221" s="111">
        <v>7.06028707509412</v>
      </c>
      <c r="P221" s="111">
        <v>10.2858901190101</v>
      </c>
      <c r="Q221" s="111">
        <v>28.606704966941699</v>
      </c>
    </row>
    <row r="222" spans="1:17" x14ac:dyDescent="0.25">
      <c r="A222" s="109" t="s">
        <v>166</v>
      </c>
      <c r="B222" s="110">
        <v>43985</v>
      </c>
      <c r="C222" s="111">
        <v>40.86</v>
      </c>
      <c r="D222" s="111"/>
      <c r="E222" s="111"/>
      <c r="F222" s="111"/>
      <c r="G222" s="111"/>
      <c r="H222" s="111"/>
      <c r="I222" s="111"/>
      <c r="J222" s="111"/>
      <c r="K222" s="111"/>
      <c r="L222" s="111"/>
      <c r="M222" s="111"/>
      <c r="N222" s="111">
        <v>-15.93413631874</v>
      </c>
      <c r="O222" s="111">
        <v>-3.7755586202968199</v>
      </c>
      <c r="P222" s="111">
        <v>2.3192283880432001</v>
      </c>
      <c r="Q222" s="111">
        <v>0.34134959341990301</v>
      </c>
    </row>
    <row r="223" spans="1:17" x14ac:dyDescent="0.25">
      <c r="A223" s="109" t="s">
        <v>167</v>
      </c>
      <c r="B223" s="110">
        <v>43985</v>
      </c>
      <c r="C223" s="111">
        <v>38.454999999999998</v>
      </c>
      <c r="D223" s="111"/>
      <c r="E223" s="111"/>
      <c r="F223" s="111"/>
      <c r="G223" s="111"/>
      <c r="H223" s="111"/>
      <c r="I223" s="111"/>
      <c r="J223" s="111"/>
      <c r="K223" s="111"/>
      <c r="L223" s="111"/>
      <c r="M223" s="111"/>
      <c r="N223" s="111">
        <v>-7.5438720238071699</v>
      </c>
      <c r="O223" s="111">
        <v>2.9974261004888798</v>
      </c>
      <c r="P223" s="111">
        <v>6.2611121402228598</v>
      </c>
      <c r="Q223" s="111">
        <v>16.9472212295844</v>
      </c>
    </row>
    <row r="224" spans="1:17" x14ac:dyDescent="0.25">
      <c r="A224" s="109" t="s">
        <v>168</v>
      </c>
      <c r="B224" s="110">
        <v>43985</v>
      </c>
      <c r="C224" s="111">
        <v>8.6300000000000008</v>
      </c>
      <c r="D224" s="111"/>
      <c r="E224" s="111"/>
      <c r="F224" s="111"/>
      <c r="G224" s="111"/>
      <c r="H224" s="111"/>
      <c r="I224" s="111"/>
      <c r="J224" s="111"/>
      <c r="K224" s="111"/>
      <c r="L224" s="111"/>
      <c r="M224" s="111"/>
      <c r="N224" s="111">
        <v>-2.6983569593582901</v>
      </c>
      <c r="O224" s="111"/>
      <c r="P224" s="111"/>
      <c r="Q224" s="111">
        <v>-5.9886227544910096</v>
      </c>
    </row>
    <row r="225" spans="1:17" x14ac:dyDescent="0.25">
      <c r="A225" s="109" t="s">
        <v>169</v>
      </c>
      <c r="B225" s="110">
        <v>43985</v>
      </c>
      <c r="C225" s="111">
        <v>10.43</v>
      </c>
      <c r="D225" s="111"/>
      <c r="E225" s="111"/>
      <c r="F225" s="111"/>
      <c r="G225" s="111"/>
      <c r="H225" s="111"/>
      <c r="I225" s="111"/>
      <c r="J225" s="111"/>
      <c r="K225" s="111"/>
      <c r="L225" s="111"/>
      <c r="M225" s="111"/>
      <c r="N225" s="111">
        <v>-5.33927384883917</v>
      </c>
      <c r="O225" s="111"/>
      <c r="P225" s="111"/>
      <c r="Q225" s="111">
        <v>2.6467116357504201</v>
      </c>
    </row>
    <row r="226" spans="1:17" x14ac:dyDescent="0.25">
      <c r="A226" s="109" t="s">
        <v>170</v>
      </c>
      <c r="B226" s="110">
        <v>43985</v>
      </c>
      <c r="C226" s="111">
        <v>55.76</v>
      </c>
      <c r="D226" s="111"/>
      <c r="E226" s="111"/>
      <c r="F226" s="111"/>
      <c r="G226" s="111"/>
      <c r="H226" s="111"/>
      <c r="I226" s="111"/>
      <c r="J226" s="111"/>
      <c r="K226" s="111"/>
      <c r="L226" s="111"/>
      <c r="M226" s="111"/>
      <c r="N226" s="111">
        <v>-2.45958989152285</v>
      </c>
      <c r="O226" s="111">
        <v>5.2027190781237804</v>
      </c>
      <c r="P226" s="111">
        <v>9.3371359433065404</v>
      </c>
      <c r="Q226" s="111">
        <v>18.653310143024399</v>
      </c>
    </row>
    <row r="227" spans="1:17" x14ac:dyDescent="0.25">
      <c r="A227" s="109" t="s">
        <v>171</v>
      </c>
      <c r="B227" s="110">
        <v>43985</v>
      </c>
      <c r="C227" s="111">
        <v>64.89</v>
      </c>
      <c r="D227" s="111"/>
      <c r="E227" s="111"/>
      <c r="F227" s="111"/>
      <c r="G227" s="111"/>
      <c r="H227" s="111"/>
      <c r="I227" s="111"/>
      <c r="J227" s="111"/>
      <c r="K227" s="111"/>
      <c r="L227" s="111"/>
      <c r="M227" s="111"/>
      <c r="N227" s="111">
        <v>-8.7487007165360904</v>
      </c>
      <c r="O227" s="111">
        <v>5.2270197412993902</v>
      </c>
      <c r="P227" s="111">
        <v>8.6269094889784608</v>
      </c>
      <c r="Q227" s="111">
        <v>15.7908130805446</v>
      </c>
    </row>
    <row r="228" spans="1:17" x14ac:dyDescent="0.25">
      <c r="A228" s="109" t="s">
        <v>172</v>
      </c>
      <c r="B228" s="110">
        <v>43985</v>
      </c>
      <c r="C228" s="111">
        <v>45.665999999999997</v>
      </c>
      <c r="D228" s="111"/>
      <c r="E228" s="111"/>
      <c r="F228" s="111"/>
      <c r="G228" s="111"/>
      <c r="H228" s="111"/>
      <c r="I228" s="111"/>
      <c r="J228" s="111"/>
      <c r="K228" s="111"/>
      <c r="L228" s="111"/>
      <c r="M228" s="111"/>
      <c r="N228" s="111">
        <v>-12.5598550279897</v>
      </c>
      <c r="O228" s="111">
        <v>1.32035777950769</v>
      </c>
      <c r="P228" s="111">
        <v>9.1369471752760205</v>
      </c>
      <c r="Q228" s="111">
        <v>19.015562002781401</v>
      </c>
    </row>
    <row r="229" spans="1:17" x14ac:dyDescent="0.25">
      <c r="A229" s="109" t="s">
        <v>173</v>
      </c>
      <c r="B229" s="110">
        <v>43985</v>
      </c>
      <c r="C229" s="111">
        <v>43.51</v>
      </c>
      <c r="D229" s="111"/>
      <c r="E229" s="111"/>
      <c r="F229" s="111"/>
      <c r="G229" s="111"/>
      <c r="H229" s="111"/>
      <c r="I229" s="111"/>
      <c r="J229" s="111"/>
      <c r="K229" s="111"/>
      <c r="L229" s="111"/>
      <c r="M229" s="111"/>
      <c r="N229" s="111">
        <v>-15.3738983929497</v>
      </c>
      <c r="O229" s="111">
        <v>-0.87853261595682097</v>
      </c>
      <c r="P229" s="111">
        <v>4.04088801531418</v>
      </c>
      <c r="Q229" s="111">
        <v>13.512755363050401</v>
      </c>
    </row>
    <row r="230" spans="1:17" x14ac:dyDescent="0.25">
      <c r="A230" s="109" t="s">
        <v>174</v>
      </c>
      <c r="B230" s="110">
        <v>43985</v>
      </c>
      <c r="C230" s="111">
        <v>13.0236</v>
      </c>
      <c r="D230" s="111"/>
      <c r="E230" s="111"/>
      <c r="F230" s="111"/>
      <c r="G230" s="111"/>
      <c r="H230" s="111"/>
      <c r="I230" s="111"/>
      <c r="J230" s="111"/>
      <c r="K230" s="111"/>
      <c r="L230" s="111"/>
      <c r="M230" s="111"/>
      <c r="N230" s="111">
        <v>-17.082674595581299</v>
      </c>
      <c r="O230" s="111">
        <v>-1.1515480507789699</v>
      </c>
      <c r="P230" s="111"/>
      <c r="Q230" s="111">
        <v>6.8250711193568296</v>
      </c>
    </row>
    <row r="231" spans="1:17" x14ac:dyDescent="0.25">
      <c r="A231" s="109" t="s">
        <v>175</v>
      </c>
      <c r="B231" s="110">
        <v>43985</v>
      </c>
      <c r="C231" s="111">
        <v>483.68419999999998</v>
      </c>
      <c r="D231" s="111"/>
      <c r="E231" s="111"/>
      <c r="F231" s="111"/>
      <c r="G231" s="111"/>
      <c r="H231" s="111"/>
      <c r="I231" s="111"/>
      <c r="J231" s="111"/>
      <c r="K231" s="111"/>
      <c r="L231" s="111"/>
      <c r="M231" s="111"/>
      <c r="N231" s="111">
        <v>-21.514433036395701</v>
      </c>
      <c r="O231" s="111">
        <v>-2.8902115268149</v>
      </c>
      <c r="P231" s="111">
        <v>2.9211983057293298</v>
      </c>
      <c r="Q231" s="111">
        <v>13.380629283034001</v>
      </c>
    </row>
    <row r="232" spans="1:17" x14ac:dyDescent="0.25">
      <c r="A232" s="109" t="s">
        <v>176</v>
      </c>
      <c r="B232" s="110">
        <v>43985</v>
      </c>
      <c r="C232" s="111">
        <v>312.17899999999997</v>
      </c>
      <c r="D232" s="111"/>
      <c r="E232" s="111"/>
      <c r="F232" s="111"/>
      <c r="G232" s="111"/>
      <c r="H232" s="111"/>
      <c r="I232" s="111"/>
      <c r="J232" s="111"/>
      <c r="K232" s="111"/>
      <c r="L232" s="111"/>
      <c r="M232" s="111"/>
      <c r="N232" s="111">
        <v>-19.579611015078299</v>
      </c>
      <c r="O232" s="111">
        <v>-0.55854401910694496</v>
      </c>
      <c r="P232" s="111">
        <v>6.9054591719635603</v>
      </c>
      <c r="Q232" s="111">
        <v>15.169577941261601</v>
      </c>
    </row>
    <row r="233" spans="1:17" x14ac:dyDescent="0.25">
      <c r="A233" s="109" t="s">
        <v>177</v>
      </c>
      <c r="B233" s="110">
        <v>43985</v>
      </c>
      <c r="C233" s="111">
        <v>429.22300000000001</v>
      </c>
      <c r="D233" s="111"/>
      <c r="E233" s="111"/>
      <c r="F233" s="111"/>
      <c r="G233" s="111"/>
      <c r="H233" s="111"/>
      <c r="I233" s="111"/>
      <c r="J233" s="111"/>
      <c r="K233" s="111"/>
      <c r="L233" s="111"/>
      <c r="M233" s="111"/>
      <c r="N233" s="111">
        <v>-23.418544804639101</v>
      </c>
      <c r="O233" s="111">
        <v>-5.0571953329266002</v>
      </c>
      <c r="P233" s="111">
        <v>2.1331705379764001</v>
      </c>
      <c r="Q233" s="111">
        <v>10.2223542157415</v>
      </c>
    </row>
    <row r="234" spans="1:17" x14ac:dyDescent="0.25">
      <c r="A234" s="109" t="s">
        <v>178</v>
      </c>
      <c r="B234" s="110">
        <v>43985</v>
      </c>
      <c r="C234" s="111">
        <v>32.978499999999997</v>
      </c>
      <c r="D234" s="111"/>
      <c r="E234" s="111"/>
      <c r="F234" s="111"/>
      <c r="G234" s="111"/>
      <c r="H234" s="111"/>
      <c r="I234" s="111"/>
      <c r="J234" s="111"/>
      <c r="K234" s="111"/>
      <c r="L234" s="111"/>
      <c r="M234" s="111"/>
      <c r="N234" s="111">
        <v>-16.977434388515999</v>
      </c>
      <c r="O234" s="111">
        <v>-3.14747483157476</v>
      </c>
      <c r="P234" s="111">
        <v>5.0415638445460003</v>
      </c>
      <c r="Q234" s="111">
        <v>12.7215684436615</v>
      </c>
    </row>
    <row r="235" spans="1:17" x14ac:dyDescent="0.25">
      <c r="A235" s="109" t="s">
        <v>179</v>
      </c>
      <c r="B235" s="110">
        <v>43985</v>
      </c>
      <c r="C235" s="111">
        <v>348.49</v>
      </c>
      <c r="D235" s="111"/>
      <c r="E235" s="111"/>
      <c r="F235" s="111"/>
      <c r="G235" s="111"/>
      <c r="H235" s="111"/>
      <c r="I235" s="111"/>
      <c r="J235" s="111"/>
      <c r="K235" s="111"/>
      <c r="L235" s="111"/>
      <c r="M235" s="111"/>
      <c r="N235" s="111">
        <v>-16.149871565053399</v>
      </c>
      <c r="O235" s="111">
        <v>0.77775699583102498</v>
      </c>
      <c r="P235" s="111">
        <v>6.2388324518838596</v>
      </c>
      <c r="Q235" s="111">
        <v>16.042113517645699</v>
      </c>
    </row>
    <row r="236" spans="1:17" x14ac:dyDescent="0.25">
      <c r="A236" s="109" t="s">
        <v>180</v>
      </c>
      <c r="B236" s="110">
        <v>43985</v>
      </c>
      <c r="C236" s="111">
        <v>9.1</v>
      </c>
      <c r="D236" s="111"/>
      <c r="E236" s="111"/>
      <c r="F236" s="111"/>
      <c r="G236" s="111"/>
      <c r="H236" s="111"/>
      <c r="I236" s="111"/>
      <c r="J236" s="111"/>
      <c r="K236" s="111"/>
      <c r="L236" s="111"/>
      <c r="M236" s="111"/>
      <c r="N236" s="111">
        <v>-19.6284828228167</v>
      </c>
      <c r="O236" s="111"/>
      <c r="P236" s="111"/>
      <c r="Q236" s="111">
        <v>-4.0909090909090899</v>
      </c>
    </row>
    <row r="237" spans="1:17" x14ac:dyDescent="0.25">
      <c r="A237" s="109" t="s">
        <v>181</v>
      </c>
      <c r="B237" s="110">
        <v>43985</v>
      </c>
      <c r="C237" s="111">
        <v>25.95</v>
      </c>
      <c r="D237" s="111"/>
      <c r="E237" s="111"/>
      <c r="F237" s="111"/>
      <c r="G237" s="111"/>
      <c r="H237" s="111"/>
      <c r="I237" s="111"/>
      <c r="J237" s="111"/>
      <c r="K237" s="111"/>
      <c r="L237" s="111"/>
      <c r="M237" s="111"/>
      <c r="N237" s="111">
        <v>-8.2165271562285103</v>
      </c>
      <c r="O237" s="111">
        <v>1.6555522121230899</v>
      </c>
      <c r="P237" s="111">
        <v>5.9434865900383098</v>
      </c>
      <c r="Q237" s="111">
        <v>23.6849064279902</v>
      </c>
    </row>
    <row r="238" spans="1:17" x14ac:dyDescent="0.25">
      <c r="A238" s="109" t="s">
        <v>182</v>
      </c>
      <c r="B238" s="110">
        <v>43985</v>
      </c>
      <c r="C238" s="111">
        <v>47.96</v>
      </c>
      <c r="D238" s="111"/>
      <c r="E238" s="111"/>
      <c r="F238" s="111"/>
      <c r="G238" s="111"/>
      <c r="H238" s="111"/>
      <c r="I238" s="111"/>
      <c r="J238" s="111"/>
      <c r="K238" s="111"/>
      <c r="L238" s="111"/>
      <c r="M238" s="111"/>
      <c r="N238" s="111">
        <v>-22.831339061374401</v>
      </c>
      <c r="O238" s="111">
        <v>-2.6506824635217199</v>
      </c>
      <c r="P238" s="111">
        <v>3.99272234614399</v>
      </c>
      <c r="Q238" s="111">
        <v>15.4830592632843</v>
      </c>
    </row>
    <row r="239" spans="1:17" x14ac:dyDescent="0.25">
      <c r="A239" s="109" t="s">
        <v>183</v>
      </c>
      <c r="B239" s="110">
        <v>43985</v>
      </c>
      <c r="C239" s="111">
        <v>8.5399999999999991</v>
      </c>
      <c r="D239" s="111"/>
      <c r="E239" s="111"/>
      <c r="F239" s="111"/>
      <c r="G239" s="111"/>
      <c r="H239" s="111"/>
      <c r="I239" s="111"/>
      <c r="J239" s="111"/>
      <c r="K239" s="111"/>
      <c r="L239" s="111"/>
      <c r="M239" s="111"/>
      <c r="N239" s="111">
        <v>-15.569990712542401</v>
      </c>
      <c r="O239" s="111"/>
      <c r="P239" s="111"/>
      <c r="Q239" s="111">
        <v>-6.0011261261261302</v>
      </c>
    </row>
    <row r="240" spans="1:17" x14ac:dyDescent="0.25">
      <c r="A240" s="109" t="s">
        <v>184</v>
      </c>
      <c r="B240" s="110">
        <v>43985</v>
      </c>
      <c r="C240" s="111">
        <v>51.96</v>
      </c>
      <c r="D240" s="111"/>
      <c r="E240" s="111"/>
      <c r="F240" s="111"/>
      <c r="G240" s="111"/>
      <c r="H240" s="111"/>
      <c r="I240" s="111"/>
      <c r="J240" s="111"/>
      <c r="K240" s="111"/>
      <c r="L240" s="111"/>
      <c r="M240" s="111"/>
      <c r="N240" s="111">
        <v>-9.7649134790528205</v>
      </c>
      <c r="O240" s="111">
        <v>4.2783137329752501</v>
      </c>
      <c r="P240" s="111">
        <v>9.0180501661911805</v>
      </c>
      <c r="Q240" s="111">
        <v>21.983759351271299</v>
      </c>
    </row>
    <row r="241" spans="1:17" x14ac:dyDescent="0.25">
      <c r="A241" s="109" t="s">
        <v>185</v>
      </c>
      <c r="B241" s="110">
        <v>43985</v>
      </c>
      <c r="C241" s="111">
        <v>8.7645</v>
      </c>
      <c r="D241" s="111"/>
      <c r="E241" s="111"/>
      <c r="F241" s="111"/>
      <c r="G241" s="111"/>
      <c r="H241" s="111"/>
      <c r="I241" s="111"/>
      <c r="J241" s="111"/>
      <c r="K241" s="111"/>
      <c r="L241" s="111"/>
      <c r="M241" s="111"/>
      <c r="N241" s="111"/>
      <c r="O241" s="111"/>
      <c r="P241" s="111"/>
      <c r="Q241" s="111">
        <v>-19.692467248908301</v>
      </c>
    </row>
    <row r="242" spans="1:17" x14ac:dyDescent="0.25">
      <c r="A242" s="109" t="s">
        <v>186</v>
      </c>
      <c r="B242" s="110">
        <v>43985</v>
      </c>
      <c r="C242" s="111">
        <v>16.465</v>
      </c>
      <c r="D242" s="111"/>
      <c r="E242" s="111"/>
      <c r="F242" s="111"/>
      <c r="G242" s="111"/>
      <c r="H242" s="111"/>
      <c r="I242" s="111"/>
      <c r="J242" s="111"/>
      <c r="K242" s="111"/>
      <c r="L242" s="111"/>
      <c r="M242" s="111"/>
      <c r="N242" s="111">
        <v>-13.6995654926063</v>
      </c>
      <c r="O242" s="111">
        <v>0.99546911998675403</v>
      </c>
      <c r="P242" s="111">
        <v>8.0026965043762193</v>
      </c>
      <c r="Q242" s="111">
        <v>17.562957901523902</v>
      </c>
    </row>
    <row r="243" spans="1:17" x14ac:dyDescent="0.25">
      <c r="A243" s="109" t="s">
        <v>187</v>
      </c>
      <c r="B243" s="110">
        <v>43985</v>
      </c>
      <c r="C243" s="111">
        <v>43.213999999999999</v>
      </c>
      <c r="D243" s="111"/>
      <c r="E243" s="111"/>
      <c r="F243" s="111"/>
      <c r="G243" s="111"/>
      <c r="H243" s="111"/>
      <c r="I243" s="111"/>
      <c r="J243" s="111"/>
      <c r="K243" s="111"/>
      <c r="L243" s="111"/>
      <c r="M243" s="111"/>
      <c r="N243" s="111">
        <v>-13.646821972965199</v>
      </c>
      <c r="O243" s="111">
        <v>1.0918292340689799</v>
      </c>
      <c r="P243" s="111">
        <v>7.9199704865770499</v>
      </c>
      <c r="Q243" s="111">
        <v>15.171931170153201</v>
      </c>
    </row>
    <row r="244" spans="1:17" x14ac:dyDescent="0.25">
      <c r="A244" s="109" t="s">
        <v>188</v>
      </c>
      <c r="B244" s="110">
        <v>43985</v>
      </c>
      <c r="C244" s="111">
        <v>48.280999999999999</v>
      </c>
      <c r="D244" s="111"/>
      <c r="E244" s="111"/>
      <c r="F244" s="111"/>
      <c r="G244" s="111"/>
      <c r="H244" s="111"/>
      <c r="I244" s="111"/>
      <c r="J244" s="111"/>
      <c r="K244" s="111"/>
      <c r="L244" s="111"/>
      <c r="M244" s="111"/>
      <c r="N244" s="111">
        <v>-16.441152384268701</v>
      </c>
      <c r="O244" s="111">
        <v>-2.1353204223644902</v>
      </c>
      <c r="P244" s="111">
        <v>6.0855272109688601</v>
      </c>
      <c r="Q244" s="111">
        <v>14.022662823229201</v>
      </c>
    </row>
    <row r="245" spans="1:17" x14ac:dyDescent="0.25">
      <c r="A245" s="109" t="s">
        <v>189</v>
      </c>
      <c r="B245" s="110">
        <v>43985</v>
      </c>
      <c r="C245" s="111">
        <v>62.389000000000003</v>
      </c>
      <c r="D245" s="111"/>
      <c r="E245" s="111"/>
      <c r="F245" s="111"/>
      <c r="G245" s="111"/>
      <c r="H245" s="111"/>
      <c r="I245" s="111"/>
      <c r="J245" s="111"/>
      <c r="K245" s="111"/>
      <c r="L245" s="111"/>
      <c r="M245" s="111"/>
      <c r="N245" s="111">
        <v>-14.250831568654799</v>
      </c>
      <c r="O245" s="111">
        <v>1.43366435350302</v>
      </c>
      <c r="P245" s="111">
        <v>4.9031992458665004</v>
      </c>
      <c r="Q245" s="111">
        <v>14.542120653714299</v>
      </c>
    </row>
    <row r="246" spans="1:17" x14ac:dyDescent="0.25">
      <c r="A246" s="109" t="s">
        <v>190</v>
      </c>
      <c r="B246" s="110">
        <v>43985</v>
      </c>
      <c r="C246" s="111">
        <v>10.697900000000001</v>
      </c>
      <c r="D246" s="111"/>
      <c r="E246" s="111"/>
      <c r="F246" s="111"/>
      <c r="G246" s="111"/>
      <c r="H246" s="111"/>
      <c r="I246" s="111"/>
      <c r="J246" s="111"/>
      <c r="K246" s="111"/>
      <c r="L246" s="111"/>
      <c r="M246" s="111"/>
      <c r="N246" s="111">
        <v>-14.973395606684001</v>
      </c>
      <c r="O246" s="111">
        <v>-2.4672151349793499</v>
      </c>
      <c r="P246" s="111"/>
      <c r="Q246" s="111">
        <v>1.92396903323263</v>
      </c>
    </row>
    <row r="247" spans="1:17" x14ac:dyDescent="0.25">
      <c r="A247" s="109" t="s">
        <v>191</v>
      </c>
      <c r="B247" s="110">
        <v>43985</v>
      </c>
      <c r="C247" s="111">
        <v>16.986999999999998</v>
      </c>
      <c r="D247" s="111"/>
      <c r="E247" s="111"/>
      <c r="F247" s="111"/>
      <c r="G247" s="111"/>
      <c r="H247" s="111"/>
      <c r="I247" s="111"/>
      <c r="J247" s="111"/>
      <c r="K247" s="111"/>
      <c r="L247" s="111"/>
      <c r="M247" s="111"/>
      <c r="N247" s="111">
        <v>-11.4163582338529</v>
      </c>
      <c r="O247" s="111">
        <v>4.8137594075486403</v>
      </c>
      <c r="P247" s="111"/>
      <c r="Q247" s="111">
        <v>15.752038295244001</v>
      </c>
    </row>
    <row r="248" spans="1:17" x14ac:dyDescent="0.25">
      <c r="A248" s="109" t="s">
        <v>192</v>
      </c>
      <c r="B248" s="110">
        <v>43985</v>
      </c>
      <c r="C248" s="111">
        <v>16.108000000000001</v>
      </c>
      <c r="D248" s="111"/>
      <c r="E248" s="111"/>
      <c r="F248" s="111"/>
      <c r="G248" s="111"/>
      <c r="H248" s="111"/>
      <c r="I248" s="111"/>
      <c r="J248" s="111"/>
      <c r="K248" s="111"/>
      <c r="L248" s="111"/>
      <c r="M248" s="111"/>
      <c r="N248" s="111">
        <v>-13.154587123596199</v>
      </c>
      <c r="O248" s="111">
        <v>-0.88195432824228004</v>
      </c>
      <c r="P248" s="111">
        <v>10.086387544200999</v>
      </c>
      <c r="Q248" s="111">
        <v>11.3745918367347</v>
      </c>
    </row>
    <row r="249" spans="1:17" x14ac:dyDescent="0.25">
      <c r="A249" s="109" t="s">
        <v>193</v>
      </c>
      <c r="B249" s="110">
        <v>43985</v>
      </c>
      <c r="C249" s="111">
        <v>42.3767</v>
      </c>
      <c r="D249" s="111"/>
      <c r="E249" s="111"/>
      <c r="F249" s="111"/>
      <c r="G249" s="111"/>
      <c r="H249" s="111"/>
      <c r="I249" s="111"/>
      <c r="J249" s="111"/>
      <c r="K249" s="111"/>
      <c r="L249" s="111"/>
      <c r="M249" s="111"/>
      <c r="N249" s="111">
        <v>-29.839366221429401</v>
      </c>
      <c r="O249" s="111">
        <v>-9.4932673599870903</v>
      </c>
      <c r="P249" s="111">
        <v>-1.53236097735333</v>
      </c>
      <c r="Q249" s="111">
        <v>9.5492588422145808</v>
      </c>
    </row>
    <row r="250" spans="1:17" x14ac:dyDescent="0.25">
      <c r="A250" s="109" t="s">
        <v>194</v>
      </c>
      <c r="B250" s="110">
        <v>43985</v>
      </c>
      <c r="C250" s="111">
        <v>10.021000000000001</v>
      </c>
      <c r="D250" s="111"/>
      <c r="E250" s="111"/>
      <c r="F250" s="111"/>
      <c r="G250" s="111"/>
      <c r="H250" s="111"/>
      <c r="I250" s="111"/>
      <c r="J250" s="111"/>
      <c r="K250" s="111"/>
      <c r="L250" s="111"/>
      <c r="M250" s="111"/>
      <c r="N250" s="111"/>
      <c r="O250" s="111"/>
      <c r="P250" s="111"/>
      <c r="Q250" s="111">
        <v>0.24333333333333201</v>
      </c>
    </row>
    <row r="251" spans="1:17" x14ac:dyDescent="0.25">
      <c r="A251" s="109" t="s">
        <v>195</v>
      </c>
      <c r="B251" s="110">
        <v>43985</v>
      </c>
      <c r="C251" s="111">
        <v>13.32</v>
      </c>
      <c r="D251" s="111"/>
      <c r="E251" s="111"/>
      <c r="F251" s="111"/>
      <c r="G251" s="111"/>
      <c r="H251" s="111"/>
      <c r="I251" s="111"/>
      <c r="J251" s="111"/>
      <c r="K251" s="111"/>
      <c r="L251" s="111"/>
      <c r="M251" s="111"/>
      <c r="N251" s="111">
        <v>-14.684480454510499</v>
      </c>
      <c r="O251" s="111">
        <v>0.43013957873356901</v>
      </c>
      <c r="P251" s="111"/>
      <c r="Q251" s="111">
        <v>7.4070904645476796</v>
      </c>
    </row>
    <row r="252" spans="1:17" x14ac:dyDescent="0.25">
      <c r="A252" s="109" t="s">
        <v>196</v>
      </c>
      <c r="B252" s="110">
        <v>43985</v>
      </c>
      <c r="C252" s="111">
        <v>171.55</v>
      </c>
      <c r="D252" s="111"/>
      <c r="E252" s="111"/>
      <c r="F252" s="111"/>
      <c r="G252" s="111"/>
      <c r="H252" s="111"/>
      <c r="I252" s="111"/>
      <c r="J252" s="111"/>
      <c r="K252" s="111"/>
      <c r="L252" s="111"/>
      <c r="M252" s="111"/>
      <c r="N252" s="111">
        <v>-17.889280547049299</v>
      </c>
      <c r="O252" s="111">
        <v>-3.2735709879052601</v>
      </c>
      <c r="P252" s="111">
        <v>2.7821814762883998</v>
      </c>
      <c r="Q252" s="111">
        <v>9.2171216262972706</v>
      </c>
    </row>
    <row r="253" spans="1:17" x14ac:dyDescent="0.25">
      <c r="A253" s="109" t="s">
        <v>197</v>
      </c>
      <c r="B253" s="110">
        <v>43985</v>
      </c>
      <c r="C253" s="111">
        <v>184.31</v>
      </c>
      <c r="D253" s="111"/>
      <c r="E253" s="111"/>
      <c r="F253" s="111"/>
      <c r="G253" s="111"/>
      <c r="H253" s="111"/>
      <c r="I253" s="111"/>
      <c r="J253" s="111"/>
      <c r="K253" s="111"/>
      <c r="L253" s="111"/>
      <c r="M253" s="111"/>
      <c r="N253" s="111">
        <v>-17.0614191921612</v>
      </c>
      <c r="O253" s="111">
        <v>-1.55400450309811</v>
      </c>
      <c r="P253" s="111">
        <v>6.8168636225787997</v>
      </c>
      <c r="Q253" s="111">
        <v>15.500954052602699</v>
      </c>
    </row>
    <row r="254" spans="1:17" x14ac:dyDescent="0.25">
      <c r="A254" s="109" t="s">
        <v>198</v>
      </c>
      <c r="B254" s="110">
        <v>43985</v>
      </c>
      <c r="C254" s="111">
        <v>88.077299999999994</v>
      </c>
      <c r="D254" s="111"/>
      <c r="E254" s="111"/>
      <c r="F254" s="111"/>
      <c r="G254" s="111"/>
      <c r="H254" s="111"/>
      <c r="I254" s="111"/>
      <c r="J254" s="111"/>
      <c r="K254" s="111"/>
      <c r="L254" s="111"/>
      <c r="M254" s="111"/>
      <c r="N254" s="111">
        <v>-10.533494506082301</v>
      </c>
      <c r="O254" s="111">
        <v>1.07330214696016</v>
      </c>
      <c r="P254" s="111">
        <v>10.1655983542952</v>
      </c>
      <c r="Q254" s="111">
        <v>16.8681602974039</v>
      </c>
    </row>
    <row r="255" spans="1:17" x14ac:dyDescent="0.25">
      <c r="A255" s="109" t="s">
        <v>199</v>
      </c>
      <c r="B255" s="110">
        <v>43985</v>
      </c>
      <c r="C255" s="111">
        <v>43.27</v>
      </c>
      <c r="D255" s="111"/>
      <c r="E255" s="111"/>
      <c r="F255" s="111"/>
      <c r="G255" s="111"/>
      <c r="H255" s="111"/>
      <c r="I255" s="111"/>
      <c r="J255" s="111"/>
      <c r="K255" s="111"/>
      <c r="L255" s="111"/>
      <c r="M255" s="111"/>
      <c r="N255" s="111">
        <v>-23.581062251883001</v>
      </c>
      <c r="O255" s="111">
        <v>-4.4381185619758199</v>
      </c>
      <c r="P255" s="111">
        <v>3.1417829464513498</v>
      </c>
      <c r="Q255" s="111">
        <v>29.051555023923399</v>
      </c>
    </row>
    <row r="256" spans="1:17" x14ac:dyDescent="0.25">
      <c r="A256" s="109" t="s">
        <v>372</v>
      </c>
      <c r="B256" s="110">
        <v>43985</v>
      </c>
      <c r="C256" s="111">
        <v>128.3424</v>
      </c>
      <c r="D256" s="111"/>
      <c r="E256" s="111"/>
      <c r="F256" s="111"/>
      <c r="G256" s="111"/>
      <c r="H256" s="111"/>
      <c r="I256" s="111"/>
      <c r="J256" s="111"/>
      <c r="K256" s="111"/>
      <c r="L256" s="111"/>
      <c r="M256" s="111"/>
      <c r="N256" s="111">
        <v>-16.036271842160801</v>
      </c>
      <c r="O256" s="111">
        <v>-2.0970791747822899</v>
      </c>
      <c r="P256" s="111">
        <v>2.84212747183282</v>
      </c>
      <c r="Q256" s="111">
        <v>12.117465082288501</v>
      </c>
    </row>
    <row r="257" spans="1:17" x14ac:dyDescent="0.25">
      <c r="A257" s="109" t="s">
        <v>201</v>
      </c>
      <c r="B257" s="110">
        <v>43985</v>
      </c>
      <c r="C257" s="111">
        <v>11.6829</v>
      </c>
      <c r="D257" s="111"/>
      <c r="E257" s="111"/>
      <c r="F257" s="111"/>
      <c r="G257" s="111"/>
      <c r="H257" s="111"/>
      <c r="I257" s="111"/>
      <c r="J257" s="111"/>
      <c r="K257" s="111"/>
      <c r="L257" s="111"/>
      <c r="M257" s="111"/>
      <c r="N257" s="111">
        <v>-16.956003246343101</v>
      </c>
      <c r="O257" s="111">
        <v>-3.2298214905054099</v>
      </c>
      <c r="P257" s="111">
        <v>3.6865580363488402</v>
      </c>
      <c r="Q257" s="111">
        <v>3.2504729110286599</v>
      </c>
    </row>
    <row r="258" spans="1:17" x14ac:dyDescent="0.25">
      <c r="A258" s="109" t="s">
        <v>202</v>
      </c>
      <c r="B258" s="110">
        <v>43985</v>
      </c>
      <c r="C258" s="111">
        <v>12.519299999999999</v>
      </c>
      <c r="D258" s="111"/>
      <c r="E258" s="111"/>
      <c r="F258" s="111"/>
      <c r="G258" s="111"/>
      <c r="H258" s="111"/>
      <c r="I258" s="111"/>
      <c r="J258" s="111"/>
      <c r="K258" s="111"/>
      <c r="L258" s="111"/>
      <c r="M258" s="111"/>
      <c r="N258" s="111">
        <v>-14.0010531995203</v>
      </c>
      <c r="O258" s="111">
        <v>-1.5755703294135399</v>
      </c>
      <c r="P258" s="111">
        <v>6.4736467563751798</v>
      </c>
      <c r="Q258" s="111">
        <v>4.8067059479327598</v>
      </c>
    </row>
    <row r="259" spans="1:17" x14ac:dyDescent="0.25">
      <c r="A259" s="109" t="s">
        <v>203</v>
      </c>
      <c r="B259" s="110">
        <v>43985</v>
      </c>
      <c r="C259" s="111">
        <v>12.327999999999999</v>
      </c>
      <c r="D259" s="111"/>
      <c r="E259" s="111"/>
      <c r="F259" s="111"/>
      <c r="G259" s="111"/>
      <c r="H259" s="111"/>
      <c r="I259" s="111"/>
      <c r="J259" s="111"/>
      <c r="K259" s="111"/>
      <c r="L259" s="111"/>
      <c r="M259" s="111"/>
      <c r="N259" s="111">
        <v>-14.9413069042466</v>
      </c>
      <c r="O259" s="111">
        <v>-0.66676836925607896</v>
      </c>
      <c r="P259" s="111"/>
      <c r="Q259" s="111">
        <v>5.5719344262295101</v>
      </c>
    </row>
    <row r="260" spans="1:17" x14ac:dyDescent="0.25">
      <c r="A260" s="109" t="s">
        <v>204</v>
      </c>
      <c r="B260" s="110">
        <v>43985</v>
      </c>
      <c r="C260" s="111">
        <v>12.5329</v>
      </c>
      <c r="D260" s="111"/>
      <c r="E260" s="111"/>
      <c r="F260" s="111"/>
      <c r="G260" s="111"/>
      <c r="H260" s="111"/>
      <c r="I260" s="111"/>
      <c r="J260" s="111"/>
      <c r="K260" s="111"/>
      <c r="L260" s="111"/>
      <c r="M260" s="111"/>
      <c r="N260" s="111">
        <v>-6.2222453334386403</v>
      </c>
      <c r="O260" s="111">
        <v>7.0696870239268499</v>
      </c>
      <c r="P260" s="111"/>
      <c r="Q260" s="111">
        <v>7.96990086206897</v>
      </c>
    </row>
    <row r="261" spans="1:17" x14ac:dyDescent="0.25">
      <c r="A261" s="109" t="s">
        <v>205</v>
      </c>
      <c r="B261" s="110">
        <v>43985</v>
      </c>
      <c r="C261" s="111">
        <v>9.2394999999999996</v>
      </c>
      <c r="D261" s="111"/>
      <c r="E261" s="111"/>
      <c r="F261" s="111"/>
      <c r="G261" s="111"/>
      <c r="H261" s="111"/>
      <c r="I261" s="111"/>
      <c r="J261" s="111"/>
      <c r="K261" s="111"/>
      <c r="L261" s="111"/>
      <c r="M261" s="111"/>
      <c r="N261" s="111">
        <v>-12.929215108483</v>
      </c>
      <c r="O261" s="111"/>
      <c r="P261" s="111"/>
      <c r="Q261" s="111">
        <v>-3.4741239048810999</v>
      </c>
    </row>
    <row r="262" spans="1:17" x14ac:dyDescent="0.25">
      <c r="A262" s="109" t="s">
        <v>206</v>
      </c>
      <c r="B262" s="110">
        <v>43985</v>
      </c>
      <c r="C262" s="111">
        <v>9.6457999999999995</v>
      </c>
      <c r="D262" s="111"/>
      <c r="E262" s="111"/>
      <c r="F262" s="111"/>
      <c r="G262" s="111"/>
      <c r="H262" s="111"/>
      <c r="I262" s="111"/>
      <c r="J262" s="111"/>
      <c r="K262" s="111"/>
      <c r="L262" s="111"/>
      <c r="M262" s="111"/>
      <c r="N262" s="111">
        <v>-12.838099638054</v>
      </c>
      <c r="O262" s="111"/>
      <c r="P262" s="111"/>
      <c r="Q262" s="111">
        <v>-1.8818486171761299</v>
      </c>
    </row>
    <row r="263" spans="1:17" x14ac:dyDescent="0.25">
      <c r="A263" s="109" t="s">
        <v>207</v>
      </c>
      <c r="B263" s="110">
        <v>43985</v>
      </c>
      <c r="C263" s="111">
        <v>26.469100000000001</v>
      </c>
      <c r="D263" s="111"/>
      <c r="E263" s="111"/>
      <c r="F263" s="111"/>
      <c r="G263" s="111"/>
      <c r="H263" s="111"/>
      <c r="I263" s="111"/>
      <c r="J263" s="111"/>
      <c r="K263" s="111"/>
      <c r="L263" s="111"/>
      <c r="M263" s="111"/>
      <c r="N263" s="111">
        <v>-0.76420990891575902</v>
      </c>
      <c r="O263" s="111">
        <v>9.8797123884921607</v>
      </c>
      <c r="P263" s="111">
        <v>13.2897459739031</v>
      </c>
      <c r="Q263" s="111">
        <v>26.6100996015936</v>
      </c>
    </row>
    <row r="264" spans="1:17" x14ac:dyDescent="0.25">
      <c r="A264" s="109" t="s">
        <v>208</v>
      </c>
      <c r="B264" s="110">
        <v>43985</v>
      </c>
      <c r="C264" s="111">
        <v>10.1797</v>
      </c>
      <c r="D264" s="111"/>
      <c r="E264" s="111"/>
      <c r="F264" s="111"/>
      <c r="G264" s="111"/>
      <c r="H264" s="111"/>
      <c r="I264" s="111"/>
      <c r="J264" s="111"/>
      <c r="K264" s="111"/>
      <c r="L264" s="111"/>
      <c r="M264" s="111"/>
      <c r="N264" s="111">
        <v>-5.6956114645429299</v>
      </c>
      <c r="O264" s="111"/>
      <c r="P264" s="111"/>
      <c r="Q264" s="111">
        <v>1.32506060606061</v>
      </c>
    </row>
    <row r="265" spans="1:17" x14ac:dyDescent="0.25">
      <c r="A265" s="109" t="s">
        <v>209</v>
      </c>
      <c r="B265" s="110">
        <v>43985</v>
      </c>
      <c r="C265" s="111">
        <v>83.694999999999993</v>
      </c>
      <c r="D265" s="111"/>
      <c r="E265" s="111"/>
      <c r="F265" s="111"/>
      <c r="G265" s="111"/>
      <c r="H265" s="111"/>
      <c r="I265" s="111"/>
      <c r="J265" s="111"/>
      <c r="K265" s="111"/>
      <c r="L265" s="111"/>
      <c r="M265" s="111"/>
      <c r="N265" s="111">
        <v>-22.758568686620698</v>
      </c>
      <c r="O265" s="111">
        <v>-5.0356476413303097</v>
      </c>
      <c r="P265" s="111">
        <v>3.4249332479976302</v>
      </c>
      <c r="Q265" s="111">
        <v>9.6837612544543408</v>
      </c>
    </row>
    <row r="266" spans="1:17" x14ac:dyDescent="0.25">
      <c r="A266" s="109" t="s">
        <v>210</v>
      </c>
      <c r="B266" s="110">
        <v>43985</v>
      </c>
      <c r="C266" s="111">
        <v>7.3109000000000002</v>
      </c>
      <c r="D266" s="111"/>
      <c r="E266" s="111"/>
      <c r="F266" s="111"/>
      <c r="G266" s="111"/>
      <c r="H266" s="111"/>
      <c r="I266" s="111"/>
      <c r="J266" s="111"/>
      <c r="K266" s="111"/>
      <c r="L266" s="111"/>
      <c r="M266" s="111"/>
      <c r="N266" s="111">
        <v>-32.898867034304502</v>
      </c>
      <c r="O266" s="111">
        <v>-13.3084784668777</v>
      </c>
      <c r="P266" s="111"/>
      <c r="Q266" s="111">
        <v>-7.5910402165506596</v>
      </c>
    </row>
    <row r="267" spans="1:17" x14ac:dyDescent="0.25">
      <c r="A267" s="109" t="s">
        <v>211</v>
      </c>
      <c r="B267" s="110">
        <v>43985</v>
      </c>
      <c r="C267" s="111">
        <v>6.1558999999999999</v>
      </c>
      <c r="D267" s="111"/>
      <c r="E267" s="111"/>
      <c r="F267" s="111"/>
      <c r="G267" s="111"/>
      <c r="H267" s="111"/>
      <c r="I267" s="111"/>
      <c r="J267" s="111"/>
      <c r="K267" s="111"/>
      <c r="L267" s="111"/>
      <c r="M267" s="111"/>
      <c r="N267" s="111">
        <v>-32.829669078221897</v>
      </c>
      <c r="O267" s="111">
        <v>-13.4338724520405</v>
      </c>
      <c r="P267" s="111"/>
      <c r="Q267" s="111">
        <v>-12.0231062553556</v>
      </c>
    </row>
    <row r="268" spans="1:17" x14ac:dyDescent="0.25">
      <c r="A268" s="109" t="s">
        <v>212</v>
      </c>
      <c r="B268" s="110">
        <v>43985</v>
      </c>
      <c r="C268" s="111">
        <v>5.9671000000000003</v>
      </c>
      <c r="D268" s="111"/>
      <c r="E268" s="111"/>
      <c r="F268" s="111"/>
      <c r="G268" s="111"/>
      <c r="H268" s="111"/>
      <c r="I268" s="111"/>
      <c r="J268" s="111"/>
      <c r="K268" s="111"/>
      <c r="L268" s="111"/>
      <c r="M268" s="111"/>
      <c r="N268" s="111">
        <v>-32.975646408140797</v>
      </c>
      <c r="O268" s="111"/>
      <c r="P268" s="111"/>
      <c r="Q268" s="111">
        <v>-13.834666353383501</v>
      </c>
    </row>
    <row r="269" spans="1:17" x14ac:dyDescent="0.25">
      <c r="A269" s="109" t="s">
        <v>213</v>
      </c>
      <c r="B269" s="110">
        <v>43985</v>
      </c>
      <c r="C269" s="111">
        <v>5.5579000000000001</v>
      </c>
      <c r="D269" s="111"/>
      <c r="E269" s="111"/>
      <c r="F269" s="111"/>
      <c r="G269" s="111"/>
      <c r="H269" s="111"/>
      <c r="I269" s="111"/>
      <c r="J269" s="111"/>
      <c r="K269" s="111"/>
      <c r="L269" s="111"/>
      <c r="M269" s="111"/>
      <c r="N269" s="111">
        <v>-34.778925791951501</v>
      </c>
      <c r="O269" s="111"/>
      <c r="P269" s="111"/>
      <c r="Q269" s="111">
        <v>-16.561455566905</v>
      </c>
    </row>
    <row r="270" spans="1:17" x14ac:dyDescent="0.25">
      <c r="A270" s="109" t="s">
        <v>214</v>
      </c>
      <c r="B270" s="110">
        <v>43985</v>
      </c>
      <c r="C270" s="111">
        <v>11.795199999999999</v>
      </c>
      <c r="D270" s="111"/>
      <c r="E270" s="111"/>
      <c r="F270" s="111"/>
      <c r="G270" s="111"/>
      <c r="H270" s="111"/>
      <c r="I270" s="111"/>
      <c r="J270" s="111"/>
      <c r="K270" s="111"/>
      <c r="L270" s="111"/>
      <c r="M270" s="111"/>
      <c r="N270" s="111">
        <v>-17.081004315761199</v>
      </c>
      <c r="O270" s="111">
        <v>-2.5888833215613598</v>
      </c>
      <c r="P270" s="111">
        <v>3.97718034564658</v>
      </c>
      <c r="Q270" s="111">
        <v>3.4559493670886101</v>
      </c>
    </row>
    <row r="271" spans="1:17" x14ac:dyDescent="0.25">
      <c r="A271" s="109" t="s">
        <v>215</v>
      </c>
      <c r="B271" s="110">
        <v>43985</v>
      </c>
      <c r="C271" s="111">
        <v>12.9619</v>
      </c>
      <c r="D271" s="111"/>
      <c r="E271" s="111"/>
      <c r="F271" s="111"/>
      <c r="G271" s="111"/>
      <c r="H271" s="111"/>
      <c r="I271" s="111"/>
      <c r="J271" s="111"/>
      <c r="K271" s="111"/>
      <c r="L271" s="111"/>
      <c r="M271" s="111"/>
      <c r="N271" s="111">
        <v>-15.846842061797901</v>
      </c>
      <c r="O271" s="111">
        <v>-1.3368648885160099</v>
      </c>
      <c r="P271" s="111"/>
      <c r="Q271" s="111">
        <v>7.0429543973941398</v>
      </c>
    </row>
    <row r="272" spans="1:17" x14ac:dyDescent="0.25">
      <c r="A272" s="109" t="s">
        <v>216</v>
      </c>
      <c r="B272" s="110">
        <v>43985</v>
      </c>
      <c r="C272" s="111">
        <v>6.0381</v>
      </c>
      <c r="D272" s="111"/>
      <c r="E272" s="111"/>
      <c r="F272" s="111"/>
      <c r="G272" s="111"/>
      <c r="H272" s="111"/>
      <c r="I272" s="111"/>
      <c r="J272" s="111"/>
      <c r="K272" s="111"/>
      <c r="L272" s="111"/>
      <c r="M272" s="111"/>
      <c r="N272" s="111">
        <v>-32.658372594663398</v>
      </c>
      <c r="O272" s="111"/>
      <c r="P272" s="111"/>
      <c r="Q272" s="111">
        <v>-18.121472431077699</v>
      </c>
    </row>
    <row r="273" spans="1:17" x14ac:dyDescent="0.25">
      <c r="A273" s="109" t="s">
        <v>217</v>
      </c>
      <c r="B273" s="110">
        <v>43985</v>
      </c>
      <c r="C273" s="111">
        <v>7.2596999999999996</v>
      </c>
      <c r="D273" s="111"/>
      <c r="E273" s="111"/>
      <c r="F273" s="111"/>
      <c r="G273" s="111"/>
      <c r="H273" s="111"/>
      <c r="I273" s="111"/>
      <c r="J273" s="111"/>
      <c r="K273" s="111"/>
      <c r="L273" s="111"/>
      <c r="M273" s="111"/>
      <c r="N273" s="111">
        <v>-28.860262437574999</v>
      </c>
      <c r="O273" s="111"/>
      <c r="P273" s="111"/>
      <c r="Q273" s="111">
        <v>-14.187368794326201</v>
      </c>
    </row>
    <row r="274" spans="1:17" x14ac:dyDescent="0.25">
      <c r="A274" s="109" t="s">
        <v>218</v>
      </c>
      <c r="B274" s="110">
        <v>43985</v>
      </c>
      <c r="C274" s="111">
        <v>17.026700000000002</v>
      </c>
      <c r="D274" s="111"/>
      <c r="E274" s="111"/>
      <c r="F274" s="111"/>
      <c r="G274" s="111"/>
      <c r="H274" s="111"/>
      <c r="I274" s="111"/>
      <c r="J274" s="111"/>
      <c r="K274" s="111"/>
      <c r="L274" s="111"/>
      <c r="M274" s="111"/>
      <c r="N274" s="111">
        <v>-15.0092944949049</v>
      </c>
      <c r="O274" s="111">
        <v>1.6718271305703001</v>
      </c>
      <c r="P274" s="111">
        <v>9.4860919094100495</v>
      </c>
      <c r="Q274" s="111">
        <v>12.4502208737864</v>
      </c>
    </row>
    <row r="275" spans="1:17" x14ac:dyDescent="0.25">
      <c r="A275" s="109" t="s">
        <v>219</v>
      </c>
      <c r="B275" s="110">
        <v>43985</v>
      </c>
      <c r="C275" s="111">
        <v>72.94</v>
      </c>
      <c r="D275" s="111"/>
      <c r="E275" s="111"/>
      <c r="F275" s="111"/>
      <c r="G275" s="111"/>
      <c r="H275" s="111"/>
      <c r="I275" s="111"/>
      <c r="J275" s="111"/>
      <c r="K275" s="111"/>
      <c r="L275" s="111"/>
      <c r="M275" s="111"/>
      <c r="N275" s="111">
        <v>-13.947636354263301</v>
      </c>
      <c r="O275" s="111">
        <v>1.44704702511596</v>
      </c>
      <c r="P275" s="111">
        <v>7.5318629510006598</v>
      </c>
      <c r="Q275" s="111">
        <v>11.922996588456501</v>
      </c>
    </row>
    <row r="276" spans="1:17" x14ac:dyDescent="0.25">
      <c r="A276" s="109" t="s">
        <v>220</v>
      </c>
      <c r="B276" s="110">
        <v>43985</v>
      </c>
      <c r="C276" s="111">
        <v>23.34</v>
      </c>
      <c r="D276" s="111"/>
      <c r="E276" s="111"/>
      <c r="F276" s="111"/>
      <c r="G276" s="111"/>
      <c r="H276" s="111"/>
      <c r="I276" s="111"/>
      <c r="J276" s="111"/>
      <c r="K276" s="111"/>
      <c r="L276" s="111"/>
      <c r="M276" s="111"/>
      <c r="N276" s="111">
        <v>-10.4431951806926</v>
      </c>
      <c r="O276" s="111">
        <v>0.87790399819128195</v>
      </c>
      <c r="P276" s="111">
        <v>3.0940857179148198</v>
      </c>
      <c r="Q276" s="111">
        <v>10.4733252206856</v>
      </c>
    </row>
    <row r="277" spans="1:17" x14ac:dyDescent="0.25">
      <c r="A277" s="109" t="s">
        <v>221</v>
      </c>
      <c r="B277" s="110">
        <v>43985</v>
      </c>
      <c r="C277" s="111">
        <v>11.7193</v>
      </c>
      <c r="D277" s="111"/>
      <c r="E277" s="111"/>
      <c r="F277" s="111"/>
      <c r="G277" s="111"/>
      <c r="H277" s="111"/>
      <c r="I277" s="111"/>
      <c r="J277" s="111"/>
      <c r="K277" s="111"/>
      <c r="L277" s="111"/>
      <c r="M277" s="111"/>
      <c r="N277" s="111">
        <v>-20.778937869814399</v>
      </c>
      <c r="O277" s="111">
        <v>-4.2274121567369303</v>
      </c>
      <c r="P277" s="111"/>
      <c r="Q277" s="111">
        <v>4.1123492791612097</v>
      </c>
    </row>
    <row r="278" spans="1:17" x14ac:dyDescent="0.25">
      <c r="A278" s="109" t="s">
        <v>222</v>
      </c>
      <c r="B278" s="110">
        <v>43985</v>
      </c>
      <c r="C278" s="111">
        <v>8.5489999999999995</v>
      </c>
      <c r="D278" s="111"/>
      <c r="E278" s="111"/>
      <c r="F278" s="111"/>
      <c r="G278" s="111"/>
      <c r="H278" s="111"/>
      <c r="I278" s="111"/>
      <c r="J278" s="111"/>
      <c r="K278" s="111"/>
      <c r="L278" s="111"/>
      <c r="M278" s="111"/>
      <c r="N278" s="111">
        <v>-25.391669091788501</v>
      </c>
      <c r="O278" s="111">
        <v>-7.7318298683120297</v>
      </c>
      <c r="P278" s="111"/>
      <c r="Q278" s="111">
        <v>-4.3233877551020399</v>
      </c>
    </row>
    <row r="279" spans="1:17" x14ac:dyDescent="0.25">
      <c r="A279" s="109" t="s">
        <v>223</v>
      </c>
      <c r="B279" s="110">
        <v>43985</v>
      </c>
      <c r="C279" s="111">
        <v>8.0937999999999999</v>
      </c>
      <c r="D279" s="111"/>
      <c r="E279" s="111"/>
      <c r="F279" s="111"/>
      <c r="G279" s="111"/>
      <c r="H279" s="111"/>
      <c r="I279" s="111"/>
      <c r="J279" s="111"/>
      <c r="K279" s="111"/>
      <c r="L279" s="111"/>
      <c r="M279" s="111"/>
      <c r="N279" s="111">
        <v>-23.156213964634698</v>
      </c>
      <c r="O279" s="111">
        <v>-6.12852063687565</v>
      </c>
      <c r="P279" s="111"/>
      <c r="Q279" s="111">
        <v>-5.98763339070568</v>
      </c>
    </row>
    <row r="280" spans="1:17" x14ac:dyDescent="0.25">
      <c r="A280" s="109" t="s">
        <v>224</v>
      </c>
      <c r="B280" s="110">
        <v>43985</v>
      </c>
      <c r="C280" s="111">
        <v>7.4744999999999999</v>
      </c>
      <c r="D280" s="111"/>
      <c r="E280" s="111"/>
      <c r="F280" s="111"/>
      <c r="G280" s="111"/>
      <c r="H280" s="111"/>
      <c r="I280" s="111"/>
      <c r="J280" s="111"/>
      <c r="K280" s="111"/>
      <c r="L280" s="111"/>
      <c r="M280" s="111"/>
      <c r="N280" s="111">
        <v>-18.219576970439402</v>
      </c>
      <c r="O280" s="111"/>
      <c r="P280" s="111"/>
      <c r="Q280" s="111">
        <v>-10.6321510957324</v>
      </c>
    </row>
    <row r="281" spans="1:17" x14ac:dyDescent="0.25">
      <c r="A281" s="109" t="s">
        <v>225</v>
      </c>
      <c r="B281" s="110">
        <v>43985</v>
      </c>
      <c r="C281" s="111">
        <v>7.8250999999999999</v>
      </c>
      <c r="D281" s="111"/>
      <c r="E281" s="111"/>
      <c r="F281" s="111"/>
      <c r="G281" s="111"/>
      <c r="H281" s="111"/>
      <c r="I281" s="111"/>
      <c r="J281" s="111"/>
      <c r="K281" s="111"/>
      <c r="L281" s="111"/>
      <c r="M281" s="111"/>
      <c r="N281" s="111">
        <v>-16.509287869318602</v>
      </c>
      <c r="O281" s="111"/>
      <c r="P281" s="111"/>
      <c r="Q281" s="111">
        <v>-9.9354005006257804</v>
      </c>
    </row>
    <row r="282" spans="1:17" x14ac:dyDescent="0.25">
      <c r="A282" s="109" t="s">
        <v>226</v>
      </c>
      <c r="B282" s="110">
        <v>43985</v>
      </c>
      <c r="C282" s="111">
        <v>83.988699999999994</v>
      </c>
      <c r="D282" s="111"/>
      <c r="E282" s="111"/>
      <c r="F282" s="111"/>
      <c r="G282" s="111"/>
      <c r="H282" s="111"/>
      <c r="I282" s="111"/>
      <c r="J282" s="111"/>
      <c r="K282" s="111"/>
      <c r="L282" s="111"/>
      <c r="M282" s="111"/>
      <c r="N282" s="111">
        <v>-10.6520170403821</v>
      </c>
      <c r="O282" s="111">
        <v>0.967702987284217</v>
      </c>
      <c r="P282" s="111">
        <v>6.2307852975646902</v>
      </c>
      <c r="Q282" s="111">
        <v>13.165534133623099</v>
      </c>
    </row>
    <row r="283" spans="1:17" x14ac:dyDescent="0.25">
      <c r="A283" s="132"/>
      <c r="B283" s="132"/>
      <c r="C283" s="132"/>
      <c r="D283" s="114"/>
      <c r="E283" s="114"/>
      <c r="F283" s="114"/>
      <c r="G283" s="114"/>
      <c r="H283" s="114"/>
      <c r="I283" s="114"/>
      <c r="J283" s="114"/>
      <c r="K283" s="114"/>
      <c r="L283" s="114"/>
      <c r="M283" s="114"/>
      <c r="N283" s="114" t="s">
        <v>4</v>
      </c>
      <c r="O283" s="114" t="s">
        <v>5</v>
      </c>
      <c r="P283" s="114" t="s">
        <v>6</v>
      </c>
      <c r="Q283" s="114" t="s">
        <v>46</v>
      </c>
    </row>
    <row r="284" spans="1:17" x14ac:dyDescent="0.25">
      <c r="A284" s="132"/>
      <c r="B284" s="132"/>
      <c r="C284" s="132"/>
      <c r="D284" s="114"/>
      <c r="E284" s="114"/>
      <c r="F284" s="114"/>
      <c r="G284" s="114"/>
      <c r="H284" s="114"/>
      <c r="I284" s="114"/>
      <c r="J284" s="114"/>
      <c r="K284" s="114"/>
      <c r="L284" s="114"/>
      <c r="M284" s="114"/>
      <c r="N284" s="114" t="s">
        <v>0</v>
      </c>
      <c r="O284" s="114" t="s">
        <v>0</v>
      </c>
      <c r="P284" s="114" t="s">
        <v>0</v>
      </c>
      <c r="Q284" s="114" t="s">
        <v>0</v>
      </c>
    </row>
    <row r="285" spans="1:17" x14ac:dyDescent="0.25">
      <c r="A285" s="114" t="s">
        <v>7</v>
      </c>
      <c r="B285" s="114" t="s">
        <v>8</v>
      </c>
      <c r="C285" s="114" t="s">
        <v>9</v>
      </c>
      <c r="D285" s="114"/>
      <c r="E285" s="114"/>
      <c r="F285" s="114"/>
      <c r="G285" s="114"/>
      <c r="H285" s="114"/>
      <c r="I285" s="114"/>
      <c r="J285" s="114"/>
      <c r="K285" s="114"/>
      <c r="L285" s="114"/>
      <c r="M285" s="114"/>
      <c r="N285" s="114"/>
      <c r="O285" s="114"/>
      <c r="P285" s="114"/>
      <c r="Q285" s="114"/>
    </row>
    <row r="286" spans="1:17" x14ac:dyDescent="0.25">
      <c r="A286" s="108" t="s">
        <v>387</v>
      </c>
      <c r="B286" s="108"/>
      <c r="C286" s="108"/>
      <c r="D286" s="108"/>
      <c r="E286" s="108"/>
      <c r="F286" s="108"/>
      <c r="G286" s="108"/>
      <c r="H286" s="108"/>
      <c r="I286" s="108"/>
      <c r="J286" s="108"/>
      <c r="K286" s="108"/>
      <c r="L286" s="108"/>
      <c r="M286" s="108"/>
      <c r="N286" s="108"/>
      <c r="O286" s="108"/>
      <c r="P286" s="108"/>
      <c r="Q286" s="108"/>
    </row>
    <row r="287" spans="1:17" x14ac:dyDescent="0.25">
      <c r="A287" s="109" t="s">
        <v>266</v>
      </c>
      <c r="B287" s="110">
        <v>43985</v>
      </c>
      <c r="C287" s="111">
        <v>34.869999999999997</v>
      </c>
      <c r="D287" s="111"/>
      <c r="E287" s="111"/>
      <c r="F287" s="111"/>
      <c r="G287" s="111"/>
      <c r="H287" s="111"/>
      <c r="I287" s="111"/>
      <c r="J287" s="111"/>
      <c r="K287" s="111"/>
      <c r="L287" s="111"/>
      <c r="M287" s="111"/>
      <c r="N287" s="111">
        <v>-12.2211725945421</v>
      </c>
      <c r="O287" s="111">
        <v>0.90164231543249895</v>
      </c>
      <c r="P287" s="111">
        <v>6.48984832377558</v>
      </c>
      <c r="Q287" s="111">
        <v>18.184194711538499</v>
      </c>
    </row>
    <row r="288" spans="1:17" x14ac:dyDescent="0.25">
      <c r="A288" s="109" t="s">
        <v>406</v>
      </c>
      <c r="B288" s="110">
        <v>43985</v>
      </c>
      <c r="C288" s="111">
        <v>28.47</v>
      </c>
      <c r="D288" s="111"/>
      <c r="E288" s="111"/>
      <c r="F288" s="111"/>
      <c r="G288" s="111"/>
      <c r="H288" s="111"/>
      <c r="I288" s="111"/>
      <c r="J288" s="111"/>
      <c r="K288" s="111"/>
      <c r="L288" s="111"/>
      <c r="M288" s="111"/>
      <c r="N288" s="111">
        <v>-10.917851606099299</v>
      </c>
      <c r="O288" s="111">
        <v>1.72078264292682</v>
      </c>
      <c r="P288" s="111">
        <v>7.3932452628811802</v>
      </c>
      <c r="Q288" s="111">
        <v>15.3710008010178</v>
      </c>
    </row>
    <row r="289" spans="1:17" x14ac:dyDescent="0.25">
      <c r="A289" s="109" t="s">
        <v>267</v>
      </c>
      <c r="B289" s="110">
        <v>43985</v>
      </c>
      <c r="C289" s="111">
        <v>28.47</v>
      </c>
      <c r="D289" s="111"/>
      <c r="E289" s="111"/>
      <c r="F289" s="111"/>
      <c r="G289" s="111"/>
      <c r="H289" s="111"/>
      <c r="I289" s="111"/>
      <c r="J289" s="111"/>
      <c r="K289" s="111"/>
      <c r="L289" s="111"/>
      <c r="M289" s="111"/>
      <c r="N289" s="111">
        <v>-10.917851606099299</v>
      </c>
      <c r="O289" s="111">
        <v>1.72078264292682</v>
      </c>
      <c r="P289" s="111">
        <v>7.3932452628811802</v>
      </c>
      <c r="Q289" s="111">
        <v>15.3710008010178</v>
      </c>
    </row>
    <row r="290" spans="1:17" x14ac:dyDescent="0.25">
      <c r="A290" s="109" t="s">
        <v>268</v>
      </c>
      <c r="B290" s="110">
        <v>43985</v>
      </c>
      <c r="C290" s="111">
        <v>42.973100000000002</v>
      </c>
      <c r="D290" s="111"/>
      <c r="E290" s="111"/>
      <c r="F290" s="111"/>
      <c r="G290" s="111"/>
      <c r="H290" s="111"/>
      <c r="I290" s="111"/>
      <c r="J290" s="111"/>
      <c r="K290" s="111"/>
      <c r="L290" s="111"/>
      <c r="M290" s="111"/>
      <c r="N290" s="111">
        <v>-7.9256844319885804</v>
      </c>
      <c r="O290" s="111">
        <v>5.9107129452563996</v>
      </c>
      <c r="P290" s="111">
        <v>8.7831678862250104</v>
      </c>
      <c r="Q290" s="111">
        <v>31.596695983197701</v>
      </c>
    </row>
    <row r="291" spans="1:17" x14ac:dyDescent="0.25">
      <c r="A291" s="109" t="s">
        <v>269</v>
      </c>
      <c r="B291" s="110">
        <v>43985</v>
      </c>
      <c r="C291" s="111">
        <v>37.74</v>
      </c>
      <c r="D291" s="111"/>
      <c r="E291" s="111"/>
      <c r="F291" s="111"/>
      <c r="G291" s="111"/>
      <c r="H291" s="111"/>
      <c r="I291" s="111"/>
      <c r="J291" s="111"/>
      <c r="K291" s="111"/>
      <c r="L291" s="111"/>
      <c r="M291" s="111"/>
      <c r="N291" s="111">
        <v>-16.551338948766698</v>
      </c>
      <c r="O291" s="111">
        <v>-4.5444335928335198</v>
      </c>
      <c r="P291" s="111">
        <v>1.36882833996904</v>
      </c>
      <c r="Q291" s="111">
        <v>-0.55740419238683203</v>
      </c>
    </row>
    <row r="292" spans="1:17" x14ac:dyDescent="0.25">
      <c r="A292" s="109" t="s">
        <v>270</v>
      </c>
      <c r="B292" s="110">
        <v>43985</v>
      </c>
      <c r="C292" s="111">
        <v>36.350999999999999</v>
      </c>
      <c r="D292" s="111"/>
      <c r="E292" s="111"/>
      <c r="F292" s="111"/>
      <c r="G292" s="111"/>
      <c r="H292" s="111"/>
      <c r="I292" s="111"/>
      <c r="J292" s="111"/>
      <c r="K292" s="111"/>
      <c r="L292" s="111"/>
      <c r="M292" s="111"/>
      <c r="N292" s="111">
        <v>-8.6284185962076307</v>
      </c>
      <c r="O292" s="111">
        <v>1.7628038653908</v>
      </c>
      <c r="P292" s="111">
        <v>4.9977901568150003</v>
      </c>
      <c r="Q292" s="111">
        <v>18.274966749002498</v>
      </c>
    </row>
    <row r="293" spans="1:17" x14ac:dyDescent="0.25">
      <c r="A293" s="109" t="s">
        <v>271</v>
      </c>
      <c r="B293" s="110">
        <v>43985</v>
      </c>
      <c r="C293" s="111">
        <v>8.4700000000000006</v>
      </c>
      <c r="D293" s="111"/>
      <c r="E293" s="111"/>
      <c r="F293" s="111"/>
      <c r="G293" s="111"/>
      <c r="H293" s="111"/>
      <c r="I293" s="111"/>
      <c r="J293" s="111"/>
      <c r="K293" s="111"/>
      <c r="L293" s="111"/>
      <c r="M293" s="111"/>
      <c r="N293" s="111">
        <v>-3.4114062470792601</v>
      </c>
      <c r="O293" s="111"/>
      <c r="P293" s="111"/>
      <c r="Q293" s="111">
        <v>-6.6880239520957998</v>
      </c>
    </row>
    <row r="294" spans="1:17" x14ac:dyDescent="0.25">
      <c r="A294" s="109" t="s">
        <v>272</v>
      </c>
      <c r="B294" s="110">
        <v>43985</v>
      </c>
      <c r="C294" s="111">
        <v>10.25</v>
      </c>
      <c r="D294" s="111"/>
      <c r="E294" s="111"/>
      <c r="F294" s="111"/>
      <c r="G294" s="111"/>
      <c r="H294" s="111"/>
      <c r="I294" s="111"/>
      <c r="J294" s="111"/>
      <c r="K294" s="111"/>
      <c r="L294" s="111"/>
      <c r="M294" s="111"/>
      <c r="N294" s="111">
        <v>-6.3752276867030897</v>
      </c>
      <c r="O294" s="111"/>
      <c r="P294" s="111"/>
      <c r="Q294" s="111">
        <v>1.5387858347386101</v>
      </c>
    </row>
    <row r="295" spans="1:17" x14ac:dyDescent="0.25">
      <c r="A295" s="109" t="s">
        <v>273</v>
      </c>
      <c r="B295" s="110">
        <v>43985</v>
      </c>
      <c r="C295" s="111">
        <v>50.64</v>
      </c>
      <c r="D295" s="111"/>
      <c r="E295" s="111"/>
      <c r="F295" s="111"/>
      <c r="G295" s="111"/>
      <c r="H295" s="111"/>
      <c r="I295" s="111"/>
      <c r="J295" s="111"/>
      <c r="K295" s="111"/>
      <c r="L295" s="111"/>
      <c r="M295" s="111"/>
      <c r="N295" s="111">
        <v>-3.5331772053083501</v>
      </c>
      <c r="O295" s="111">
        <v>3.8239271509063402</v>
      </c>
      <c r="P295" s="111">
        <v>7.4315740428092099</v>
      </c>
      <c r="Q295" s="111">
        <v>36.038872691933904</v>
      </c>
    </row>
    <row r="296" spans="1:17" x14ac:dyDescent="0.25">
      <c r="A296" s="109" t="s">
        <v>274</v>
      </c>
      <c r="B296" s="110">
        <v>43985</v>
      </c>
      <c r="C296" s="111">
        <v>61.8</v>
      </c>
      <c r="D296" s="111"/>
      <c r="E296" s="111"/>
      <c r="F296" s="111"/>
      <c r="G296" s="111"/>
      <c r="H296" s="111"/>
      <c r="I296" s="111"/>
      <c r="J296" s="111"/>
      <c r="K296" s="111"/>
      <c r="L296" s="111"/>
      <c r="M296" s="111"/>
      <c r="N296" s="111">
        <v>-9.63593025977252</v>
      </c>
      <c r="O296" s="111">
        <v>4.2227758617594402</v>
      </c>
      <c r="P296" s="111">
        <v>7.5379839026542497</v>
      </c>
      <c r="Q296" s="111">
        <v>43.483432486914701</v>
      </c>
    </row>
    <row r="297" spans="1:17" x14ac:dyDescent="0.25">
      <c r="A297" s="109" t="s">
        <v>275</v>
      </c>
      <c r="B297" s="110">
        <v>43985</v>
      </c>
      <c r="C297" s="111">
        <v>43.152000000000001</v>
      </c>
      <c r="D297" s="111"/>
      <c r="E297" s="111"/>
      <c r="F297" s="111"/>
      <c r="G297" s="111"/>
      <c r="H297" s="111"/>
      <c r="I297" s="111"/>
      <c r="J297" s="111"/>
      <c r="K297" s="111"/>
      <c r="L297" s="111"/>
      <c r="M297" s="111"/>
      <c r="N297" s="111">
        <v>-13.399597700204399</v>
      </c>
      <c r="O297" s="111">
        <v>0.26972500528940402</v>
      </c>
      <c r="P297" s="111">
        <v>7.7928965562026304</v>
      </c>
      <c r="Q297" s="111">
        <v>24.770685772773799</v>
      </c>
    </row>
    <row r="298" spans="1:17" x14ac:dyDescent="0.25">
      <c r="A298" s="109" t="s">
        <v>276</v>
      </c>
      <c r="B298" s="110">
        <v>43985</v>
      </c>
      <c r="C298" s="111">
        <v>40.090000000000003</v>
      </c>
      <c r="D298" s="111"/>
      <c r="E298" s="111"/>
      <c r="F298" s="111"/>
      <c r="G298" s="111"/>
      <c r="H298" s="111"/>
      <c r="I298" s="111"/>
      <c r="J298" s="111"/>
      <c r="K298" s="111"/>
      <c r="L298" s="111"/>
      <c r="M298" s="111"/>
      <c r="N298" s="111">
        <v>-16.814157787735201</v>
      </c>
      <c r="O298" s="111">
        <v>-2.3380301818249398</v>
      </c>
      <c r="P298" s="111">
        <v>2.6340416680960699</v>
      </c>
      <c r="Q298" s="111">
        <v>26.318835370237199</v>
      </c>
    </row>
    <row r="299" spans="1:17" x14ac:dyDescent="0.25">
      <c r="A299" s="109" t="s">
        <v>277</v>
      </c>
      <c r="B299" s="110">
        <v>43985</v>
      </c>
      <c r="C299" s="111">
        <v>12.117699999999999</v>
      </c>
      <c r="D299" s="111"/>
      <c r="E299" s="111"/>
      <c r="F299" s="111"/>
      <c r="G299" s="111"/>
      <c r="H299" s="111"/>
      <c r="I299" s="111"/>
      <c r="J299" s="111"/>
      <c r="K299" s="111"/>
      <c r="L299" s="111"/>
      <c r="M299" s="111"/>
      <c r="N299" s="111">
        <v>-18.3408344129993</v>
      </c>
      <c r="O299" s="111">
        <v>-2.6882456903804002</v>
      </c>
      <c r="P299" s="111"/>
      <c r="Q299" s="111">
        <v>4.7802133580705002</v>
      </c>
    </row>
    <row r="300" spans="1:17" x14ac:dyDescent="0.25">
      <c r="A300" s="109" t="s">
        <v>278</v>
      </c>
      <c r="B300" s="110">
        <v>43985</v>
      </c>
      <c r="C300" s="111">
        <v>452.72949999999997</v>
      </c>
      <c r="D300" s="111"/>
      <c r="E300" s="111"/>
      <c r="F300" s="111"/>
      <c r="G300" s="111"/>
      <c r="H300" s="111"/>
      <c r="I300" s="111"/>
      <c r="J300" s="111"/>
      <c r="K300" s="111"/>
      <c r="L300" s="111"/>
      <c r="M300" s="111"/>
      <c r="N300" s="111">
        <v>-22.278063778468301</v>
      </c>
      <c r="O300" s="111">
        <v>-3.77706669235898</v>
      </c>
      <c r="P300" s="111">
        <v>1.82140975953847</v>
      </c>
      <c r="Q300" s="111">
        <v>209.18610679611601</v>
      </c>
    </row>
    <row r="301" spans="1:17" x14ac:dyDescent="0.25">
      <c r="A301" s="109" t="s">
        <v>279</v>
      </c>
      <c r="B301" s="110">
        <v>43985</v>
      </c>
      <c r="C301" s="111">
        <v>299.197</v>
      </c>
      <c r="D301" s="111"/>
      <c r="E301" s="111"/>
      <c r="F301" s="111"/>
      <c r="G301" s="111"/>
      <c r="H301" s="111"/>
      <c r="I301" s="111"/>
      <c r="J301" s="111"/>
      <c r="K301" s="111"/>
      <c r="L301" s="111"/>
      <c r="M301" s="111"/>
      <c r="N301" s="111">
        <v>-19.980058155049001</v>
      </c>
      <c r="O301" s="111">
        <v>-1.1222629840184499</v>
      </c>
      <c r="P301" s="111">
        <v>6.1080832024209499</v>
      </c>
      <c r="Q301" s="111">
        <v>148.83940355329901</v>
      </c>
    </row>
    <row r="302" spans="1:17" x14ac:dyDescent="0.25">
      <c r="A302" s="109" t="s">
        <v>280</v>
      </c>
      <c r="B302" s="110">
        <v>43985</v>
      </c>
      <c r="C302" s="111">
        <v>410.02600000000001</v>
      </c>
      <c r="D302" s="111"/>
      <c r="E302" s="111"/>
      <c r="F302" s="111"/>
      <c r="G302" s="111"/>
      <c r="H302" s="111"/>
      <c r="I302" s="111"/>
      <c r="J302" s="111"/>
      <c r="K302" s="111"/>
      <c r="L302" s="111"/>
      <c r="M302" s="111"/>
      <c r="N302" s="111">
        <v>-23.841326239201099</v>
      </c>
      <c r="O302" s="111">
        <v>-5.6079382589015996</v>
      </c>
      <c r="P302" s="111">
        <v>1.4319271043648401</v>
      </c>
      <c r="Q302" s="111">
        <v>548.89759539028898</v>
      </c>
    </row>
    <row r="303" spans="1:17" x14ac:dyDescent="0.25">
      <c r="A303" s="109" t="s">
        <v>281</v>
      </c>
      <c r="B303" s="110">
        <v>43985</v>
      </c>
      <c r="C303" s="111">
        <v>31.069099999999999</v>
      </c>
      <c r="D303" s="111"/>
      <c r="E303" s="111"/>
      <c r="F303" s="111"/>
      <c r="G303" s="111"/>
      <c r="H303" s="111"/>
      <c r="I303" s="111"/>
      <c r="J303" s="111"/>
      <c r="K303" s="111"/>
      <c r="L303" s="111"/>
      <c r="M303" s="111"/>
      <c r="N303" s="111">
        <v>-18.0302834481529</v>
      </c>
      <c r="O303" s="111">
        <v>-3.96274201280437</v>
      </c>
      <c r="P303" s="111">
        <v>4.0235402788525398</v>
      </c>
      <c r="Q303" s="111">
        <v>15.7007380563495</v>
      </c>
    </row>
    <row r="304" spans="1:17" x14ac:dyDescent="0.25">
      <c r="A304" s="109" t="s">
        <v>282</v>
      </c>
      <c r="B304" s="110">
        <v>43985</v>
      </c>
      <c r="C304" s="111">
        <v>324.95999999999998</v>
      </c>
      <c r="D304" s="111"/>
      <c r="E304" s="111"/>
      <c r="F304" s="111"/>
      <c r="G304" s="111"/>
      <c r="H304" s="111"/>
      <c r="I304" s="111"/>
      <c r="J304" s="111"/>
      <c r="K304" s="111"/>
      <c r="L304" s="111"/>
      <c r="M304" s="111"/>
      <c r="N304" s="111">
        <v>-16.725000741772099</v>
      </c>
      <c r="O304" s="111">
        <v>-0.141715521767171</v>
      </c>
      <c r="P304" s="111">
        <v>4.9234525809766598</v>
      </c>
      <c r="Q304" s="111">
        <v>151.38319726099601</v>
      </c>
    </row>
    <row r="305" spans="1:17" x14ac:dyDescent="0.25">
      <c r="A305" s="109" t="s">
        <v>283</v>
      </c>
      <c r="B305" s="110">
        <v>43985</v>
      </c>
      <c r="C305" s="111">
        <v>8.9</v>
      </c>
      <c r="D305" s="111"/>
      <c r="E305" s="111"/>
      <c r="F305" s="111"/>
      <c r="G305" s="111"/>
      <c r="H305" s="111"/>
      <c r="I305" s="111"/>
      <c r="J305" s="111"/>
      <c r="K305" s="111"/>
      <c r="L305" s="111"/>
      <c r="M305" s="111"/>
      <c r="N305" s="111">
        <v>-20.0527808026999</v>
      </c>
      <c r="O305" s="111"/>
      <c r="P305" s="111"/>
      <c r="Q305" s="111">
        <v>-5</v>
      </c>
    </row>
    <row r="306" spans="1:17" x14ac:dyDescent="0.25">
      <c r="A306" s="109" t="s">
        <v>284</v>
      </c>
      <c r="B306" s="110">
        <v>43985</v>
      </c>
      <c r="C306" s="111">
        <v>23.98</v>
      </c>
      <c r="D306" s="111"/>
      <c r="E306" s="111"/>
      <c r="F306" s="111"/>
      <c r="G306" s="111"/>
      <c r="H306" s="111"/>
      <c r="I306" s="111"/>
      <c r="J306" s="111"/>
      <c r="K306" s="111"/>
      <c r="L306" s="111"/>
      <c r="M306" s="111"/>
      <c r="N306" s="111">
        <v>-9.3470296436729008</v>
      </c>
      <c r="O306" s="111">
        <v>6.9520604954973406E-2</v>
      </c>
      <c r="P306" s="111">
        <v>4.2543159857795398</v>
      </c>
      <c r="Q306" s="111">
        <v>20.7595606183889</v>
      </c>
    </row>
    <row r="307" spans="1:17" x14ac:dyDescent="0.25">
      <c r="A307" s="109" t="s">
        <v>285</v>
      </c>
      <c r="B307" s="110">
        <v>43985</v>
      </c>
      <c r="C307" s="111">
        <v>44.25</v>
      </c>
      <c r="D307" s="111"/>
      <c r="E307" s="111"/>
      <c r="F307" s="111"/>
      <c r="G307" s="111"/>
      <c r="H307" s="111"/>
      <c r="I307" s="111"/>
      <c r="J307" s="111"/>
      <c r="K307" s="111"/>
      <c r="L307" s="111"/>
      <c r="M307" s="111"/>
      <c r="N307" s="111">
        <v>-23.655239392492099</v>
      </c>
      <c r="O307" s="111">
        <v>-3.7347774454500899</v>
      </c>
      <c r="P307" s="111">
        <v>2.64307403307338</v>
      </c>
      <c r="Q307" s="111">
        <v>29.928776633947798</v>
      </c>
    </row>
    <row r="308" spans="1:17" x14ac:dyDescent="0.25">
      <c r="A308" s="109" t="s">
        <v>286</v>
      </c>
      <c r="B308" s="110">
        <v>43985</v>
      </c>
      <c r="C308" s="111">
        <v>8.33</v>
      </c>
      <c r="D308" s="111"/>
      <c r="E308" s="111"/>
      <c r="F308" s="111"/>
      <c r="G308" s="111"/>
      <c r="H308" s="111"/>
      <c r="I308" s="111"/>
      <c r="J308" s="111"/>
      <c r="K308" s="111"/>
      <c r="L308" s="111"/>
      <c r="M308" s="111"/>
      <c r="N308" s="111">
        <v>-16.487893820427701</v>
      </c>
      <c r="O308" s="111"/>
      <c r="P308" s="111"/>
      <c r="Q308" s="111">
        <v>-6.8643018018018003</v>
      </c>
    </row>
    <row r="309" spans="1:17" x14ac:dyDescent="0.25">
      <c r="A309" s="109" t="s">
        <v>287</v>
      </c>
      <c r="B309" s="110">
        <v>43985</v>
      </c>
      <c r="C309" s="111">
        <v>46.74</v>
      </c>
      <c r="D309" s="111"/>
      <c r="E309" s="111"/>
      <c r="F309" s="111"/>
      <c r="G309" s="111"/>
      <c r="H309" s="111"/>
      <c r="I309" s="111"/>
      <c r="J309" s="111"/>
      <c r="K309" s="111"/>
      <c r="L309" s="111"/>
      <c r="M309" s="111"/>
      <c r="N309" s="111">
        <v>-10.788987209924301</v>
      </c>
      <c r="O309" s="111">
        <v>2.7098430492989798</v>
      </c>
      <c r="P309" s="111">
        <v>6.8854347553605599</v>
      </c>
      <c r="Q309" s="111">
        <v>27.3396534148828</v>
      </c>
    </row>
    <row r="310" spans="1:17" x14ac:dyDescent="0.25">
      <c r="A310" s="109" t="s">
        <v>288</v>
      </c>
      <c r="B310" s="110">
        <v>43985</v>
      </c>
      <c r="C310" s="111">
        <v>8.6456999999999997</v>
      </c>
      <c r="D310" s="111"/>
      <c r="E310" s="111"/>
      <c r="F310" s="111"/>
      <c r="G310" s="111"/>
      <c r="H310" s="111"/>
      <c r="I310" s="111"/>
      <c r="J310" s="111"/>
      <c r="K310" s="111"/>
      <c r="L310" s="111"/>
      <c r="M310" s="111"/>
      <c r="N310" s="111"/>
      <c r="O310" s="111"/>
      <c r="P310" s="111"/>
      <c r="Q310" s="111">
        <v>-21.586004366812201</v>
      </c>
    </row>
    <row r="311" spans="1:17" x14ac:dyDescent="0.25">
      <c r="A311" s="109" t="s">
        <v>289</v>
      </c>
      <c r="B311" s="110">
        <v>43985</v>
      </c>
      <c r="C311" s="111">
        <v>15.158200000000001</v>
      </c>
      <c r="D311" s="111"/>
      <c r="E311" s="111"/>
      <c r="F311" s="111"/>
      <c r="G311" s="111"/>
      <c r="H311" s="111"/>
      <c r="I311" s="111"/>
      <c r="J311" s="111"/>
      <c r="K311" s="111"/>
      <c r="L311" s="111"/>
      <c r="M311" s="111"/>
      <c r="N311" s="111">
        <v>-14.340994397179401</v>
      </c>
      <c r="O311" s="111">
        <v>0.23319771479987</v>
      </c>
      <c r="P311" s="111">
        <v>6.2463479637462296</v>
      </c>
      <c r="Q311" s="111">
        <v>4.2337373510231604</v>
      </c>
    </row>
    <row r="312" spans="1:17" x14ac:dyDescent="0.25">
      <c r="A312" s="109" t="s">
        <v>290</v>
      </c>
      <c r="B312" s="110">
        <v>43985</v>
      </c>
      <c r="C312" s="111">
        <v>39.381999999999998</v>
      </c>
      <c r="D312" s="111"/>
      <c r="E312" s="111"/>
      <c r="F312" s="111"/>
      <c r="G312" s="111"/>
      <c r="H312" s="111"/>
      <c r="I312" s="111"/>
      <c r="J312" s="111"/>
      <c r="K312" s="111"/>
      <c r="L312" s="111"/>
      <c r="M312" s="111"/>
      <c r="N312" s="111">
        <v>-14.673070769382299</v>
      </c>
      <c r="O312" s="111">
        <v>-0.110310671440284</v>
      </c>
      <c r="P312" s="111">
        <v>6.1407325023052302</v>
      </c>
      <c r="Q312" s="111">
        <v>20.211892197512199</v>
      </c>
    </row>
    <row r="313" spans="1:17" x14ac:dyDescent="0.25">
      <c r="A313" s="109" t="s">
        <v>291</v>
      </c>
      <c r="B313" s="110">
        <v>43985</v>
      </c>
      <c r="C313" s="111">
        <v>46.048999999999999</v>
      </c>
      <c r="D313" s="111"/>
      <c r="E313" s="111"/>
      <c r="F313" s="111"/>
      <c r="G313" s="111"/>
      <c r="H313" s="111"/>
      <c r="I313" s="111"/>
      <c r="J313" s="111"/>
      <c r="K313" s="111"/>
      <c r="L313" s="111"/>
      <c r="M313" s="111"/>
      <c r="N313" s="111">
        <v>-16.895739810204802</v>
      </c>
      <c r="O313" s="111">
        <v>-2.7427686417647599</v>
      </c>
      <c r="P313" s="111">
        <v>5.2293634476471702</v>
      </c>
      <c r="Q313" s="111">
        <v>25.255057581573901</v>
      </c>
    </row>
    <row r="314" spans="1:17" x14ac:dyDescent="0.25">
      <c r="A314" s="109" t="s">
        <v>292</v>
      </c>
      <c r="B314" s="110">
        <v>43985</v>
      </c>
      <c r="C314" s="111">
        <v>58.0443</v>
      </c>
      <c r="D314" s="111"/>
      <c r="E314" s="111"/>
      <c r="F314" s="111"/>
      <c r="G314" s="111"/>
      <c r="H314" s="111"/>
      <c r="I314" s="111"/>
      <c r="J314" s="111"/>
      <c r="K314" s="111"/>
      <c r="L314" s="111"/>
      <c r="M314" s="111"/>
      <c r="N314" s="111">
        <v>-15.1869177431686</v>
      </c>
      <c r="O314" s="111">
        <v>0.233381273892519</v>
      </c>
      <c r="P314" s="111">
        <v>3.6525461932978298</v>
      </c>
      <c r="Q314" s="111">
        <v>20.8140254323378</v>
      </c>
    </row>
    <row r="315" spans="1:17" x14ac:dyDescent="0.25">
      <c r="A315" s="109" t="s">
        <v>293</v>
      </c>
      <c r="B315" s="110">
        <v>43985</v>
      </c>
      <c r="C315" s="111">
        <v>9.9220000000000006</v>
      </c>
      <c r="D315" s="111"/>
      <c r="E315" s="111"/>
      <c r="F315" s="111"/>
      <c r="G315" s="111"/>
      <c r="H315" s="111"/>
      <c r="I315" s="111"/>
      <c r="J315" s="111"/>
      <c r="K315" s="111"/>
      <c r="L315" s="111"/>
      <c r="M315" s="111"/>
      <c r="N315" s="111">
        <v>-16.391555716571599</v>
      </c>
      <c r="O315" s="111">
        <v>-4.2626092897740797</v>
      </c>
      <c r="P315" s="111"/>
      <c r="Q315" s="111">
        <v>-0.21503021148036</v>
      </c>
    </row>
    <row r="316" spans="1:17" x14ac:dyDescent="0.25">
      <c r="A316" s="109" t="s">
        <v>294</v>
      </c>
      <c r="B316" s="110">
        <v>43985</v>
      </c>
      <c r="C316" s="111">
        <v>15.936</v>
      </c>
      <c r="D316" s="111"/>
      <c r="E316" s="111"/>
      <c r="F316" s="111"/>
      <c r="G316" s="111"/>
      <c r="H316" s="111"/>
      <c r="I316" s="111"/>
      <c r="J316" s="111"/>
      <c r="K316" s="111"/>
      <c r="L316" s="111"/>
      <c r="M316" s="111"/>
      <c r="N316" s="111">
        <v>-12.8114955822429</v>
      </c>
      <c r="O316" s="111">
        <v>3.2447621989347302</v>
      </c>
      <c r="P316" s="111"/>
      <c r="Q316" s="111">
        <v>13.3825818406424</v>
      </c>
    </row>
    <row r="317" spans="1:17" x14ac:dyDescent="0.25">
      <c r="A317" s="109" t="s">
        <v>295</v>
      </c>
      <c r="B317" s="110">
        <v>43985</v>
      </c>
      <c r="C317" s="111">
        <v>14.984999999999999</v>
      </c>
      <c r="D317" s="111"/>
      <c r="E317" s="111"/>
      <c r="F317" s="111"/>
      <c r="G317" s="111"/>
      <c r="H317" s="111"/>
      <c r="I317" s="111"/>
      <c r="J317" s="111"/>
      <c r="K317" s="111"/>
      <c r="L317" s="111"/>
      <c r="M317" s="111"/>
      <c r="N317" s="111">
        <v>-14.2887110144041</v>
      </c>
      <c r="O317" s="111">
        <v>-2.1062479645760899</v>
      </c>
      <c r="P317" s="111">
        <v>8.0963460288356792</v>
      </c>
      <c r="Q317" s="111">
        <v>9.2832908163265309</v>
      </c>
    </row>
    <row r="318" spans="1:17" x14ac:dyDescent="0.25">
      <c r="A318" s="109" t="s">
        <v>296</v>
      </c>
      <c r="B318" s="110">
        <v>43985</v>
      </c>
      <c r="C318" s="111">
        <v>40.0105</v>
      </c>
      <c r="D318" s="111"/>
      <c r="E318" s="111"/>
      <c r="F318" s="111"/>
      <c r="G318" s="111"/>
      <c r="H318" s="111"/>
      <c r="I318" s="111"/>
      <c r="J318" s="111"/>
      <c r="K318" s="111"/>
      <c r="L318" s="111"/>
      <c r="M318" s="111"/>
      <c r="N318" s="111">
        <v>-30.311807306932302</v>
      </c>
      <c r="O318" s="111">
        <v>-10.0847474943445</v>
      </c>
      <c r="P318" s="111">
        <v>-2.2614276046914599</v>
      </c>
      <c r="Q318" s="111">
        <v>20.401997578692502</v>
      </c>
    </row>
    <row r="319" spans="1:17" x14ac:dyDescent="0.25">
      <c r="A319" s="109" t="s">
        <v>297</v>
      </c>
      <c r="B319" s="110">
        <v>43985</v>
      </c>
      <c r="C319" s="111">
        <v>9.9151000000000007</v>
      </c>
      <c r="D319" s="111"/>
      <c r="E319" s="111"/>
      <c r="F319" s="111"/>
      <c r="G319" s="111"/>
      <c r="H319" s="111"/>
      <c r="I319" s="111"/>
      <c r="J319" s="111"/>
      <c r="K319" s="111"/>
      <c r="L319" s="111"/>
      <c r="M319" s="111"/>
      <c r="N319" s="111"/>
      <c r="O319" s="111"/>
      <c r="P319" s="111"/>
      <c r="Q319" s="111">
        <v>-0.98376190476189196</v>
      </c>
    </row>
    <row r="320" spans="1:17" x14ac:dyDescent="0.25">
      <c r="A320" s="109" t="s">
        <v>298</v>
      </c>
      <c r="B320" s="110">
        <v>43985</v>
      </c>
      <c r="C320" s="111">
        <v>12.5</v>
      </c>
      <c r="D320" s="111"/>
      <c r="E320" s="111"/>
      <c r="F320" s="111"/>
      <c r="G320" s="111"/>
      <c r="H320" s="111"/>
      <c r="I320" s="111"/>
      <c r="J320" s="111"/>
      <c r="K320" s="111"/>
      <c r="L320" s="111"/>
      <c r="M320" s="111"/>
      <c r="N320" s="111">
        <v>-15.9509224983842</v>
      </c>
      <c r="O320" s="111">
        <v>-1.27971390505575</v>
      </c>
      <c r="P320" s="111"/>
      <c r="Q320" s="111">
        <v>5.5776283618581903</v>
      </c>
    </row>
    <row r="321" spans="1:17" x14ac:dyDescent="0.25">
      <c r="A321" s="109" t="s">
        <v>299</v>
      </c>
      <c r="B321" s="110">
        <v>43985</v>
      </c>
      <c r="C321" s="111">
        <v>164.83</v>
      </c>
      <c r="D321" s="111"/>
      <c r="E321" s="111"/>
      <c r="F321" s="111"/>
      <c r="G321" s="111"/>
      <c r="H321" s="111"/>
      <c r="I321" s="111"/>
      <c r="J321" s="111"/>
      <c r="K321" s="111"/>
      <c r="L321" s="111"/>
      <c r="M321" s="111"/>
      <c r="N321" s="111">
        <v>-18.1649793855076</v>
      </c>
      <c r="O321" s="111">
        <v>-3.66601695560834</v>
      </c>
      <c r="P321" s="111">
        <v>2.1939328836344498</v>
      </c>
      <c r="Q321" s="111">
        <v>197.703528225268</v>
      </c>
    </row>
    <row r="322" spans="1:17" x14ac:dyDescent="0.25">
      <c r="A322" s="109" t="s">
        <v>300</v>
      </c>
      <c r="B322" s="110">
        <v>43985</v>
      </c>
      <c r="C322" s="111">
        <v>177.34</v>
      </c>
      <c r="D322" s="111"/>
      <c r="E322" s="111"/>
      <c r="F322" s="111"/>
      <c r="G322" s="111"/>
      <c r="H322" s="111"/>
      <c r="I322" s="111"/>
      <c r="J322" s="111"/>
      <c r="K322" s="111"/>
      <c r="L322" s="111"/>
      <c r="M322" s="111"/>
      <c r="N322" s="111">
        <v>-17.4454581555609</v>
      </c>
      <c r="O322" s="111">
        <v>-2.10381153415792</v>
      </c>
      <c r="P322" s="111">
        <v>6.1149660704721596</v>
      </c>
      <c r="Q322" s="111">
        <v>106.44809734945601</v>
      </c>
    </row>
    <row r="323" spans="1:17" x14ac:dyDescent="0.25">
      <c r="A323" s="109" t="s">
        <v>301</v>
      </c>
      <c r="B323" s="110">
        <v>43985</v>
      </c>
      <c r="C323" s="111">
        <v>85.110799999999998</v>
      </c>
      <c r="D323" s="111"/>
      <c r="E323" s="111"/>
      <c r="F323" s="111"/>
      <c r="G323" s="111"/>
      <c r="H323" s="111"/>
      <c r="I323" s="111"/>
      <c r="J323" s="111"/>
      <c r="K323" s="111"/>
      <c r="L323" s="111"/>
      <c r="M323" s="111"/>
      <c r="N323" s="111">
        <v>-12.0226029678218</v>
      </c>
      <c r="O323" s="111">
        <v>0.20449486576216</v>
      </c>
      <c r="P323" s="111">
        <v>9.3547038656209001</v>
      </c>
      <c r="Q323" s="111">
        <v>37.203748134075198</v>
      </c>
    </row>
    <row r="324" spans="1:17" x14ac:dyDescent="0.25">
      <c r="A324" s="109" t="s">
        <v>302</v>
      </c>
      <c r="B324" s="110">
        <v>43985</v>
      </c>
      <c r="C324" s="111">
        <v>42.84</v>
      </c>
      <c r="D324" s="111"/>
      <c r="E324" s="111"/>
      <c r="F324" s="111"/>
      <c r="G324" s="111"/>
      <c r="H324" s="111"/>
      <c r="I324" s="111"/>
      <c r="J324" s="111"/>
      <c r="K324" s="111"/>
      <c r="L324" s="111"/>
      <c r="M324" s="111"/>
      <c r="N324" s="111">
        <v>-23.9634299380679</v>
      </c>
      <c r="O324" s="111">
        <v>-4.7189450248930598</v>
      </c>
      <c r="P324" s="111">
        <v>2.8084238726521402</v>
      </c>
      <c r="Q324" s="111">
        <v>27.906663417514501</v>
      </c>
    </row>
    <row r="325" spans="1:17" x14ac:dyDescent="0.25">
      <c r="A325" s="109" t="s">
        <v>375</v>
      </c>
      <c r="B325" s="110">
        <v>43985</v>
      </c>
      <c r="C325" s="111">
        <v>122.7606</v>
      </c>
      <c r="D325" s="111"/>
      <c r="E325" s="111"/>
      <c r="F325" s="111"/>
      <c r="G325" s="111"/>
      <c r="H325" s="111"/>
      <c r="I325" s="111"/>
      <c r="J325" s="111"/>
      <c r="K325" s="111"/>
      <c r="L325" s="111"/>
      <c r="M325" s="111"/>
      <c r="N325" s="111">
        <v>-16.563309456596201</v>
      </c>
      <c r="O325" s="111">
        <v>-2.72157764527699</v>
      </c>
      <c r="P325" s="111">
        <v>2.1189568685752098</v>
      </c>
      <c r="Q325" s="111">
        <v>136.49609662772201</v>
      </c>
    </row>
    <row r="326" spans="1:17" x14ac:dyDescent="0.25">
      <c r="A326" s="109" t="s">
        <v>304</v>
      </c>
      <c r="B326" s="110">
        <v>43985</v>
      </c>
      <c r="C326" s="111">
        <v>11.820600000000001</v>
      </c>
      <c r="D326" s="111"/>
      <c r="E326" s="111"/>
      <c r="F326" s="111"/>
      <c r="G326" s="111"/>
      <c r="H326" s="111"/>
      <c r="I326" s="111"/>
      <c r="J326" s="111"/>
      <c r="K326" s="111"/>
      <c r="L326" s="111"/>
      <c r="M326" s="111"/>
      <c r="N326" s="111">
        <v>-15.3534523663694</v>
      </c>
      <c r="O326" s="111">
        <v>-1.46593652630191</v>
      </c>
      <c r="P326" s="111"/>
      <c r="Q326" s="111">
        <v>4.3575016393442603</v>
      </c>
    </row>
    <row r="327" spans="1:17" x14ac:dyDescent="0.25">
      <c r="A327" s="109" t="s">
        <v>305</v>
      </c>
      <c r="B327" s="110">
        <v>43985</v>
      </c>
      <c r="C327" s="111">
        <v>12.2613</v>
      </c>
      <c r="D327" s="111"/>
      <c r="E327" s="111"/>
      <c r="F327" s="111"/>
      <c r="G327" s="111"/>
      <c r="H327" s="111"/>
      <c r="I327" s="111"/>
      <c r="J327" s="111"/>
      <c r="K327" s="111"/>
      <c r="L327" s="111"/>
      <c r="M327" s="111"/>
      <c r="N327" s="111">
        <v>-14.2941619301826</v>
      </c>
      <c r="O327" s="111">
        <v>-2.0966501531291799</v>
      </c>
      <c r="P327" s="111">
        <v>5.9414080696211604</v>
      </c>
      <c r="Q327" s="111">
        <v>4.31013110256134</v>
      </c>
    </row>
    <row r="328" spans="1:17" x14ac:dyDescent="0.25">
      <c r="A328" s="109" t="s">
        <v>306</v>
      </c>
      <c r="B328" s="110">
        <v>43985</v>
      </c>
      <c r="C328" s="111">
        <v>11.439399999999999</v>
      </c>
      <c r="D328" s="111"/>
      <c r="E328" s="111"/>
      <c r="F328" s="111"/>
      <c r="G328" s="111"/>
      <c r="H328" s="111"/>
      <c r="I328" s="111"/>
      <c r="J328" s="111"/>
      <c r="K328" s="111"/>
      <c r="L328" s="111"/>
      <c r="M328" s="111"/>
      <c r="N328" s="111">
        <v>-17.243750204213299</v>
      </c>
      <c r="O328" s="111">
        <v>-3.73843204195872</v>
      </c>
      <c r="P328" s="111">
        <v>3.21590474460666</v>
      </c>
      <c r="Q328" s="111">
        <v>2.7906014237247301</v>
      </c>
    </row>
    <row r="329" spans="1:17" x14ac:dyDescent="0.25">
      <c r="A329" s="109" t="s">
        <v>307</v>
      </c>
      <c r="B329" s="110">
        <v>43985</v>
      </c>
      <c r="C329" s="111">
        <v>12.2188</v>
      </c>
      <c r="D329" s="111"/>
      <c r="E329" s="111"/>
      <c r="F329" s="111"/>
      <c r="G329" s="111"/>
      <c r="H329" s="111"/>
      <c r="I329" s="111"/>
      <c r="J329" s="111"/>
      <c r="K329" s="111"/>
      <c r="L329" s="111"/>
      <c r="M329" s="111"/>
      <c r="N329" s="111">
        <v>-6.6905835489816301</v>
      </c>
      <c r="O329" s="111">
        <v>6.1154050671219498</v>
      </c>
      <c r="P329" s="111"/>
      <c r="Q329" s="111">
        <v>6.9815689655172504</v>
      </c>
    </row>
    <row r="330" spans="1:17" x14ac:dyDescent="0.25">
      <c r="A330" s="109" t="s">
        <v>308</v>
      </c>
      <c r="B330" s="110">
        <v>43985</v>
      </c>
      <c r="C330" s="111">
        <v>9.4795999999999996</v>
      </c>
      <c r="D330" s="111"/>
      <c r="E330" s="111"/>
      <c r="F330" s="111"/>
      <c r="G330" s="111"/>
      <c r="H330" s="111"/>
      <c r="I330" s="111"/>
      <c r="J330" s="111"/>
      <c r="K330" s="111"/>
      <c r="L330" s="111"/>
      <c r="M330" s="111"/>
      <c r="N330" s="111">
        <v>-13.4255111237352</v>
      </c>
      <c r="O330" s="111"/>
      <c r="P330" s="111"/>
      <c r="Q330" s="111">
        <v>-2.7648617176128099</v>
      </c>
    </row>
    <row r="331" spans="1:17" x14ac:dyDescent="0.25">
      <c r="A331" s="109" t="s">
        <v>309</v>
      </c>
      <c r="B331" s="110">
        <v>43985</v>
      </c>
      <c r="C331" s="111">
        <v>9.0746000000000002</v>
      </c>
      <c r="D331" s="111"/>
      <c r="E331" s="111"/>
      <c r="F331" s="111"/>
      <c r="G331" s="111"/>
      <c r="H331" s="111"/>
      <c r="I331" s="111"/>
      <c r="J331" s="111"/>
      <c r="K331" s="111"/>
      <c r="L331" s="111"/>
      <c r="M331" s="111"/>
      <c r="N331" s="111">
        <v>-13.445291969432001</v>
      </c>
      <c r="O331" s="111"/>
      <c r="P331" s="111"/>
      <c r="Q331" s="111">
        <v>-4.2274217772215303</v>
      </c>
    </row>
    <row r="332" spans="1:17" x14ac:dyDescent="0.25">
      <c r="A332" s="109" t="s">
        <v>310</v>
      </c>
      <c r="B332" s="110">
        <v>43985</v>
      </c>
      <c r="C332" s="111">
        <v>36.0655</v>
      </c>
      <c r="D332" s="111"/>
      <c r="E332" s="111"/>
      <c r="F332" s="111"/>
      <c r="G332" s="111"/>
      <c r="H332" s="111"/>
      <c r="I332" s="111"/>
      <c r="J332" s="111"/>
      <c r="K332" s="111"/>
      <c r="L332" s="111"/>
      <c r="M332" s="111"/>
      <c r="N332" s="111">
        <v>-4.7885678650976002</v>
      </c>
      <c r="O332" s="111">
        <v>5.1131655285187501</v>
      </c>
      <c r="P332" s="111">
        <v>12.6955918294729</v>
      </c>
      <c r="Q332" s="111">
        <v>31.8403865461847</v>
      </c>
    </row>
    <row r="333" spans="1:17" x14ac:dyDescent="0.25">
      <c r="A333" s="109" t="s">
        <v>311</v>
      </c>
      <c r="B333" s="110">
        <v>43985</v>
      </c>
      <c r="C333" s="111">
        <v>25.823399999999999</v>
      </c>
      <c r="D333" s="111"/>
      <c r="E333" s="111"/>
      <c r="F333" s="111"/>
      <c r="G333" s="111"/>
      <c r="H333" s="111"/>
      <c r="I333" s="111"/>
      <c r="J333" s="111"/>
      <c r="K333" s="111"/>
      <c r="L333" s="111"/>
      <c r="M333" s="111"/>
      <c r="N333" s="111">
        <v>-1.2545735492581001</v>
      </c>
      <c r="O333" s="111">
        <v>9.0653921324839803</v>
      </c>
      <c r="P333" s="111">
        <v>12.5915041216765</v>
      </c>
      <c r="Q333" s="111">
        <v>25.566803895528999</v>
      </c>
    </row>
    <row r="334" spans="1:17" x14ac:dyDescent="0.25">
      <c r="A334" s="109" t="s">
        <v>312</v>
      </c>
      <c r="B334" s="110">
        <v>43985</v>
      </c>
      <c r="C334" s="111">
        <v>9.9098000000000006</v>
      </c>
      <c r="D334" s="111"/>
      <c r="E334" s="111"/>
      <c r="F334" s="111"/>
      <c r="G334" s="111"/>
      <c r="H334" s="111"/>
      <c r="I334" s="111"/>
      <c r="J334" s="111"/>
      <c r="K334" s="111"/>
      <c r="L334" s="111"/>
      <c r="M334" s="111"/>
      <c r="N334" s="111">
        <v>-7.54148568329457</v>
      </c>
      <c r="O334" s="111"/>
      <c r="P334" s="111"/>
      <c r="Q334" s="111">
        <v>-0.66511111111110499</v>
      </c>
    </row>
    <row r="335" spans="1:17" x14ac:dyDescent="0.25">
      <c r="A335" s="109" t="s">
        <v>313</v>
      </c>
      <c r="B335" s="110">
        <v>43985</v>
      </c>
      <c r="C335" s="111">
        <v>81.227900000000005</v>
      </c>
      <c r="D335" s="111"/>
      <c r="E335" s="111"/>
      <c r="F335" s="111"/>
      <c r="G335" s="111"/>
      <c r="H335" s="111"/>
      <c r="I335" s="111"/>
      <c r="J335" s="111"/>
      <c r="K335" s="111"/>
      <c r="L335" s="111"/>
      <c r="M335" s="111"/>
      <c r="N335" s="111">
        <v>-23.046933463071699</v>
      </c>
      <c r="O335" s="111">
        <v>-5.45865817483282</v>
      </c>
      <c r="P335" s="111">
        <v>2.9259140854056298</v>
      </c>
      <c r="Q335" s="111">
        <v>34.118890533720901</v>
      </c>
    </row>
    <row r="336" spans="1:17" x14ac:dyDescent="0.25">
      <c r="A336" s="109" t="s">
        <v>314</v>
      </c>
      <c r="B336" s="110">
        <v>43985</v>
      </c>
      <c r="C336" s="111">
        <v>7.1620999999999997</v>
      </c>
      <c r="D336" s="111"/>
      <c r="E336" s="111"/>
      <c r="F336" s="111"/>
      <c r="G336" s="111"/>
      <c r="H336" s="111"/>
      <c r="I336" s="111"/>
      <c r="J336" s="111"/>
      <c r="K336" s="111"/>
      <c r="L336" s="111"/>
      <c r="M336" s="111"/>
      <c r="N336" s="111">
        <v>-33.000337541782997</v>
      </c>
      <c r="O336" s="111">
        <v>-13.514055562111499</v>
      </c>
      <c r="P336" s="111"/>
      <c r="Q336" s="111">
        <v>-8.0110866202629492</v>
      </c>
    </row>
    <row r="337" spans="1:17" x14ac:dyDescent="0.25">
      <c r="A337" s="109" t="s">
        <v>315</v>
      </c>
      <c r="B337" s="110">
        <v>43985</v>
      </c>
      <c r="C337" s="111">
        <v>6.0536000000000003</v>
      </c>
      <c r="D337" s="111"/>
      <c r="E337" s="111"/>
      <c r="F337" s="111"/>
      <c r="G337" s="111"/>
      <c r="H337" s="111"/>
      <c r="I337" s="111"/>
      <c r="J337" s="111"/>
      <c r="K337" s="111"/>
      <c r="L337" s="111"/>
      <c r="M337" s="111"/>
      <c r="N337" s="111">
        <v>-32.923707391261999</v>
      </c>
      <c r="O337" s="111">
        <v>-13.713542451357901</v>
      </c>
      <c r="P337" s="111"/>
      <c r="Q337" s="111">
        <v>-12.343067694944301</v>
      </c>
    </row>
    <row r="338" spans="1:17" x14ac:dyDescent="0.25">
      <c r="A338" s="109" t="s">
        <v>316</v>
      </c>
      <c r="B338" s="110">
        <v>43985</v>
      </c>
      <c r="C338" s="111">
        <v>5.3677000000000001</v>
      </c>
      <c r="D338" s="111"/>
      <c r="E338" s="111"/>
      <c r="F338" s="111"/>
      <c r="G338" s="111"/>
      <c r="H338" s="111"/>
      <c r="I338" s="111"/>
      <c r="J338" s="111"/>
      <c r="K338" s="111"/>
      <c r="L338" s="111"/>
      <c r="M338" s="111"/>
      <c r="N338" s="111">
        <v>-34.962406984359397</v>
      </c>
      <c r="O338" s="111"/>
      <c r="P338" s="111"/>
      <c r="Q338" s="111">
        <v>-17.270577119509699</v>
      </c>
    </row>
    <row r="339" spans="1:17" x14ac:dyDescent="0.25">
      <c r="A339" s="109" t="s">
        <v>317</v>
      </c>
      <c r="B339" s="110">
        <v>43985</v>
      </c>
      <c r="C339" s="111">
        <v>5.8722000000000003</v>
      </c>
      <c r="D339" s="111"/>
      <c r="E339" s="111"/>
      <c r="F339" s="111"/>
      <c r="G339" s="111"/>
      <c r="H339" s="111"/>
      <c r="I339" s="111"/>
      <c r="J339" s="111"/>
      <c r="K339" s="111"/>
      <c r="L339" s="111"/>
      <c r="M339" s="111"/>
      <c r="N339" s="111">
        <v>-33.190893007867203</v>
      </c>
      <c r="O339" s="111"/>
      <c r="P339" s="111"/>
      <c r="Q339" s="111">
        <v>-14.1602161654135</v>
      </c>
    </row>
    <row r="340" spans="1:17" x14ac:dyDescent="0.25">
      <c r="A340" s="109" t="s">
        <v>318</v>
      </c>
      <c r="B340" s="110">
        <v>43985</v>
      </c>
      <c r="C340" s="111">
        <v>5.9169999999999998</v>
      </c>
      <c r="D340" s="111"/>
      <c r="E340" s="111"/>
      <c r="F340" s="111"/>
      <c r="G340" s="111"/>
      <c r="H340" s="111"/>
      <c r="I340" s="111"/>
      <c r="J340" s="111"/>
      <c r="K340" s="111"/>
      <c r="L340" s="111"/>
      <c r="M340" s="111"/>
      <c r="N340" s="111">
        <v>-32.800380813622503</v>
      </c>
      <c r="O340" s="111"/>
      <c r="P340" s="111"/>
      <c r="Q340" s="111">
        <v>-18.675375939849602</v>
      </c>
    </row>
    <row r="341" spans="1:17" x14ac:dyDescent="0.25">
      <c r="A341" s="109" t="s">
        <v>319</v>
      </c>
      <c r="B341" s="110">
        <v>43985</v>
      </c>
      <c r="C341" s="111">
        <v>12.7004</v>
      </c>
      <c r="D341" s="111"/>
      <c r="E341" s="111"/>
      <c r="F341" s="111"/>
      <c r="G341" s="111"/>
      <c r="H341" s="111"/>
      <c r="I341" s="111"/>
      <c r="J341" s="111"/>
      <c r="K341" s="111"/>
      <c r="L341" s="111"/>
      <c r="M341" s="111"/>
      <c r="N341" s="111">
        <v>-16.0552111330522</v>
      </c>
      <c r="O341" s="111">
        <v>-1.8515544175046701</v>
      </c>
      <c r="P341" s="111"/>
      <c r="Q341" s="111">
        <v>6.4211465798045602</v>
      </c>
    </row>
    <row r="342" spans="1:17" x14ac:dyDescent="0.25">
      <c r="A342" s="109" t="s">
        <v>320</v>
      </c>
      <c r="B342" s="110">
        <v>43985</v>
      </c>
      <c r="C342" s="111">
        <v>11.5467</v>
      </c>
      <c r="D342" s="111"/>
      <c r="E342" s="111"/>
      <c r="F342" s="111"/>
      <c r="G342" s="111"/>
      <c r="H342" s="111"/>
      <c r="I342" s="111"/>
      <c r="J342" s="111"/>
      <c r="K342" s="111"/>
      <c r="L342" s="111"/>
      <c r="M342" s="111"/>
      <c r="N342" s="111">
        <v>-17.389827142919799</v>
      </c>
      <c r="O342" s="111">
        <v>-2.9206610246325102</v>
      </c>
      <c r="P342" s="111">
        <v>3.5564689630691602</v>
      </c>
      <c r="Q342" s="111">
        <v>2.9775606540084398</v>
      </c>
    </row>
    <row r="343" spans="1:17" x14ac:dyDescent="0.25">
      <c r="A343" s="109" t="s">
        <v>321</v>
      </c>
      <c r="B343" s="110">
        <v>43985</v>
      </c>
      <c r="C343" s="111">
        <v>7.2035</v>
      </c>
      <c r="D343" s="111"/>
      <c r="E343" s="111"/>
      <c r="F343" s="111"/>
      <c r="G343" s="111"/>
      <c r="H343" s="111"/>
      <c r="I343" s="111"/>
      <c r="J343" s="111"/>
      <c r="K343" s="111"/>
      <c r="L343" s="111"/>
      <c r="M343" s="111"/>
      <c r="N343" s="111">
        <v>-29.0644145893211</v>
      </c>
      <c r="O343" s="111"/>
      <c r="P343" s="111"/>
      <c r="Q343" s="111">
        <v>-14.4783333333333</v>
      </c>
    </row>
    <row r="344" spans="1:17" x14ac:dyDescent="0.25">
      <c r="A344" s="109" t="s">
        <v>322</v>
      </c>
      <c r="B344" s="110">
        <v>43985</v>
      </c>
      <c r="C344" s="111">
        <v>15.821400000000001</v>
      </c>
      <c r="D344" s="111"/>
      <c r="E344" s="111"/>
      <c r="F344" s="111"/>
      <c r="G344" s="111"/>
      <c r="H344" s="111"/>
      <c r="I344" s="111"/>
      <c r="J344" s="111"/>
      <c r="K344" s="111"/>
      <c r="L344" s="111"/>
      <c r="M344" s="111"/>
      <c r="N344" s="111">
        <v>-16.297795932132701</v>
      </c>
      <c r="O344" s="111">
        <v>0.26646540036463201</v>
      </c>
      <c r="P344" s="111">
        <v>7.7041562727753998</v>
      </c>
      <c r="Q344" s="111">
        <v>10.314616504854399</v>
      </c>
    </row>
    <row r="345" spans="1:17" x14ac:dyDescent="0.25">
      <c r="A345" s="109" t="s">
        <v>323</v>
      </c>
      <c r="B345" s="110">
        <v>43985</v>
      </c>
      <c r="C345" s="111">
        <v>69.209999999999994</v>
      </c>
      <c r="D345" s="111"/>
      <c r="E345" s="111"/>
      <c r="F345" s="111"/>
      <c r="G345" s="111"/>
      <c r="H345" s="111"/>
      <c r="I345" s="111"/>
      <c r="J345" s="111"/>
      <c r="K345" s="111"/>
      <c r="L345" s="111"/>
      <c r="M345" s="111"/>
      <c r="N345" s="111">
        <v>-14.6103600735062</v>
      </c>
      <c r="O345" s="111">
        <v>0.76222983112265696</v>
      </c>
      <c r="P345" s="111">
        <v>6.3036791992216203</v>
      </c>
      <c r="Q345" s="111">
        <v>39.311929495215097</v>
      </c>
    </row>
    <row r="346" spans="1:17" x14ac:dyDescent="0.25">
      <c r="A346" s="109" t="s">
        <v>324</v>
      </c>
      <c r="B346" s="110">
        <v>43985</v>
      </c>
      <c r="C346" s="111">
        <v>22.39</v>
      </c>
      <c r="D346" s="111"/>
      <c r="E346" s="111"/>
      <c r="F346" s="111"/>
      <c r="G346" s="111"/>
      <c r="H346" s="111"/>
      <c r="I346" s="111"/>
      <c r="J346" s="111"/>
      <c r="K346" s="111"/>
      <c r="L346" s="111"/>
      <c r="M346" s="111"/>
      <c r="N346" s="111">
        <v>-10.7673132606187</v>
      </c>
      <c r="O346" s="111">
        <v>0.36051533939268599</v>
      </c>
      <c r="P346" s="111">
        <v>2.2982781517607802</v>
      </c>
      <c r="Q346" s="111">
        <v>14.6591572123177</v>
      </c>
    </row>
    <row r="347" spans="1:17" x14ac:dyDescent="0.25">
      <c r="A347" s="109" t="s">
        <v>325</v>
      </c>
      <c r="B347" s="110">
        <v>43985</v>
      </c>
      <c r="C347" s="111">
        <v>11.131399999999999</v>
      </c>
      <c r="D347" s="111"/>
      <c r="E347" s="111"/>
      <c r="F347" s="111"/>
      <c r="G347" s="111"/>
      <c r="H347" s="111"/>
      <c r="I347" s="111"/>
      <c r="J347" s="111"/>
      <c r="K347" s="111"/>
      <c r="L347" s="111"/>
      <c r="M347" s="111"/>
      <c r="N347" s="111">
        <v>-20.895181222634498</v>
      </c>
      <c r="O347" s="111">
        <v>-4.94336945025068</v>
      </c>
      <c r="P347" s="111"/>
      <c r="Q347" s="111">
        <v>2.70616644823067</v>
      </c>
    </row>
    <row r="348" spans="1:17" x14ac:dyDescent="0.25">
      <c r="A348" s="109" t="s">
        <v>326</v>
      </c>
      <c r="B348" s="110">
        <v>43985</v>
      </c>
      <c r="C348" s="111">
        <v>8.1621000000000006</v>
      </c>
      <c r="D348" s="111"/>
      <c r="E348" s="111"/>
      <c r="F348" s="111"/>
      <c r="G348" s="111"/>
      <c r="H348" s="111"/>
      <c r="I348" s="111"/>
      <c r="J348" s="111"/>
      <c r="K348" s="111"/>
      <c r="L348" s="111"/>
      <c r="M348" s="111"/>
      <c r="N348" s="111">
        <v>-25.655203395038299</v>
      </c>
      <c r="O348" s="111">
        <v>-8.6866088724679607</v>
      </c>
      <c r="P348" s="111"/>
      <c r="Q348" s="111">
        <v>-5.4761918367346896</v>
      </c>
    </row>
    <row r="349" spans="1:17" x14ac:dyDescent="0.25">
      <c r="A349" s="109" t="s">
        <v>327</v>
      </c>
      <c r="B349" s="110">
        <v>43985</v>
      </c>
      <c r="C349" s="111">
        <v>7.7233999999999998</v>
      </c>
      <c r="D349" s="111"/>
      <c r="E349" s="111"/>
      <c r="F349" s="111"/>
      <c r="G349" s="111"/>
      <c r="H349" s="111"/>
      <c r="I349" s="111"/>
      <c r="J349" s="111"/>
      <c r="K349" s="111"/>
      <c r="L349" s="111"/>
      <c r="M349" s="111"/>
      <c r="N349" s="111">
        <v>-23.440721104079898</v>
      </c>
      <c r="O349" s="111">
        <v>-7.2619233813035198</v>
      </c>
      <c r="P349" s="111"/>
      <c r="Q349" s="111">
        <v>-7.1511101549053304</v>
      </c>
    </row>
    <row r="350" spans="1:17" x14ac:dyDescent="0.25">
      <c r="A350" s="109" t="s">
        <v>328</v>
      </c>
      <c r="B350" s="110">
        <v>43985</v>
      </c>
      <c r="C350" s="111">
        <v>7.2279</v>
      </c>
      <c r="D350" s="111"/>
      <c r="E350" s="111"/>
      <c r="F350" s="111"/>
      <c r="G350" s="111"/>
      <c r="H350" s="111"/>
      <c r="I350" s="111"/>
      <c r="J350" s="111"/>
      <c r="K350" s="111"/>
      <c r="L350" s="111"/>
      <c r="M350" s="111"/>
      <c r="N350" s="111">
        <v>-18.6807597053227</v>
      </c>
      <c r="O350" s="111"/>
      <c r="P350" s="111"/>
      <c r="Q350" s="111">
        <v>-11.670317185697799</v>
      </c>
    </row>
    <row r="351" spans="1:17" x14ac:dyDescent="0.25">
      <c r="A351" s="109" t="s">
        <v>329</v>
      </c>
      <c r="B351" s="110">
        <v>43985</v>
      </c>
      <c r="C351" s="111">
        <v>7.5941999999999998</v>
      </c>
      <c r="D351" s="111"/>
      <c r="E351" s="111"/>
      <c r="F351" s="111"/>
      <c r="G351" s="111"/>
      <c r="H351" s="111"/>
      <c r="I351" s="111"/>
      <c r="J351" s="111"/>
      <c r="K351" s="111"/>
      <c r="L351" s="111"/>
      <c r="M351" s="111"/>
      <c r="N351" s="111">
        <v>-16.872609211153801</v>
      </c>
      <c r="O351" s="111"/>
      <c r="P351" s="111"/>
      <c r="Q351" s="111">
        <v>-10.990200250312901</v>
      </c>
    </row>
    <row r="352" spans="1:17" x14ac:dyDescent="0.25">
      <c r="A352" s="109" t="s">
        <v>330</v>
      </c>
      <c r="B352" s="110">
        <v>43985</v>
      </c>
      <c r="C352" s="111">
        <v>78.938400000000001</v>
      </c>
      <c r="D352" s="111"/>
      <c r="E352" s="111"/>
      <c r="F352" s="111"/>
      <c r="G352" s="111"/>
      <c r="H352" s="111"/>
      <c r="I352" s="111"/>
      <c r="J352" s="111"/>
      <c r="K352" s="111"/>
      <c r="L352" s="111"/>
      <c r="M352" s="111"/>
      <c r="N352" s="111">
        <v>-11.480617466779901</v>
      </c>
      <c r="O352" s="111">
        <v>6.9142990359830694E-2</v>
      </c>
      <c r="P352" s="111">
        <v>5.0414034207590603</v>
      </c>
      <c r="Q352" s="111">
        <v>18.199840075323799</v>
      </c>
    </row>
    <row r="353" spans="1:17" x14ac:dyDescent="0.25">
      <c r="A353" s="109" t="s">
        <v>331</v>
      </c>
      <c r="B353" s="110">
        <v>43985</v>
      </c>
      <c r="C353" s="111">
        <v>90.06</v>
      </c>
      <c r="D353" s="111"/>
      <c r="E353" s="111"/>
      <c r="F353" s="111"/>
      <c r="G353" s="111"/>
      <c r="H353" s="111"/>
      <c r="I353" s="111"/>
      <c r="J353" s="111"/>
      <c r="K353" s="111"/>
      <c r="L353" s="111"/>
      <c r="M353" s="111"/>
      <c r="N353" s="111">
        <v>-19.167106851999499</v>
      </c>
      <c r="O353" s="111">
        <v>-1.99585343415088</v>
      </c>
      <c r="P353" s="111">
        <v>4.4883814814730396</v>
      </c>
      <c r="Q353" s="111">
        <v>69.433783394061905</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356"/>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5" t="b">
        <f t="shared" si="0"/>
        <v>1</v>
      </c>
      <c r="G1" s="105" t="b">
        <f t="shared" si="0"/>
        <v>1</v>
      </c>
      <c r="H1" s="105" t="b">
        <f t="shared" si="0"/>
        <v>1</v>
      </c>
      <c r="I1" s="105" t="b">
        <f t="shared" si="0"/>
        <v>1</v>
      </c>
      <c r="J1" s="105" t="b">
        <f t="shared" si="0"/>
        <v>1</v>
      </c>
      <c r="K1" s="105" t="b">
        <f t="shared" si="0"/>
        <v>1</v>
      </c>
      <c r="L1" s="105" t="b">
        <f t="shared" si="0"/>
        <v>1</v>
      </c>
      <c r="M1" s="105" t="b">
        <f t="shared" si="0"/>
        <v>1</v>
      </c>
      <c r="N1" s="105" t="b">
        <f t="shared" si="0"/>
        <v>1</v>
      </c>
      <c r="O1" s="105" t="b">
        <f t="shared" si="0"/>
        <v>1</v>
      </c>
      <c r="P1" s="105" t="b">
        <f t="shared" si="0"/>
        <v>1</v>
      </c>
      <c r="Q1" s="105" t="b">
        <f t="shared" si="0"/>
        <v>1</v>
      </c>
      <c r="R1" s="105" t="b">
        <f t="shared" si="0"/>
        <v>1</v>
      </c>
    </row>
    <row r="2" spans="1:18" s="64" customFormat="1" x14ac:dyDescent="0.25">
      <c r="A2" s="104" t="s">
        <v>7</v>
      </c>
      <c r="B2" s="104" t="s">
        <v>8</v>
      </c>
      <c r="C2" s="104" t="s">
        <v>9</v>
      </c>
      <c r="D2" s="104" t="s">
        <v>383</v>
      </c>
      <c r="E2" s="104" t="s">
        <v>384</v>
      </c>
      <c r="F2" s="113" t="s">
        <v>115</v>
      </c>
      <c r="G2" s="113" t="s">
        <v>116</v>
      </c>
      <c r="H2" s="113" t="s">
        <v>117</v>
      </c>
      <c r="I2" s="113" t="s">
        <v>47</v>
      </c>
      <c r="J2" s="113" t="s">
        <v>48</v>
      </c>
      <c r="K2" s="113" t="s">
        <v>1</v>
      </c>
      <c r="L2" s="113" t="s">
        <v>2</v>
      </c>
      <c r="M2" s="113" t="s">
        <v>3</v>
      </c>
      <c r="N2" s="113" t="s">
        <v>4</v>
      </c>
      <c r="O2" s="113" t="s">
        <v>5</v>
      </c>
      <c r="P2" s="113" t="s">
        <v>6</v>
      </c>
      <c r="Q2" s="113" t="s">
        <v>46</v>
      </c>
      <c r="R2" s="104" t="s">
        <v>385</v>
      </c>
    </row>
    <row r="3" spans="1:18" s="64" customFormat="1" x14ac:dyDescent="0.25"/>
    <row r="4" spans="1:18" x14ac:dyDescent="0.25">
      <c r="A4" s="133"/>
      <c r="B4" s="133"/>
      <c r="C4" s="133"/>
      <c r="D4" s="133"/>
      <c r="E4" s="133"/>
      <c r="F4" s="133" t="s">
        <v>0</v>
      </c>
      <c r="G4" s="133"/>
      <c r="H4" s="133"/>
      <c r="I4" s="133"/>
      <c r="J4" s="133"/>
      <c r="K4" s="133"/>
      <c r="L4" s="133"/>
      <c r="M4" s="133"/>
      <c r="N4" s="133"/>
      <c r="O4" s="133"/>
      <c r="P4" s="133"/>
      <c r="Q4" s="133"/>
      <c r="R4" s="133"/>
    </row>
    <row r="5" spans="1:18" x14ac:dyDescent="0.25">
      <c r="A5" s="106" t="s">
        <v>7</v>
      </c>
      <c r="B5" s="106" t="s">
        <v>8</v>
      </c>
      <c r="C5" s="106" t="s">
        <v>9</v>
      </c>
      <c r="D5" s="106" t="s">
        <v>383</v>
      </c>
      <c r="E5" s="106" t="s">
        <v>384</v>
      </c>
      <c r="F5" s="114" t="s">
        <v>115</v>
      </c>
      <c r="G5" s="114" t="s">
        <v>116</v>
      </c>
      <c r="H5" s="114" t="s">
        <v>117</v>
      </c>
      <c r="I5" s="114" t="s">
        <v>47</v>
      </c>
      <c r="J5" s="114" t="s">
        <v>48</v>
      </c>
      <c r="K5" s="114" t="s">
        <v>1</v>
      </c>
      <c r="L5" s="114" t="s">
        <v>2</v>
      </c>
      <c r="M5" s="114" t="s">
        <v>3</v>
      </c>
      <c r="N5" s="114" t="s">
        <v>4</v>
      </c>
      <c r="O5" s="114" t="s">
        <v>5</v>
      </c>
      <c r="P5" s="114" t="s">
        <v>6</v>
      </c>
      <c r="Q5" s="114" t="s">
        <v>46</v>
      </c>
      <c r="R5" s="106" t="s">
        <v>385</v>
      </c>
    </row>
    <row r="6" spans="1:18" x14ac:dyDescent="0.25">
      <c r="A6" s="108" t="s">
        <v>390</v>
      </c>
      <c r="B6" s="108"/>
      <c r="C6" s="108"/>
      <c r="D6" s="108"/>
      <c r="E6" s="108"/>
      <c r="F6" s="108"/>
      <c r="G6" s="108"/>
      <c r="H6" s="108"/>
      <c r="I6" s="108"/>
      <c r="J6" s="108"/>
      <c r="K6" s="108"/>
      <c r="L6" s="108"/>
      <c r="M6" s="108"/>
      <c r="N6" s="108"/>
      <c r="O6" s="108"/>
      <c r="P6" s="108"/>
      <c r="Q6" s="108"/>
      <c r="R6" s="105"/>
    </row>
    <row r="7" spans="1:18" x14ac:dyDescent="0.25">
      <c r="A7" s="109" t="s">
        <v>11</v>
      </c>
      <c r="B7" s="110">
        <v>43985</v>
      </c>
      <c r="C7" s="111">
        <v>40.4193</v>
      </c>
      <c r="D7" s="111"/>
      <c r="E7" s="111"/>
      <c r="F7" s="111"/>
      <c r="G7" s="111"/>
      <c r="H7" s="111"/>
      <c r="I7" s="111"/>
      <c r="J7" s="111"/>
      <c r="K7" s="111">
        <v>-50.188170050138297</v>
      </c>
      <c r="L7" s="111">
        <v>-36.619387065708402</v>
      </c>
      <c r="M7" s="111">
        <v>-18.331911090850099</v>
      </c>
      <c r="N7" s="111">
        <v>-27.187198835421</v>
      </c>
      <c r="O7" s="111">
        <v>-8.83747062468872</v>
      </c>
      <c r="P7" s="111">
        <v>0.86737480103714504</v>
      </c>
      <c r="Q7" s="111">
        <v>16.057273284119201</v>
      </c>
      <c r="R7" s="105"/>
    </row>
    <row r="8" spans="1:18" x14ac:dyDescent="0.25">
      <c r="A8" s="109" t="s">
        <v>12</v>
      </c>
      <c r="B8" s="110">
        <v>43985</v>
      </c>
      <c r="C8" s="111">
        <v>244.05199999999999</v>
      </c>
      <c r="D8" s="111"/>
      <c r="E8" s="111"/>
      <c r="F8" s="111"/>
      <c r="G8" s="111"/>
      <c r="H8" s="111"/>
      <c r="I8" s="111"/>
      <c r="J8" s="111"/>
      <c r="K8" s="111">
        <v>-56.165868877028302</v>
      </c>
      <c r="L8" s="111">
        <v>-37.997579365182901</v>
      </c>
      <c r="M8" s="111">
        <v>-15.528037537019699</v>
      </c>
      <c r="N8" s="111">
        <v>-24.0039770735806</v>
      </c>
      <c r="O8" s="111">
        <v>-2.4538583583030702</v>
      </c>
      <c r="P8" s="111">
        <v>3.5049327111334398</v>
      </c>
      <c r="Q8" s="111">
        <v>14.6732982390064</v>
      </c>
      <c r="R8" s="105"/>
    </row>
    <row r="9" spans="1:18" x14ac:dyDescent="0.25">
      <c r="A9" s="109" t="s">
        <v>13</v>
      </c>
      <c r="B9" s="110">
        <v>43985</v>
      </c>
      <c r="C9" s="111">
        <v>139.09</v>
      </c>
      <c r="D9" s="111"/>
      <c r="E9" s="111"/>
      <c r="F9" s="111"/>
      <c r="G9" s="111"/>
      <c r="H9" s="111"/>
      <c r="I9" s="111"/>
      <c r="J9" s="111"/>
      <c r="K9" s="111">
        <v>-5.8178662510625898</v>
      </c>
      <c r="L9" s="111">
        <v>-14.9497308463331</v>
      </c>
      <c r="M9" s="111">
        <v>-3.48814449927968</v>
      </c>
      <c r="N9" s="111">
        <v>-11.432713144319999</v>
      </c>
      <c r="O9" s="111">
        <v>-0.38306836529705202</v>
      </c>
      <c r="P9" s="111">
        <v>3.1105444659658801</v>
      </c>
      <c r="Q9" s="111">
        <v>18.808284654176699</v>
      </c>
      <c r="R9" s="105"/>
    </row>
    <row r="10" spans="1:18" x14ac:dyDescent="0.25">
      <c r="A10" s="109" t="s">
        <v>14</v>
      </c>
      <c r="B10" s="110">
        <v>43985</v>
      </c>
      <c r="C10" s="111">
        <v>9.0299999999999994</v>
      </c>
      <c r="D10" s="111"/>
      <c r="E10" s="111"/>
      <c r="F10" s="111"/>
      <c r="G10" s="111"/>
      <c r="H10" s="111"/>
      <c r="I10" s="111"/>
      <c r="J10" s="111"/>
      <c r="K10" s="111">
        <v>-53.582583708145897</v>
      </c>
      <c r="L10" s="111">
        <v>-28.898099850968698</v>
      </c>
      <c r="M10" s="111">
        <v>-11.0897032124199</v>
      </c>
      <c r="N10" s="111">
        <v>-16.881073390944099</v>
      </c>
      <c r="O10" s="111"/>
      <c r="P10" s="111"/>
      <c r="Q10" s="111">
        <v>-5.4218989280245102</v>
      </c>
      <c r="R10" s="105"/>
    </row>
    <row r="11" spans="1:18" x14ac:dyDescent="0.25">
      <c r="A11" s="109" t="s">
        <v>15</v>
      </c>
      <c r="B11" s="110">
        <v>43985</v>
      </c>
      <c r="C11" s="111">
        <v>37.799999999999997</v>
      </c>
      <c r="D11" s="111"/>
      <c r="E11" s="111"/>
      <c r="F11" s="111"/>
      <c r="G11" s="111"/>
      <c r="H11" s="111"/>
      <c r="I11" s="111"/>
      <c r="J11" s="111"/>
      <c r="K11" s="111">
        <v>-94.690003940627903</v>
      </c>
      <c r="L11" s="111">
        <v>-49.386986182172599</v>
      </c>
      <c r="M11" s="111">
        <v>-24.338133754192199</v>
      </c>
      <c r="N11" s="111">
        <v>-31.7312468951813</v>
      </c>
      <c r="O11" s="111">
        <v>-8.0822813908314508</v>
      </c>
      <c r="P11" s="111">
        <v>9.7271272551931603E-2</v>
      </c>
      <c r="Q11" s="111">
        <v>9.7879428947775793</v>
      </c>
      <c r="R11" s="105"/>
    </row>
    <row r="12" spans="1:18" x14ac:dyDescent="0.25">
      <c r="A12" s="109" t="s">
        <v>16</v>
      </c>
      <c r="B12" s="110">
        <v>43985</v>
      </c>
      <c r="C12" s="111">
        <v>10.8302</v>
      </c>
      <c r="D12" s="111"/>
      <c r="E12" s="111"/>
      <c r="F12" s="111"/>
      <c r="G12" s="111"/>
      <c r="H12" s="111"/>
      <c r="I12" s="111"/>
      <c r="J12" s="111"/>
      <c r="K12" s="111">
        <v>-47.505249520987903</v>
      </c>
      <c r="L12" s="111">
        <v>-28.668629320934901</v>
      </c>
      <c r="M12" s="111">
        <v>-7.5686080913793896</v>
      </c>
      <c r="N12" s="111">
        <v>-16.7785213070857</v>
      </c>
      <c r="O12" s="111">
        <v>-7.2850165733568204</v>
      </c>
      <c r="P12" s="111"/>
      <c r="Q12" s="111">
        <v>1.7505661467359901</v>
      </c>
      <c r="R12" s="105"/>
    </row>
    <row r="13" spans="1:18" x14ac:dyDescent="0.25">
      <c r="A13" s="109" t="s">
        <v>17</v>
      </c>
      <c r="B13" s="110">
        <v>43985</v>
      </c>
      <c r="C13" s="111">
        <v>29.479299999999999</v>
      </c>
      <c r="D13" s="111"/>
      <c r="E13" s="111"/>
      <c r="F13" s="111"/>
      <c r="G13" s="111"/>
      <c r="H13" s="111"/>
      <c r="I13" s="111"/>
      <c r="J13" s="111"/>
      <c r="K13" s="111">
        <v>-64.818405728413694</v>
      </c>
      <c r="L13" s="111">
        <v>-34.513006157970501</v>
      </c>
      <c r="M13" s="111">
        <v>-7.3487265141853397</v>
      </c>
      <c r="N13" s="111">
        <v>-16.031634282080201</v>
      </c>
      <c r="O13" s="111">
        <v>-1.8385293506345499</v>
      </c>
      <c r="P13" s="111">
        <v>5.99122637995531</v>
      </c>
      <c r="Q13" s="111">
        <v>13.9418202959264</v>
      </c>
      <c r="R13" s="105"/>
    </row>
    <row r="14" spans="1:18" x14ac:dyDescent="0.25">
      <c r="A14" s="109" t="s">
        <v>18</v>
      </c>
      <c r="B14" s="110">
        <v>43985</v>
      </c>
      <c r="C14" s="111">
        <v>31.173999999999999</v>
      </c>
      <c r="D14" s="111"/>
      <c r="E14" s="111"/>
      <c r="F14" s="111"/>
      <c r="G14" s="111"/>
      <c r="H14" s="111"/>
      <c r="I14" s="111"/>
      <c r="J14" s="111"/>
      <c r="K14" s="111">
        <v>-62.822295418342897</v>
      </c>
      <c r="L14" s="111">
        <v>-34.6048052313444</v>
      </c>
      <c r="M14" s="111">
        <v>-12.7481022384809</v>
      </c>
      <c r="N14" s="111">
        <v>-20.138364874895501</v>
      </c>
      <c r="O14" s="111">
        <v>-3.90649507859123</v>
      </c>
      <c r="P14" s="111">
        <v>5.28627045581527</v>
      </c>
      <c r="Q14" s="111">
        <v>20.7256171022497</v>
      </c>
      <c r="R14" s="105"/>
    </row>
    <row r="15" spans="1:18" x14ac:dyDescent="0.25">
      <c r="A15" s="109" t="s">
        <v>19</v>
      </c>
      <c r="B15" s="110">
        <v>43985</v>
      </c>
      <c r="C15" s="111">
        <v>64.9131</v>
      </c>
      <c r="D15" s="111"/>
      <c r="E15" s="111"/>
      <c r="F15" s="111"/>
      <c r="G15" s="111"/>
      <c r="H15" s="111"/>
      <c r="I15" s="111"/>
      <c r="J15" s="111"/>
      <c r="K15" s="111">
        <v>-56.9818636332949</v>
      </c>
      <c r="L15" s="111">
        <v>-33.521482922737398</v>
      </c>
      <c r="M15" s="111">
        <v>-10.724780995429001</v>
      </c>
      <c r="N15" s="111">
        <v>-19.335071223021501</v>
      </c>
      <c r="O15" s="111">
        <v>-1.2282965996583499</v>
      </c>
      <c r="P15" s="111">
        <v>4.1441497507593699</v>
      </c>
      <c r="Q15" s="111">
        <v>12.0004740532439</v>
      </c>
      <c r="R15" s="105"/>
    </row>
    <row r="16" spans="1:18" x14ac:dyDescent="0.25">
      <c r="A16" s="109" t="s">
        <v>20</v>
      </c>
      <c r="B16" s="110">
        <v>43985</v>
      </c>
      <c r="C16" s="111">
        <v>43.32</v>
      </c>
      <c r="D16" s="111"/>
      <c r="E16" s="111"/>
      <c r="F16" s="111"/>
      <c r="G16" s="111"/>
      <c r="H16" s="111"/>
      <c r="I16" s="111"/>
      <c r="J16" s="111"/>
      <c r="K16" s="111">
        <v>-46.846232828211299</v>
      </c>
      <c r="L16" s="111">
        <v>-36.459251424878097</v>
      </c>
      <c r="M16" s="111">
        <v>-19.5027147531552</v>
      </c>
      <c r="N16" s="111">
        <v>-24.133356281284499</v>
      </c>
      <c r="O16" s="111">
        <v>-4.6569696008877903</v>
      </c>
      <c r="P16" s="111">
        <v>2.5635855425404501</v>
      </c>
      <c r="Q16" s="111">
        <v>23.406081601231701</v>
      </c>
      <c r="R16" s="105"/>
    </row>
    <row r="17" spans="1:18" x14ac:dyDescent="0.25">
      <c r="A17" s="109" t="s">
        <v>21</v>
      </c>
      <c r="B17" s="110">
        <v>43985</v>
      </c>
      <c r="C17" s="111">
        <v>125.4935</v>
      </c>
      <c r="D17" s="111"/>
      <c r="E17" s="111"/>
      <c r="F17" s="111"/>
      <c r="G17" s="111"/>
      <c r="H17" s="111"/>
      <c r="I17" s="111"/>
      <c r="J17" s="111"/>
      <c r="K17" s="111">
        <v>-32.7606317183863</v>
      </c>
      <c r="L17" s="111">
        <v>-27.753030180590699</v>
      </c>
      <c r="M17" s="111">
        <v>-6.8745075091235304</v>
      </c>
      <c r="N17" s="111">
        <v>-13.515947554796901</v>
      </c>
      <c r="O17" s="111">
        <v>-0.43972121834387001</v>
      </c>
      <c r="P17" s="111">
        <v>7.1932142350189103</v>
      </c>
      <c r="Q17" s="111">
        <v>19.848983777641799</v>
      </c>
      <c r="R17" s="105"/>
    </row>
    <row r="18" spans="1:18" x14ac:dyDescent="0.25">
      <c r="A18" s="109" t="s">
        <v>22</v>
      </c>
      <c r="B18" s="110">
        <v>43985</v>
      </c>
      <c r="C18" s="111">
        <v>9.0648999999999997</v>
      </c>
      <c r="D18" s="111"/>
      <c r="E18" s="111"/>
      <c r="F18" s="111"/>
      <c r="G18" s="111"/>
      <c r="H18" s="111"/>
      <c r="I18" s="111"/>
      <c r="J18" s="111"/>
      <c r="K18" s="111">
        <v>-47.550297846329002</v>
      </c>
      <c r="L18" s="111">
        <v>-29.832332427781399</v>
      </c>
      <c r="M18" s="111">
        <v>-5.2213296482258897</v>
      </c>
      <c r="N18" s="111">
        <v>-11.0214957767057</v>
      </c>
      <c r="O18" s="111"/>
      <c r="P18" s="111"/>
      <c r="Q18" s="111">
        <v>-4.9393849493487698</v>
      </c>
      <c r="R18" s="105"/>
    </row>
    <row r="19" spans="1:18" x14ac:dyDescent="0.25">
      <c r="A19" s="109" t="s">
        <v>23</v>
      </c>
      <c r="B19" s="110">
        <v>43985</v>
      </c>
      <c r="C19" s="111">
        <v>8.9085000000000001</v>
      </c>
      <c r="D19" s="111"/>
      <c r="E19" s="111"/>
      <c r="F19" s="111"/>
      <c r="G19" s="111"/>
      <c r="H19" s="111"/>
      <c r="I19" s="111"/>
      <c r="J19" s="111"/>
      <c r="K19" s="111">
        <v>-43.148496207896699</v>
      </c>
      <c r="L19" s="111">
        <v>-26.9757356850047</v>
      </c>
      <c r="M19" s="111">
        <v>-3.9327158302199101</v>
      </c>
      <c r="N19" s="111">
        <v>-10.227356865309799</v>
      </c>
      <c r="O19" s="111"/>
      <c r="P19" s="111"/>
      <c r="Q19" s="111">
        <v>-5.9462313432835803</v>
      </c>
      <c r="R19" s="105"/>
    </row>
    <row r="20" spans="1:18" x14ac:dyDescent="0.25">
      <c r="A20" s="109" t="s">
        <v>24</v>
      </c>
      <c r="B20" s="110">
        <v>43985</v>
      </c>
      <c r="C20" s="111">
        <v>199.22739999999999</v>
      </c>
      <c r="D20" s="111"/>
      <c r="E20" s="111"/>
      <c r="F20" s="111"/>
      <c r="G20" s="111"/>
      <c r="H20" s="111"/>
      <c r="I20" s="111"/>
      <c r="J20" s="111"/>
      <c r="K20" s="111">
        <v>-58.676077264370697</v>
      </c>
      <c r="L20" s="111">
        <v>-41.411293010972102</v>
      </c>
      <c r="M20" s="111">
        <v>-17.900170484632799</v>
      </c>
      <c r="N20" s="111">
        <v>-26.081076130339301</v>
      </c>
      <c r="O20" s="111">
        <v>-6.8244419993235796</v>
      </c>
      <c r="P20" s="111">
        <v>1.1015274343349</v>
      </c>
      <c r="Q20" s="111">
        <v>7.8399097093006196</v>
      </c>
      <c r="R20" s="105"/>
    </row>
    <row r="21" spans="1:18" x14ac:dyDescent="0.25">
      <c r="A21" s="109" t="s">
        <v>25</v>
      </c>
      <c r="B21" s="110">
        <v>43985</v>
      </c>
      <c r="C21" s="111">
        <v>9.39</v>
      </c>
      <c r="D21" s="111"/>
      <c r="E21" s="111"/>
      <c r="F21" s="111"/>
      <c r="G21" s="111"/>
      <c r="H21" s="111"/>
      <c r="I21" s="111"/>
      <c r="J21" s="111"/>
      <c r="K21" s="111">
        <v>-28.6185341123904</v>
      </c>
      <c r="L21" s="111">
        <v>-25.070977195713901</v>
      </c>
      <c r="M21" s="111">
        <v>-3.8572151057903401</v>
      </c>
      <c r="N21" s="111">
        <v>-14.129479225981701</v>
      </c>
      <c r="O21" s="111"/>
      <c r="P21" s="111"/>
      <c r="Q21" s="111">
        <v>-4.0778388278388196</v>
      </c>
      <c r="R21" s="105"/>
    </row>
    <row r="22" spans="1:18" x14ac:dyDescent="0.25">
      <c r="A22" s="109" t="s">
        <v>26</v>
      </c>
      <c r="B22" s="110">
        <v>43985</v>
      </c>
      <c r="C22" s="111">
        <v>58.085500000000003</v>
      </c>
      <c r="D22" s="111"/>
      <c r="E22" s="111"/>
      <c r="F22" s="111"/>
      <c r="G22" s="111"/>
      <c r="H22" s="111"/>
      <c r="I22" s="111"/>
      <c r="J22" s="111"/>
      <c r="K22" s="111">
        <v>-50.963190463807898</v>
      </c>
      <c r="L22" s="111">
        <v>-24.999946103488799</v>
      </c>
      <c r="M22" s="111">
        <v>-3.49974675187701</v>
      </c>
      <c r="N22" s="111">
        <v>-11.720218097717099</v>
      </c>
      <c r="O22" s="111">
        <v>1.38634429948244</v>
      </c>
      <c r="P22" s="111">
        <v>3.3389718812983098</v>
      </c>
      <c r="Q22" s="111">
        <v>10.714746459674799</v>
      </c>
      <c r="R22" s="105"/>
    </row>
    <row r="23" spans="1:18" x14ac:dyDescent="0.25">
      <c r="A23" s="132"/>
      <c r="B23" s="132"/>
      <c r="C23" s="132"/>
      <c r="D23" s="114"/>
      <c r="E23" s="114"/>
      <c r="F23" s="114"/>
      <c r="G23" s="114"/>
      <c r="H23" s="114"/>
      <c r="I23" s="114"/>
      <c r="J23" s="114"/>
      <c r="K23" s="114" t="s">
        <v>1</v>
      </c>
      <c r="L23" s="114" t="s">
        <v>2</v>
      </c>
      <c r="M23" s="114" t="s">
        <v>3</v>
      </c>
      <c r="N23" s="114" t="s">
        <v>4</v>
      </c>
      <c r="O23" s="114" t="s">
        <v>5</v>
      </c>
      <c r="P23" s="114" t="s">
        <v>6</v>
      </c>
      <c r="Q23" s="114" t="s">
        <v>46</v>
      </c>
      <c r="R23" s="105"/>
    </row>
    <row r="24" spans="1:18" x14ac:dyDescent="0.25">
      <c r="A24" s="132"/>
      <c r="B24" s="132"/>
      <c r="C24" s="132"/>
      <c r="D24" s="114"/>
      <c r="E24" s="114"/>
      <c r="F24" s="114"/>
      <c r="G24" s="114"/>
      <c r="H24" s="114"/>
      <c r="I24" s="114"/>
      <c r="J24" s="114"/>
      <c r="K24" s="114" t="s">
        <v>0</v>
      </c>
      <c r="L24" s="114" t="s">
        <v>0</v>
      </c>
      <c r="M24" s="114" t="s">
        <v>0</v>
      </c>
      <c r="N24" s="114" t="s">
        <v>0</v>
      </c>
      <c r="O24" s="114" t="s">
        <v>0</v>
      </c>
      <c r="P24" s="114" t="s">
        <v>0</v>
      </c>
      <c r="Q24" s="114" t="s">
        <v>0</v>
      </c>
      <c r="R24" s="105"/>
    </row>
    <row r="25" spans="1:18" x14ac:dyDescent="0.25">
      <c r="A25" s="114" t="s">
        <v>7</v>
      </c>
      <c r="B25" s="114" t="s">
        <v>8</v>
      </c>
      <c r="C25" s="114" t="s">
        <v>9</v>
      </c>
      <c r="D25" s="114"/>
      <c r="E25" s="114"/>
      <c r="F25" s="114"/>
      <c r="G25" s="114"/>
      <c r="H25" s="114"/>
      <c r="I25" s="114"/>
      <c r="J25" s="114"/>
      <c r="K25" s="114"/>
      <c r="L25" s="114"/>
      <c r="M25" s="114"/>
      <c r="N25" s="114"/>
      <c r="O25" s="114"/>
      <c r="P25" s="114"/>
      <c r="Q25" s="114"/>
      <c r="R25" s="105"/>
    </row>
    <row r="26" spans="1:18" x14ac:dyDescent="0.25">
      <c r="A26" s="108" t="s">
        <v>390</v>
      </c>
      <c r="B26" s="108"/>
      <c r="C26" s="108"/>
      <c r="D26" s="108"/>
      <c r="E26" s="108"/>
      <c r="F26" s="108"/>
      <c r="G26" s="108"/>
      <c r="H26" s="108"/>
      <c r="I26" s="108"/>
      <c r="J26" s="108"/>
      <c r="K26" s="108"/>
      <c r="L26" s="108"/>
      <c r="M26" s="108"/>
      <c r="N26" s="108"/>
      <c r="O26" s="108"/>
      <c r="P26" s="108"/>
      <c r="Q26" s="108"/>
      <c r="R26" s="105"/>
    </row>
    <row r="27" spans="1:18" x14ac:dyDescent="0.25">
      <c r="A27" s="109" t="s">
        <v>30</v>
      </c>
      <c r="B27" s="110">
        <v>43985</v>
      </c>
      <c r="C27" s="111">
        <v>37.613799999999998</v>
      </c>
      <c r="D27" s="111"/>
      <c r="E27" s="111"/>
      <c r="F27" s="111"/>
      <c r="G27" s="111"/>
      <c r="H27" s="111"/>
      <c r="I27" s="111"/>
      <c r="J27" s="111"/>
      <c r="K27" s="111">
        <v>-51.058353396646297</v>
      </c>
      <c r="L27" s="111">
        <v>-37.440909768217303</v>
      </c>
      <c r="M27" s="111">
        <v>-19.2495105508645</v>
      </c>
      <c r="N27" s="111">
        <v>-27.984760780816899</v>
      </c>
      <c r="O27" s="111">
        <v>-9.6948464380032497</v>
      </c>
      <c r="P27" s="111">
        <v>0.86737480103714504</v>
      </c>
      <c r="Q27" s="111">
        <v>22.644432711750198</v>
      </c>
      <c r="R27" s="105"/>
    </row>
    <row r="28" spans="1:18" x14ac:dyDescent="0.25">
      <c r="A28" s="109" t="s">
        <v>31</v>
      </c>
      <c r="B28" s="110">
        <v>43985</v>
      </c>
      <c r="C28" s="111">
        <v>228.691</v>
      </c>
      <c r="D28" s="111"/>
      <c r="E28" s="111"/>
      <c r="F28" s="111"/>
      <c r="G28" s="111"/>
      <c r="H28" s="111"/>
      <c r="I28" s="111"/>
      <c r="J28" s="111"/>
      <c r="K28" s="111">
        <v>-57.015503554162898</v>
      </c>
      <c r="L28" s="111">
        <v>-38.734358092693697</v>
      </c>
      <c r="M28" s="111">
        <v>-16.3123643814174</v>
      </c>
      <c r="N28" s="111">
        <v>-24.665259428719999</v>
      </c>
      <c r="O28" s="111">
        <v>-3.4571350197855999</v>
      </c>
      <c r="P28" s="111">
        <v>3.5049327111334398</v>
      </c>
      <c r="Q28" s="111">
        <v>82.983901652978503</v>
      </c>
      <c r="R28" s="105"/>
    </row>
    <row r="29" spans="1:18" x14ac:dyDescent="0.25">
      <c r="A29" s="109" t="s">
        <v>32</v>
      </c>
      <c r="B29" s="110">
        <v>43985</v>
      </c>
      <c r="C29" s="111">
        <v>130.12</v>
      </c>
      <c r="D29" s="111"/>
      <c r="E29" s="111"/>
      <c r="F29" s="111"/>
      <c r="G29" s="111"/>
      <c r="H29" s="111"/>
      <c r="I29" s="111"/>
      <c r="J29" s="111"/>
      <c r="K29" s="111">
        <v>-6.3898249363030999</v>
      </c>
      <c r="L29" s="111">
        <v>-15.4557059369328</v>
      </c>
      <c r="M29" s="111">
        <v>-4.0210725144970603</v>
      </c>
      <c r="N29" s="111">
        <v>-11.9234869148626</v>
      </c>
      <c r="O29" s="111">
        <v>-1.1456269331101601</v>
      </c>
      <c r="P29" s="111">
        <v>3.1105444659658801</v>
      </c>
      <c r="Q29" s="111">
        <v>75.985788561525098</v>
      </c>
      <c r="R29" s="105"/>
    </row>
    <row r="30" spans="1:18" x14ac:dyDescent="0.25">
      <c r="A30" s="109" t="s">
        <v>33</v>
      </c>
      <c r="B30" s="110">
        <v>43985</v>
      </c>
      <c r="C30" s="111">
        <v>8.8000000000000007</v>
      </c>
      <c r="D30" s="111"/>
      <c r="E30" s="111"/>
      <c r="F30" s="111"/>
      <c r="G30" s="111"/>
      <c r="H30" s="111"/>
      <c r="I30" s="111"/>
      <c r="J30" s="111"/>
      <c r="K30" s="111">
        <v>-53.444700953358101</v>
      </c>
      <c r="L30" s="111">
        <v>-29.211916914449901</v>
      </c>
      <c r="M30" s="111">
        <v>-11.6076566617197</v>
      </c>
      <c r="N30" s="111">
        <v>-17.554900636499401</v>
      </c>
      <c r="O30" s="111"/>
      <c r="P30" s="111"/>
      <c r="Q30" s="111">
        <v>-6.7075038284839099</v>
      </c>
      <c r="R30" s="105"/>
    </row>
    <row r="31" spans="1:18" x14ac:dyDescent="0.25">
      <c r="A31" s="109" t="s">
        <v>34</v>
      </c>
      <c r="B31" s="110">
        <v>43985</v>
      </c>
      <c r="C31" s="111">
        <v>35.229999999999997</v>
      </c>
      <c r="D31" s="111"/>
      <c r="E31" s="111"/>
      <c r="F31" s="111"/>
      <c r="G31" s="111"/>
      <c r="H31" s="111"/>
      <c r="I31" s="111"/>
      <c r="J31" s="111"/>
      <c r="K31" s="111">
        <v>-95.573011813421004</v>
      </c>
      <c r="L31" s="111">
        <v>-50.202306503057201</v>
      </c>
      <c r="M31" s="111">
        <v>-25.2262337042872</v>
      </c>
      <c r="N31" s="111">
        <v>-32.472290563100998</v>
      </c>
      <c r="O31" s="111">
        <v>-8.9233121888343607</v>
      </c>
      <c r="P31" s="111">
        <v>9.7271272551931603E-2</v>
      </c>
      <c r="Q31" s="111">
        <v>20.597070006709899</v>
      </c>
      <c r="R31" s="105"/>
    </row>
    <row r="32" spans="1:18" x14ac:dyDescent="0.25">
      <c r="A32" s="109" t="s">
        <v>35</v>
      </c>
      <c r="B32" s="110">
        <v>43985</v>
      </c>
      <c r="C32" s="111">
        <v>9.9151000000000007</v>
      </c>
      <c r="D32" s="111"/>
      <c r="E32" s="111"/>
      <c r="F32" s="111"/>
      <c r="G32" s="111"/>
      <c r="H32" s="111"/>
      <c r="I32" s="111"/>
      <c r="J32" s="111"/>
      <c r="K32" s="111">
        <v>-49.075634966594002</v>
      </c>
      <c r="L32" s="111">
        <v>-30.0629060284156</v>
      </c>
      <c r="M32" s="111">
        <v>-9.0149739774583804</v>
      </c>
      <c r="N32" s="111">
        <v>-18.055611409518001</v>
      </c>
      <c r="O32" s="111">
        <v>-8.4897933770833998</v>
      </c>
      <c r="P32" s="111"/>
      <c r="Q32" s="111">
        <v>-0.17902079722703401</v>
      </c>
      <c r="R32" s="105"/>
    </row>
    <row r="33" spans="1:18" x14ac:dyDescent="0.25">
      <c r="A33" s="109" t="s">
        <v>36</v>
      </c>
      <c r="B33" s="110">
        <v>43985</v>
      </c>
      <c r="C33" s="111">
        <v>27.435600000000001</v>
      </c>
      <c r="D33" s="111"/>
      <c r="E33" s="111"/>
      <c r="F33" s="111"/>
      <c r="G33" s="111"/>
      <c r="H33" s="111"/>
      <c r="I33" s="111"/>
      <c r="J33" s="111"/>
      <c r="K33" s="111">
        <v>-65.362050359021197</v>
      </c>
      <c r="L33" s="111">
        <v>-35.048862977704701</v>
      </c>
      <c r="M33" s="111">
        <v>-7.9600497344573</v>
      </c>
      <c r="N33" s="111">
        <v>-16.5741009271472</v>
      </c>
      <c r="O33" s="111">
        <v>-2.4460657441076998</v>
      </c>
      <c r="P33" s="111">
        <v>5.99122637995531</v>
      </c>
      <c r="Q33" s="111">
        <v>91.780806523917704</v>
      </c>
      <c r="R33" s="105"/>
    </row>
    <row r="34" spans="1:18" x14ac:dyDescent="0.25">
      <c r="A34" s="109" t="s">
        <v>37</v>
      </c>
      <c r="B34" s="110">
        <v>43985</v>
      </c>
      <c r="C34" s="111">
        <v>29.335000000000001</v>
      </c>
      <c r="D34" s="111"/>
      <c r="E34" s="111"/>
      <c r="F34" s="111"/>
      <c r="G34" s="111"/>
      <c r="H34" s="111"/>
      <c r="I34" s="111"/>
      <c r="J34" s="111"/>
      <c r="K34" s="111">
        <v>-63.682170976668303</v>
      </c>
      <c r="L34" s="111">
        <v>-35.432192152667199</v>
      </c>
      <c r="M34" s="111">
        <v>-13.6350387299091</v>
      </c>
      <c r="N34" s="111">
        <v>-20.915219580271302</v>
      </c>
      <c r="O34" s="111">
        <v>-4.7130287445501704</v>
      </c>
      <c r="P34" s="111">
        <v>5.28627045581527</v>
      </c>
      <c r="Q34" s="111">
        <v>18.576664911818899</v>
      </c>
      <c r="R34" s="105"/>
    </row>
    <row r="35" spans="1:18" x14ac:dyDescent="0.25">
      <c r="A35" s="109" t="s">
        <v>38</v>
      </c>
      <c r="B35" s="110">
        <v>43985</v>
      </c>
      <c r="C35" s="111">
        <v>61.422800000000002</v>
      </c>
      <c r="D35" s="111"/>
      <c r="E35" s="111"/>
      <c r="F35" s="111"/>
      <c r="G35" s="111"/>
      <c r="H35" s="111"/>
      <c r="I35" s="111"/>
      <c r="J35" s="111"/>
      <c r="K35" s="111">
        <v>-57.602082128467899</v>
      </c>
      <c r="L35" s="111">
        <v>-34.118960405415599</v>
      </c>
      <c r="M35" s="111">
        <v>-11.3483294796281</v>
      </c>
      <c r="N35" s="111">
        <v>-19.8647426815205</v>
      </c>
      <c r="O35" s="111">
        <v>-1.90499970501427</v>
      </c>
      <c r="P35" s="111">
        <v>4.1441497507593699</v>
      </c>
      <c r="Q35" s="111">
        <v>34.288129338692002</v>
      </c>
      <c r="R35" s="105"/>
    </row>
    <row r="36" spans="1:18" x14ac:dyDescent="0.25">
      <c r="A36" s="109" t="s">
        <v>39</v>
      </c>
      <c r="B36" s="110">
        <v>43985</v>
      </c>
      <c r="C36" s="111">
        <v>42.91</v>
      </c>
      <c r="D36" s="111"/>
      <c r="E36" s="111"/>
      <c r="F36" s="111"/>
      <c r="G36" s="111"/>
      <c r="H36" s="111"/>
      <c r="I36" s="111"/>
      <c r="J36" s="111"/>
      <c r="K36" s="111">
        <v>-47.240545196504698</v>
      </c>
      <c r="L36" s="111">
        <v>-36.867079409371001</v>
      </c>
      <c r="M36" s="111">
        <v>-19.9315928494348</v>
      </c>
      <c r="N36" s="111">
        <v>-24.506597431338601</v>
      </c>
      <c r="O36" s="111">
        <v>-4.9278004571096403</v>
      </c>
      <c r="P36" s="111">
        <v>2.5635855425404501</v>
      </c>
      <c r="Q36" s="111">
        <v>22.297064039084201</v>
      </c>
      <c r="R36" s="105"/>
    </row>
    <row r="37" spans="1:18" x14ac:dyDescent="0.25">
      <c r="A37" s="109" t="s">
        <v>40</v>
      </c>
      <c r="B37" s="110">
        <v>43985</v>
      </c>
      <c r="C37" s="111">
        <v>117.51009999999999</v>
      </c>
      <c r="D37" s="111"/>
      <c r="E37" s="111"/>
      <c r="F37" s="111"/>
      <c r="G37" s="111"/>
      <c r="H37" s="111"/>
      <c r="I37" s="111"/>
      <c r="J37" s="111"/>
      <c r="K37" s="111">
        <v>-34.028584859471799</v>
      </c>
      <c r="L37" s="111">
        <v>-29.0420114807477</v>
      </c>
      <c r="M37" s="111">
        <v>-8.2935330491184907</v>
      </c>
      <c r="N37" s="111">
        <v>-14.7998625825907</v>
      </c>
      <c r="O37" s="111">
        <v>-1.6746017098203401</v>
      </c>
      <c r="P37" s="111">
        <v>7.1932142350189103</v>
      </c>
      <c r="Q37" s="111">
        <v>67.447897043657605</v>
      </c>
      <c r="R37" s="105"/>
    </row>
    <row r="38" spans="1:18" x14ac:dyDescent="0.25">
      <c r="A38" s="109" t="s">
        <v>41</v>
      </c>
      <c r="B38" s="110">
        <v>43985</v>
      </c>
      <c r="C38" s="111">
        <v>8.7947000000000006</v>
      </c>
      <c r="D38" s="111"/>
      <c r="E38" s="111"/>
      <c r="F38" s="111"/>
      <c r="G38" s="111"/>
      <c r="H38" s="111"/>
      <c r="I38" s="111"/>
      <c r="J38" s="111"/>
      <c r="K38" s="111">
        <v>-48.664788043315603</v>
      </c>
      <c r="L38" s="111">
        <v>-30.8403087103666</v>
      </c>
      <c r="M38" s="111">
        <v>-6.3401846231092298</v>
      </c>
      <c r="N38" s="111">
        <v>-12.090177584708201</v>
      </c>
      <c r="O38" s="111"/>
      <c r="P38" s="111"/>
      <c r="Q38" s="111">
        <v>-6.3666353111432699</v>
      </c>
      <c r="R38" s="105"/>
    </row>
    <row r="39" spans="1:18" x14ac:dyDescent="0.25">
      <c r="A39" s="109" t="s">
        <v>42</v>
      </c>
      <c r="B39" s="110">
        <v>43985</v>
      </c>
      <c r="C39" s="111">
        <v>8.6318000000000001</v>
      </c>
      <c r="D39" s="111"/>
      <c r="E39" s="111"/>
      <c r="F39" s="111"/>
      <c r="G39" s="111"/>
      <c r="H39" s="111"/>
      <c r="I39" s="111"/>
      <c r="J39" s="111"/>
      <c r="K39" s="111">
        <v>-44.275402592648803</v>
      </c>
      <c r="L39" s="111">
        <v>-27.997349090333401</v>
      </c>
      <c r="M39" s="111">
        <v>-5.0496875768569396</v>
      </c>
      <c r="N39" s="111">
        <v>-11.346736459420301</v>
      </c>
      <c r="O39" s="111"/>
      <c r="P39" s="111"/>
      <c r="Q39" s="111">
        <v>-7.45362686567164</v>
      </c>
      <c r="R39" s="105"/>
    </row>
    <row r="40" spans="1:18" x14ac:dyDescent="0.25">
      <c r="A40" s="109" t="s">
        <v>43</v>
      </c>
      <c r="B40" s="110">
        <v>43985</v>
      </c>
      <c r="C40" s="111">
        <v>188.74940000000001</v>
      </c>
      <c r="D40" s="111"/>
      <c r="E40" s="111"/>
      <c r="F40" s="111"/>
      <c r="G40" s="111"/>
      <c r="H40" s="111"/>
      <c r="I40" s="111"/>
      <c r="J40" s="111"/>
      <c r="K40" s="111">
        <v>-59.562924377812799</v>
      </c>
      <c r="L40" s="111">
        <v>-42.217987403162297</v>
      </c>
      <c r="M40" s="111">
        <v>-18.741978870883599</v>
      </c>
      <c r="N40" s="111">
        <v>-26.764389336155698</v>
      </c>
      <c r="O40" s="111">
        <v>-7.4748109438310903</v>
      </c>
      <c r="P40" s="111">
        <v>1.1015274343349</v>
      </c>
      <c r="Q40" s="111">
        <v>48.7405235862526</v>
      </c>
      <c r="R40" s="105"/>
    </row>
    <row r="41" spans="1:18" x14ac:dyDescent="0.25">
      <c r="A41" s="109" t="s">
        <v>44</v>
      </c>
      <c r="B41" s="110">
        <v>43985</v>
      </c>
      <c r="C41" s="111">
        <v>9.27</v>
      </c>
      <c r="D41" s="111"/>
      <c r="E41" s="111"/>
      <c r="F41" s="111"/>
      <c r="G41" s="111"/>
      <c r="H41" s="111"/>
      <c r="I41" s="111"/>
      <c r="J41" s="111"/>
      <c r="K41" s="111">
        <v>-28.9619565217392</v>
      </c>
      <c r="L41" s="111">
        <v>-25.5180461525017</v>
      </c>
      <c r="M41" s="111">
        <v>-4.5791514598540202</v>
      </c>
      <c r="N41" s="111">
        <v>-14.7573629861781</v>
      </c>
      <c r="O41" s="111"/>
      <c r="P41" s="111"/>
      <c r="Q41" s="111">
        <v>-4.8800366300366296</v>
      </c>
      <c r="R41" s="105"/>
    </row>
    <row r="42" spans="1:18" x14ac:dyDescent="0.25">
      <c r="A42" s="109" t="s">
        <v>45</v>
      </c>
      <c r="B42" s="110">
        <v>43985</v>
      </c>
      <c r="C42" s="111">
        <v>55.023600000000002</v>
      </c>
      <c r="D42" s="111"/>
      <c r="E42" s="111"/>
      <c r="F42" s="111"/>
      <c r="G42" s="111"/>
      <c r="H42" s="111"/>
      <c r="I42" s="111"/>
      <c r="J42" s="111"/>
      <c r="K42" s="111">
        <v>-51.523046865170002</v>
      </c>
      <c r="L42" s="111">
        <v>-25.5596557575848</v>
      </c>
      <c r="M42" s="111">
        <v>-4.1054593348027</v>
      </c>
      <c r="N42" s="111">
        <v>-12.271123082018701</v>
      </c>
      <c r="O42" s="111">
        <v>0.65545477455645296</v>
      </c>
      <c r="P42" s="111">
        <v>3.3389718812983098</v>
      </c>
      <c r="Q42" s="111">
        <v>30.253339469808498</v>
      </c>
      <c r="R42" s="105"/>
    </row>
    <row r="43" spans="1:18" x14ac:dyDescent="0.25">
      <c r="A43" s="132"/>
      <c r="B43" s="132"/>
      <c r="C43" s="132"/>
      <c r="D43" s="114"/>
      <c r="E43" s="114"/>
      <c r="F43" s="114"/>
      <c r="G43" s="114"/>
      <c r="H43" s="114"/>
      <c r="I43" s="114" t="s">
        <v>47</v>
      </c>
      <c r="J43" s="114" t="s">
        <v>48</v>
      </c>
      <c r="K43" s="114" t="s">
        <v>1</v>
      </c>
      <c r="L43" s="114" t="s">
        <v>2</v>
      </c>
      <c r="M43" s="114" t="s">
        <v>3</v>
      </c>
      <c r="N43" s="105"/>
      <c r="O43" s="109"/>
      <c r="P43" s="109"/>
      <c r="Q43" s="114" t="s">
        <v>46</v>
      </c>
      <c r="R43" s="105"/>
    </row>
    <row r="44" spans="1:18" x14ac:dyDescent="0.25">
      <c r="A44" s="132"/>
      <c r="B44" s="132"/>
      <c r="C44" s="132"/>
      <c r="D44" s="114"/>
      <c r="E44" s="114"/>
      <c r="F44" s="114"/>
      <c r="G44" s="114"/>
      <c r="H44" s="114"/>
      <c r="I44" s="114" t="s">
        <v>0</v>
      </c>
      <c r="J44" s="114" t="s">
        <v>0</v>
      </c>
      <c r="K44" s="114" t="s">
        <v>0</v>
      </c>
      <c r="L44" s="114" t="s">
        <v>0</v>
      </c>
      <c r="M44" s="114" t="s">
        <v>0</v>
      </c>
      <c r="N44" s="105"/>
      <c r="O44" s="109"/>
      <c r="P44" s="109"/>
      <c r="Q44" s="114" t="s">
        <v>0</v>
      </c>
      <c r="R44" s="105"/>
    </row>
    <row r="45" spans="1:18" x14ac:dyDescent="0.25">
      <c r="A45" s="114" t="s">
        <v>7</v>
      </c>
      <c r="B45" s="114" t="s">
        <v>8</v>
      </c>
      <c r="C45" s="114" t="s">
        <v>9</v>
      </c>
      <c r="D45" s="114"/>
      <c r="E45" s="114"/>
      <c r="F45" s="114"/>
      <c r="G45" s="114"/>
      <c r="H45" s="114"/>
      <c r="I45" s="114"/>
      <c r="J45" s="114"/>
      <c r="K45" s="114"/>
      <c r="L45" s="114"/>
      <c r="M45" s="114"/>
      <c r="N45" s="105"/>
      <c r="O45" s="109"/>
      <c r="P45" s="109"/>
      <c r="Q45" s="114"/>
      <c r="R45" s="105"/>
    </row>
    <row r="46" spans="1:18" x14ac:dyDescent="0.25">
      <c r="A46" s="108" t="s">
        <v>389</v>
      </c>
      <c r="B46" s="108"/>
      <c r="C46" s="108"/>
      <c r="D46" s="108"/>
      <c r="E46" s="108"/>
      <c r="F46" s="108"/>
      <c r="G46" s="108"/>
      <c r="H46" s="108"/>
      <c r="I46" s="108"/>
      <c r="J46" s="108"/>
      <c r="K46" s="108"/>
      <c r="L46" s="108"/>
      <c r="M46" s="108"/>
      <c r="N46" s="105"/>
      <c r="O46" s="109"/>
      <c r="P46" s="109"/>
      <c r="Q46" s="108"/>
      <c r="R46" s="105"/>
    </row>
    <row r="47" spans="1:18" x14ac:dyDescent="0.25">
      <c r="A47" s="109" t="s">
        <v>379</v>
      </c>
      <c r="B47" s="110">
        <v>43985</v>
      </c>
      <c r="C47" s="111">
        <v>9.9</v>
      </c>
      <c r="D47" s="111"/>
      <c r="E47" s="111"/>
      <c r="F47" s="111"/>
      <c r="G47" s="111"/>
      <c r="H47" s="111"/>
      <c r="I47" s="111">
        <v>165.22172778885999</v>
      </c>
      <c r="J47" s="111">
        <v>3.2630073305919001</v>
      </c>
      <c r="K47" s="111">
        <v>-6.3099662892211903</v>
      </c>
      <c r="L47" s="111"/>
      <c r="M47" s="111"/>
      <c r="N47" s="105"/>
      <c r="O47" s="109"/>
      <c r="P47" s="109"/>
      <c r="Q47" s="111">
        <v>-3.2589285714285698</v>
      </c>
      <c r="R47" s="105"/>
    </row>
    <row r="48" spans="1:18" x14ac:dyDescent="0.25">
      <c r="A48" s="109" t="s">
        <v>49</v>
      </c>
      <c r="B48" s="110">
        <v>43985</v>
      </c>
      <c r="C48" s="111">
        <v>9.3699999999999992</v>
      </c>
      <c r="D48" s="111"/>
      <c r="E48" s="111"/>
      <c r="F48" s="111"/>
      <c r="G48" s="111"/>
      <c r="H48" s="111"/>
      <c r="I48" s="111">
        <v>240.05161505161499</v>
      </c>
      <c r="J48" s="111">
        <v>41.6557975740185</v>
      </c>
      <c r="K48" s="111">
        <v>-32.640633649874403</v>
      </c>
      <c r="L48" s="111">
        <v>-20.4420785964031</v>
      </c>
      <c r="M48" s="111">
        <v>-4.1327304704896699</v>
      </c>
      <c r="N48" s="105"/>
      <c r="O48" s="109"/>
      <c r="P48" s="109"/>
      <c r="Q48" s="111">
        <v>-7.0321100917431298</v>
      </c>
      <c r="R48" s="105"/>
    </row>
    <row r="49" spans="1:18" x14ac:dyDescent="0.25">
      <c r="A49" s="109" t="s">
        <v>50</v>
      </c>
      <c r="B49" s="110">
        <v>43985</v>
      </c>
      <c r="C49" s="111">
        <v>99.012500000000003</v>
      </c>
      <c r="D49" s="111"/>
      <c r="E49" s="111"/>
      <c r="F49" s="111"/>
      <c r="G49" s="111"/>
      <c r="H49" s="111"/>
      <c r="I49" s="111">
        <v>268.37381118941198</v>
      </c>
      <c r="J49" s="111">
        <v>25.462310422393099</v>
      </c>
      <c r="K49" s="111">
        <v>-51.382568689614203</v>
      </c>
      <c r="L49" s="111">
        <v>-31.489175087725801</v>
      </c>
      <c r="M49" s="111">
        <v>-7.7539556806028598</v>
      </c>
      <c r="N49" s="105"/>
      <c r="O49" s="109"/>
      <c r="P49" s="109"/>
      <c r="Q49" s="111">
        <v>14.1814418610701</v>
      </c>
      <c r="R49" s="105"/>
    </row>
    <row r="50" spans="1:18" x14ac:dyDescent="0.25">
      <c r="A50" s="132"/>
      <c r="B50" s="132"/>
      <c r="C50" s="132"/>
      <c r="D50" s="114"/>
      <c r="E50" s="114"/>
      <c r="F50" s="114"/>
      <c r="G50" s="114"/>
      <c r="H50" s="114"/>
      <c r="I50" s="114" t="s">
        <v>47</v>
      </c>
      <c r="J50" s="114" t="s">
        <v>48</v>
      </c>
      <c r="K50" s="114" t="s">
        <v>1</v>
      </c>
      <c r="L50" s="114" t="s">
        <v>2</v>
      </c>
      <c r="M50" s="114" t="s">
        <v>3</v>
      </c>
      <c r="N50" s="105"/>
      <c r="O50" s="105"/>
      <c r="P50" s="105"/>
      <c r="Q50" s="114" t="s">
        <v>46</v>
      </c>
      <c r="R50" s="105"/>
    </row>
    <row r="51" spans="1:18" x14ac:dyDescent="0.25">
      <c r="A51" s="132"/>
      <c r="B51" s="132"/>
      <c r="C51" s="132"/>
      <c r="D51" s="114"/>
      <c r="E51" s="114"/>
      <c r="F51" s="114"/>
      <c r="G51" s="114"/>
      <c r="H51" s="114"/>
      <c r="I51" s="114" t="s">
        <v>0</v>
      </c>
      <c r="J51" s="114" t="s">
        <v>0</v>
      </c>
      <c r="K51" s="114" t="s">
        <v>0</v>
      </c>
      <c r="L51" s="114" t="s">
        <v>0</v>
      </c>
      <c r="M51" s="114" t="s">
        <v>0</v>
      </c>
      <c r="N51" s="105"/>
      <c r="O51" s="105"/>
      <c r="P51" s="105"/>
      <c r="Q51" s="114" t="s">
        <v>0</v>
      </c>
      <c r="R51" s="105"/>
    </row>
    <row r="52" spans="1:18" x14ac:dyDescent="0.25">
      <c r="A52" s="114" t="s">
        <v>7</v>
      </c>
      <c r="B52" s="114" t="s">
        <v>8</v>
      </c>
      <c r="C52" s="114" t="s">
        <v>9</v>
      </c>
      <c r="D52" s="114"/>
      <c r="E52" s="114"/>
      <c r="F52" s="114"/>
      <c r="G52" s="114"/>
      <c r="H52" s="114"/>
      <c r="I52" s="114"/>
      <c r="J52" s="114"/>
      <c r="K52" s="114"/>
      <c r="L52" s="114"/>
      <c r="M52" s="114"/>
      <c r="N52" s="105"/>
      <c r="O52" s="105"/>
      <c r="P52" s="105"/>
      <c r="Q52" s="114"/>
      <c r="R52" s="105"/>
    </row>
    <row r="53" spans="1:18" x14ac:dyDescent="0.25">
      <c r="A53" s="108" t="s">
        <v>389</v>
      </c>
      <c r="B53" s="108"/>
      <c r="C53" s="108"/>
      <c r="D53" s="108"/>
      <c r="E53" s="108"/>
      <c r="F53" s="108"/>
      <c r="G53" s="108"/>
      <c r="H53" s="108"/>
      <c r="I53" s="108"/>
      <c r="J53" s="108"/>
      <c r="K53" s="108"/>
      <c r="L53" s="108"/>
      <c r="M53" s="108"/>
      <c r="N53" s="105"/>
      <c r="O53" s="105"/>
      <c r="P53" s="105"/>
      <c r="Q53" s="108"/>
      <c r="R53" s="105"/>
    </row>
    <row r="54" spans="1:18" x14ac:dyDescent="0.25">
      <c r="A54" s="109" t="s">
        <v>381</v>
      </c>
      <c r="B54" s="110">
        <v>43985</v>
      </c>
      <c r="C54" s="111">
        <v>9.85</v>
      </c>
      <c r="D54" s="111"/>
      <c r="E54" s="111"/>
      <c r="F54" s="111"/>
      <c r="G54" s="111"/>
      <c r="H54" s="111"/>
      <c r="I54" s="111">
        <v>163.12220681152701</v>
      </c>
      <c r="J54" s="111">
        <v>2.1841900544550201</v>
      </c>
      <c r="K54" s="111">
        <v>-7.8953060783041797</v>
      </c>
      <c r="L54" s="111"/>
      <c r="M54" s="111"/>
      <c r="N54" s="105"/>
      <c r="O54" s="105"/>
      <c r="P54" s="105"/>
      <c r="Q54" s="111">
        <v>-4.8883928571428603</v>
      </c>
      <c r="R54" s="105"/>
    </row>
    <row r="55" spans="1:18" x14ac:dyDescent="0.25">
      <c r="A55" s="109" t="s">
        <v>51</v>
      </c>
      <c r="B55" s="110">
        <v>43985</v>
      </c>
      <c r="C55" s="111">
        <v>9.33</v>
      </c>
      <c r="D55" s="111"/>
      <c r="E55" s="111"/>
      <c r="F55" s="111"/>
      <c r="G55" s="111"/>
      <c r="H55" s="111"/>
      <c r="I55" s="111">
        <v>241.17597858815699</v>
      </c>
      <c r="J55" s="111">
        <v>41.841346783702299</v>
      </c>
      <c r="K55" s="111">
        <v>-33.126548219014303</v>
      </c>
      <c r="L55" s="111">
        <v>-20.864143146324299</v>
      </c>
      <c r="M55" s="111">
        <v>-4.5507095253207597</v>
      </c>
      <c r="N55" s="105"/>
      <c r="O55" s="105"/>
      <c r="P55" s="105"/>
      <c r="Q55" s="111">
        <v>-7.47859327217125</v>
      </c>
      <c r="R55" s="105"/>
    </row>
    <row r="56" spans="1:18" x14ac:dyDescent="0.25">
      <c r="A56" s="109" t="s">
        <v>52</v>
      </c>
      <c r="B56" s="110">
        <v>43985</v>
      </c>
      <c r="C56" s="111">
        <v>93.560599999999994</v>
      </c>
      <c r="D56" s="111"/>
      <c r="E56" s="111"/>
      <c r="F56" s="111"/>
      <c r="G56" s="111"/>
      <c r="H56" s="111"/>
      <c r="I56" s="111">
        <v>267.40226100857598</v>
      </c>
      <c r="J56" s="111">
        <v>24.5577472955239</v>
      </c>
      <c r="K56" s="111">
        <v>-52.113755818279898</v>
      </c>
      <c r="L56" s="111">
        <v>-32.191484417305197</v>
      </c>
      <c r="M56" s="111">
        <v>-8.51618388121984</v>
      </c>
      <c r="N56" s="105"/>
      <c r="O56" s="105"/>
      <c r="P56" s="105"/>
      <c r="Q56" s="111">
        <v>136.83900498705299</v>
      </c>
      <c r="R56" s="105"/>
    </row>
    <row r="57" spans="1:18" x14ac:dyDescent="0.25">
      <c r="A57" s="132"/>
      <c r="B57" s="132"/>
      <c r="C57" s="132"/>
      <c r="D57" s="114"/>
      <c r="E57" s="114"/>
      <c r="F57" s="114"/>
      <c r="G57" s="114"/>
      <c r="H57" s="114"/>
      <c r="I57" s="114"/>
      <c r="J57" s="114" t="s">
        <v>48</v>
      </c>
      <c r="K57" s="114" t="s">
        <v>1</v>
      </c>
      <c r="L57" s="114" t="s">
        <v>2</v>
      </c>
      <c r="M57" s="114" t="s">
        <v>3</v>
      </c>
      <c r="N57" s="114" t="s">
        <v>4</v>
      </c>
      <c r="O57" s="114" t="s">
        <v>5</v>
      </c>
      <c r="P57" s="105"/>
      <c r="Q57" s="114" t="s">
        <v>46</v>
      </c>
      <c r="R57" s="105"/>
    </row>
    <row r="58" spans="1:18" x14ac:dyDescent="0.25">
      <c r="A58" s="132"/>
      <c r="B58" s="132"/>
      <c r="C58" s="132"/>
      <c r="D58" s="114"/>
      <c r="E58" s="114"/>
      <c r="F58" s="114"/>
      <c r="G58" s="114"/>
      <c r="H58" s="114"/>
      <c r="I58" s="114"/>
      <c r="J58" s="114" t="s">
        <v>0</v>
      </c>
      <c r="K58" s="114" t="s">
        <v>0</v>
      </c>
      <c r="L58" s="114" t="s">
        <v>0</v>
      </c>
      <c r="M58" s="114" t="s">
        <v>0</v>
      </c>
      <c r="N58" s="114" t="s">
        <v>0</v>
      </c>
      <c r="O58" s="114" t="s">
        <v>0</v>
      </c>
      <c r="P58" s="105"/>
      <c r="Q58" s="114" t="s">
        <v>0</v>
      </c>
      <c r="R58" s="105"/>
    </row>
    <row r="59" spans="1:18" x14ac:dyDescent="0.25">
      <c r="A59" s="114" t="s">
        <v>7</v>
      </c>
      <c r="B59" s="114" t="s">
        <v>8</v>
      </c>
      <c r="C59" s="114" t="s">
        <v>9</v>
      </c>
      <c r="D59" s="114"/>
      <c r="E59" s="114"/>
      <c r="F59" s="114"/>
      <c r="G59" s="114"/>
      <c r="H59" s="114"/>
      <c r="I59" s="114"/>
      <c r="J59" s="114"/>
      <c r="K59" s="114"/>
      <c r="L59" s="114"/>
      <c r="M59" s="114"/>
      <c r="N59" s="114"/>
      <c r="O59" s="114"/>
      <c r="P59" s="105"/>
      <c r="Q59" s="114"/>
      <c r="R59" s="105"/>
    </row>
    <row r="60" spans="1:18" x14ac:dyDescent="0.25">
      <c r="A60" s="108" t="s">
        <v>386</v>
      </c>
      <c r="B60" s="108"/>
      <c r="C60" s="108"/>
      <c r="D60" s="108"/>
      <c r="E60" s="108"/>
      <c r="F60" s="108"/>
      <c r="G60" s="108"/>
      <c r="H60" s="108"/>
      <c r="I60" s="108"/>
      <c r="J60" s="108"/>
      <c r="K60" s="108"/>
      <c r="L60" s="108"/>
      <c r="M60" s="108"/>
      <c r="N60" s="108"/>
      <c r="O60" s="108"/>
      <c r="P60" s="105"/>
      <c r="Q60" s="108"/>
      <c r="R60" s="105"/>
    </row>
    <row r="61" spans="1:18" x14ac:dyDescent="0.25">
      <c r="A61" s="109" t="s">
        <v>53</v>
      </c>
      <c r="B61" s="110">
        <v>43985</v>
      </c>
      <c r="C61" s="111">
        <v>33.448700000000002</v>
      </c>
      <c r="D61" s="111"/>
      <c r="E61" s="111"/>
      <c r="F61" s="111"/>
      <c r="G61" s="111"/>
      <c r="H61" s="111"/>
      <c r="I61" s="111"/>
      <c r="J61" s="111">
        <v>29.033640667109399</v>
      </c>
      <c r="K61" s="111">
        <v>3.2852305760666898</v>
      </c>
      <c r="L61" s="111">
        <v>5.8424163630133998</v>
      </c>
      <c r="M61" s="111">
        <v>-3.1883199921241099</v>
      </c>
      <c r="N61" s="111">
        <v>0.90982634710905097</v>
      </c>
      <c r="O61" s="111">
        <v>3.4777349642212201</v>
      </c>
      <c r="P61" s="105"/>
      <c r="Q61" s="111">
        <v>9.7149637241887596</v>
      </c>
      <c r="R61" s="105"/>
    </row>
    <row r="62" spans="1:18" x14ac:dyDescent="0.25">
      <c r="A62" s="109" t="s">
        <v>54</v>
      </c>
      <c r="B62" s="110">
        <v>43985</v>
      </c>
      <c r="C62" s="111">
        <v>1.4522999999999999</v>
      </c>
      <c r="D62" s="111"/>
      <c r="E62" s="111"/>
      <c r="F62" s="111"/>
      <c r="G62" s="111"/>
      <c r="H62" s="111"/>
      <c r="I62" s="111"/>
      <c r="J62" s="111">
        <v>0</v>
      </c>
      <c r="K62" s="111">
        <v>-102.43724100254499</v>
      </c>
      <c r="L62" s="111">
        <v>-48.0573289247342</v>
      </c>
      <c r="M62" s="111"/>
      <c r="N62" s="111"/>
      <c r="O62" s="111"/>
      <c r="P62" s="105"/>
      <c r="Q62" s="111">
        <v>-45.748177794400497</v>
      </c>
      <c r="R62" s="105"/>
    </row>
    <row r="63" spans="1:18" x14ac:dyDescent="0.25">
      <c r="A63" s="109" t="s">
        <v>55</v>
      </c>
      <c r="B63" s="110">
        <v>43985</v>
      </c>
      <c r="C63" s="111">
        <v>23.526299999999999</v>
      </c>
      <c r="D63" s="111"/>
      <c r="E63" s="111"/>
      <c r="F63" s="111"/>
      <c r="G63" s="111"/>
      <c r="H63" s="111"/>
      <c r="I63" s="111"/>
      <c r="J63" s="111">
        <v>26.195615340698001</v>
      </c>
      <c r="K63" s="111">
        <v>12.266894987217</v>
      </c>
      <c r="L63" s="111">
        <v>13.6796311545527</v>
      </c>
      <c r="M63" s="111">
        <v>12.1524492649183</v>
      </c>
      <c r="N63" s="111">
        <v>12.7922657086398</v>
      </c>
      <c r="O63" s="111">
        <v>10.0717132231043</v>
      </c>
      <c r="P63" s="105"/>
      <c r="Q63" s="111">
        <v>13.720925998516901</v>
      </c>
      <c r="R63" s="105"/>
    </row>
    <row r="64" spans="1:18" x14ac:dyDescent="0.25">
      <c r="A64" s="109" t="s">
        <v>56</v>
      </c>
      <c r="B64" s="110">
        <v>43985</v>
      </c>
      <c r="C64" s="111">
        <v>18.1374</v>
      </c>
      <c r="D64" s="111"/>
      <c r="E64" s="111"/>
      <c r="F64" s="111"/>
      <c r="G64" s="111"/>
      <c r="H64" s="111"/>
      <c r="I64" s="111"/>
      <c r="J64" s="111">
        <v>-9.1954268766176295</v>
      </c>
      <c r="K64" s="111">
        <v>5.2415691025493496</v>
      </c>
      <c r="L64" s="111">
        <v>7.2670307488916199</v>
      </c>
      <c r="M64" s="111">
        <v>5.8788353439508096</v>
      </c>
      <c r="N64" s="111">
        <v>-1.0101669823438499</v>
      </c>
      <c r="O64" s="111">
        <v>3.5943253175838601</v>
      </c>
      <c r="P64" s="105"/>
      <c r="Q64" s="111">
        <v>9.7295358257084796</v>
      </c>
      <c r="R64" s="105"/>
    </row>
    <row r="65" spans="1:18" x14ac:dyDescent="0.25">
      <c r="A65" s="109" t="s">
        <v>57</v>
      </c>
      <c r="B65" s="110">
        <v>43985</v>
      </c>
      <c r="C65" s="111">
        <v>37.169699999999999</v>
      </c>
      <c r="D65" s="111"/>
      <c r="E65" s="111"/>
      <c r="F65" s="111"/>
      <c r="G65" s="111"/>
      <c r="H65" s="111"/>
      <c r="I65" s="111"/>
      <c r="J65" s="111">
        <v>14.391581104877799</v>
      </c>
      <c r="K65" s="111">
        <v>12.751943604618999</v>
      </c>
      <c r="L65" s="111">
        <v>12.9384759262357</v>
      </c>
      <c r="M65" s="111">
        <v>10.352376752675401</v>
      </c>
      <c r="N65" s="111">
        <v>10.7914467269445</v>
      </c>
      <c r="O65" s="111">
        <v>8.4287332888290099</v>
      </c>
      <c r="P65" s="105"/>
      <c r="Q65" s="111">
        <v>12.621251823909599</v>
      </c>
      <c r="R65" s="105"/>
    </row>
    <row r="66" spans="1:18" x14ac:dyDescent="0.25">
      <c r="A66" s="109" t="s">
        <v>58</v>
      </c>
      <c r="B66" s="110">
        <v>43985</v>
      </c>
      <c r="C66" s="111">
        <v>24.342199999999998</v>
      </c>
      <c r="D66" s="111"/>
      <c r="E66" s="111"/>
      <c r="F66" s="111"/>
      <c r="G66" s="111"/>
      <c r="H66" s="111"/>
      <c r="I66" s="111"/>
      <c r="J66" s="111">
        <v>19.560682479512099</v>
      </c>
      <c r="K66" s="111">
        <v>15.8759386456753</v>
      </c>
      <c r="L66" s="111">
        <v>13.0930494684471</v>
      </c>
      <c r="M66" s="111">
        <v>9.8803335090074693</v>
      </c>
      <c r="N66" s="111">
        <v>11.2691238591346</v>
      </c>
      <c r="O66" s="111">
        <v>7.8672322081807904</v>
      </c>
      <c r="P66" s="105"/>
      <c r="Q66" s="111">
        <v>12.6248016282482</v>
      </c>
      <c r="R66" s="105"/>
    </row>
    <row r="67" spans="1:18" x14ac:dyDescent="0.25">
      <c r="A67" s="109" t="s">
        <v>59</v>
      </c>
      <c r="B67" s="110">
        <v>43985</v>
      </c>
      <c r="C67" s="111">
        <v>2610.5828999999999</v>
      </c>
      <c r="D67" s="111"/>
      <c r="E67" s="111"/>
      <c r="F67" s="111"/>
      <c r="G67" s="111"/>
      <c r="H67" s="111"/>
      <c r="I67" s="111"/>
      <c r="J67" s="111">
        <v>18.134000405731001</v>
      </c>
      <c r="K67" s="111">
        <v>18.944508665934801</v>
      </c>
      <c r="L67" s="111">
        <v>17.185129940098999</v>
      </c>
      <c r="M67" s="111">
        <v>17.095455649373701</v>
      </c>
      <c r="N67" s="111">
        <v>15.5655662420154</v>
      </c>
      <c r="O67" s="111">
        <v>9.7813202066565896</v>
      </c>
      <c r="P67" s="105"/>
      <c r="Q67" s="111">
        <v>12.8859899920574</v>
      </c>
      <c r="R67" s="105"/>
    </row>
    <row r="68" spans="1:18" x14ac:dyDescent="0.25">
      <c r="A68" s="109" t="s">
        <v>60</v>
      </c>
      <c r="B68" s="110">
        <v>43985</v>
      </c>
      <c r="C68" s="111">
        <v>23.604099999999999</v>
      </c>
      <c r="D68" s="111"/>
      <c r="E68" s="111"/>
      <c r="F68" s="111"/>
      <c r="G68" s="111"/>
      <c r="H68" s="111"/>
      <c r="I68" s="111"/>
      <c r="J68" s="111">
        <v>7.9447050237508101</v>
      </c>
      <c r="K68" s="111">
        <v>9.9536269522015903</v>
      </c>
      <c r="L68" s="111">
        <v>9.4939522460113199</v>
      </c>
      <c r="M68" s="111">
        <v>8.2978525954785294</v>
      </c>
      <c r="N68" s="111">
        <v>10.6634319010469</v>
      </c>
      <c r="O68" s="111">
        <v>9.4458183064865509</v>
      </c>
      <c r="P68" s="105"/>
      <c r="Q68" s="111">
        <v>11.571334275230701</v>
      </c>
      <c r="R68" s="105"/>
    </row>
    <row r="69" spans="1:18" x14ac:dyDescent="0.25">
      <c r="A69" s="109" t="s">
        <v>61</v>
      </c>
      <c r="B69" s="110">
        <v>43985</v>
      </c>
      <c r="C69" s="111">
        <v>69.932199999999995</v>
      </c>
      <c r="D69" s="111"/>
      <c r="E69" s="111"/>
      <c r="F69" s="111"/>
      <c r="G69" s="111"/>
      <c r="H69" s="111"/>
      <c r="I69" s="111"/>
      <c r="J69" s="111">
        <v>14.3190766714833</v>
      </c>
      <c r="K69" s="111">
        <v>-11.8538514986327</v>
      </c>
      <c r="L69" s="111">
        <v>-9.3183181247138602</v>
      </c>
      <c r="M69" s="111">
        <v>-3.7241536710757401</v>
      </c>
      <c r="N69" s="111">
        <v>-1.5757287867004399</v>
      </c>
      <c r="O69" s="111">
        <v>5.7616161391996901</v>
      </c>
      <c r="P69" s="105"/>
      <c r="Q69" s="111">
        <v>10.696798458820201</v>
      </c>
      <c r="R69" s="105"/>
    </row>
    <row r="70" spans="1:18" x14ac:dyDescent="0.25">
      <c r="A70" s="109" t="s">
        <v>62</v>
      </c>
      <c r="B70" s="110">
        <v>43985</v>
      </c>
      <c r="C70" s="111">
        <v>68.493200000000002</v>
      </c>
      <c r="D70" s="111"/>
      <c r="E70" s="111"/>
      <c r="F70" s="111"/>
      <c r="G70" s="111"/>
      <c r="H70" s="111"/>
      <c r="I70" s="111"/>
      <c r="J70" s="111">
        <v>24.467728701440201</v>
      </c>
      <c r="K70" s="111">
        <v>6.8918733379697699</v>
      </c>
      <c r="L70" s="111">
        <v>8.12863440338635</v>
      </c>
      <c r="M70" s="111">
        <v>8.7551444764656008</v>
      </c>
      <c r="N70" s="111">
        <v>8.9133392417869395</v>
      </c>
      <c r="O70" s="111">
        <v>4.9747043092620302</v>
      </c>
      <c r="P70" s="105"/>
      <c r="Q70" s="111">
        <v>10.510411862368199</v>
      </c>
      <c r="R70" s="105"/>
    </row>
    <row r="71" spans="1:18" x14ac:dyDescent="0.25">
      <c r="A71" s="109" t="s">
        <v>63</v>
      </c>
      <c r="B71" s="110">
        <v>43985</v>
      </c>
      <c r="C71" s="111">
        <v>28.906199999999998</v>
      </c>
      <c r="D71" s="111"/>
      <c r="E71" s="111"/>
      <c r="F71" s="111"/>
      <c r="G71" s="111"/>
      <c r="H71" s="111"/>
      <c r="I71" s="111"/>
      <c r="J71" s="111">
        <v>17.233374307208901</v>
      </c>
      <c r="K71" s="111">
        <v>9.7249219414308303</v>
      </c>
      <c r="L71" s="111">
        <v>9.8739382134934903</v>
      </c>
      <c r="M71" s="111">
        <v>8.2655905123809799</v>
      </c>
      <c r="N71" s="111">
        <v>10.75790613096</v>
      </c>
      <c r="O71" s="111">
        <v>7.9941802847985404</v>
      </c>
      <c r="P71" s="105"/>
      <c r="Q71" s="111">
        <v>10.7447528457188</v>
      </c>
      <c r="R71" s="105"/>
    </row>
    <row r="72" spans="1:18" x14ac:dyDescent="0.25">
      <c r="A72" s="109" t="s">
        <v>64</v>
      </c>
      <c r="B72" s="110">
        <v>43985</v>
      </c>
      <c r="C72" s="111">
        <v>27.51</v>
      </c>
      <c r="D72" s="111"/>
      <c r="E72" s="111"/>
      <c r="F72" s="111"/>
      <c r="G72" s="111"/>
      <c r="H72" s="111"/>
      <c r="I72" s="111"/>
      <c r="J72" s="111">
        <v>28.017162411900099</v>
      </c>
      <c r="K72" s="111">
        <v>14.130262924659</v>
      </c>
      <c r="L72" s="111">
        <v>14.3424391690719</v>
      </c>
      <c r="M72" s="111">
        <v>12.5993212781583</v>
      </c>
      <c r="N72" s="111">
        <v>12.754409687257899</v>
      </c>
      <c r="O72" s="111">
        <v>9.8404561800076298</v>
      </c>
      <c r="P72" s="105"/>
      <c r="Q72" s="111">
        <v>16.1144862867928</v>
      </c>
      <c r="R72" s="105"/>
    </row>
    <row r="73" spans="1:18" x14ac:dyDescent="0.25">
      <c r="A73" s="109" t="s">
        <v>65</v>
      </c>
      <c r="B73" s="110">
        <v>43985</v>
      </c>
      <c r="C73" s="111">
        <v>17.302099999999999</v>
      </c>
      <c r="D73" s="111"/>
      <c r="E73" s="111"/>
      <c r="F73" s="111"/>
      <c r="G73" s="111"/>
      <c r="H73" s="111"/>
      <c r="I73" s="111"/>
      <c r="J73" s="111">
        <v>23.335666497613399</v>
      </c>
      <c r="K73" s="111">
        <v>5.9700794901042604</v>
      </c>
      <c r="L73" s="111">
        <v>9.3516480333661303</v>
      </c>
      <c r="M73" s="111">
        <v>7.9324810925093896</v>
      </c>
      <c r="N73" s="111">
        <v>6.4744174895944999</v>
      </c>
      <c r="O73" s="111">
        <v>5.9855713831713899</v>
      </c>
      <c r="P73" s="105"/>
      <c r="Q73" s="111">
        <v>8.0277321724945505</v>
      </c>
      <c r="R73" s="105"/>
    </row>
    <row r="74" spans="1:18" x14ac:dyDescent="0.25">
      <c r="A74" s="109" t="s">
        <v>66</v>
      </c>
      <c r="B74" s="110">
        <v>43985</v>
      </c>
      <c r="C74" s="111">
        <v>27.805399999999999</v>
      </c>
      <c r="D74" s="111"/>
      <c r="E74" s="111"/>
      <c r="F74" s="111"/>
      <c r="G74" s="111"/>
      <c r="H74" s="111"/>
      <c r="I74" s="111"/>
      <c r="J74" s="111">
        <v>20.920399442431702</v>
      </c>
      <c r="K74" s="111">
        <v>18.6891479131925</v>
      </c>
      <c r="L74" s="111">
        <v>17.011807153704702</v>
      </c>
      <c r="M74" s="111">
        <v>13.089866914657801</v>
      </c>
      <c r="N74" s="111">
        <v>15.1748075956221</v>
      </c>
      <c r="O74" s="111">
        <v>10.2560393157588</v>
      </c>
      <c r="P74" s="105"/>
      <c r="Q74" s="111">
        <v>13.958277680107299</v>
      </c>
      <c r="R74" s="105"/>
    </row>
    <row r="75" spans="1:18" x14ac:dyDescent="0.25">
      <c r="A75" s="109" t="s">
        <v>67</v>
      </c>
      <c r="B75" s="110">
        <v>43985</v>
      </c>
      <c r="C75" s="111">
        <v>16.4954</v>
      </c>
      <c r="D75" s="111"/>
      <c r="E75" s="111"/>
      <c r="F75" s="111"/>
      <c r="G75" s="111"/>
      <c r="H75" s="111"/>
      <c r="I75" s="111"/>
      <c r="J75" s="111">
        <v>4.2535294368261196</v>
      </c>
      <c r="K75" s="111">
        <v>2.06711775526807</v>
      </c>
      <c r="L75" s="111">
        <v>5.5618158438720604</v>
      </c>
      <c r="M75" s="111">
        <v>6.6232418446829699</v>
      </c>
      <c r="N75" s="111">
        <v>6.9314874687252104</v>
      </c>
      <c r="O75" s="111">
        <v>7.4108929839813804</v>
      </c>
      <c r="P75" s="105"/>
      <c r="Q75" s="111">
        <v>9.3486632492113593</v>
      </c>
      <c r="R75" s="105"/>
    </row>
    <row r="76" spans="1:18" x14ac:dyDescent="0.25">
      <c r="A76" s="109" t="s">
        <v>68</v>
      </c>
      <c r="B76" s="110">
        <v>43985</v>
      </c>
      <c r="C76" s="111">
        <v>1143.8761</v>
      </c>
      <c r="D76" s="111"/>
      <c r="E76" s="111"/>
      <c r="F76" s="111"/>
      <c r="G76" s="111"/>
      <c r="H76" s="111"/>
      <c r="I76" s="111"/>
      <c r="J76" s="111">
        <v>5.3145421922461598</v>
      </c>
      <c r="K76" s="111">
        <v>6.1949369068114901</v>
      </c>
      <c r="L76" s="111">
        <v>7.0069901628643398</v>
      </c>
      <c r="M76" s="111">
        <v>7.2071768931997999</v>
      </c>
      <c r="N76" s="111">
        <v>8.2558036669816897</v>
      </c>
      <c r="O76" s="111"/>
      <c r="P76" s="105"/>
      <c r="Q76" s="111">
        <v>9.6005075868372902</v>
      </c>
      <c r="R76" s="105"/>
    </row>
    <row r="77" spans="1:18" x14ac:dyDescent="0.25">
      <c r="A77" s="109" t="s">
        <v>69</v>
      </c>
      <c r="B77" s="110">
        <v>43985</v>
      </c>
      <c r="C77" s="111">
        <v>32.174100000000003</v>
      </c>
      <c r="D77" s="111"/>
      <c r="E77" s="111"/>
      <c r="F77" s="111"/>
      <c r="G77" s="111"/>
      <c r="H77" s="111"/>
      <c r="I77" s="111"/>
      <c r="J77" s="111">
        <v>15.533329351819599</v>
      </c>
      <c r="K77" s="111">
        <v>6.64489554547084</v>
      </c>
      <c r="L77" s="111">
        <v>7.1309773449256904</v>
      </c>
      <c r="M77" s="111">
        <v>6.62863817373686</v>
      </c>
      <c r="N77" s="111">
        <v>6.71486037733278</v>
      </c>
      <c r="O77" s="111">
        <v>8.0522350116372898</v>
      </c>
      <c r="P77" s="105"/>
      <c r="Q77" s="111">
        <v>11.09816780933</v>
      </c>
      <c r="R77" s="105"/>
    </row>
    <row r="78" spans="1:18" x14ac:dyDescent="0.25">
      <c r="A78" s="109" t="s">
        <v>70</v>
      </c>
      <c r="B78" s="110">
        <v>43985</v>
      </c>
      <c r="C78" s="111">
        <v>28.797799999999999</v>
      </c>
      <c r="D78" s="111"/>
      <c r="E78" s="111"/>
      <c r="F78" s="111"/>
      <c r="G78" s="111"/>
      <c r="H78" s="111"/>
      <c r="I78" s="111"/>
      <c r="J78" s="111">
        <v>26.447293570128299</v>
      </c>
      <c r="K78" s="111">
        <v>10.5696209398732</v>
      </c>
      <c r="L78" s="111">
        <v>10.7127310693584</v>
      </c>
      <c r="M78" s="111">
        <v>10.387824236300199</v>
      </c>
      <c r="N78" s="111">
        <v>11.534158657850099</v>
      </c>
      <c r="O78" s="111">
        <v>10.4265164178258</v>
      </c>
      <c r="P78" s="105"/>
      <c r="Q78" s="111">
        <v>13.8567223537872</v>
      </c>
      <c r="R78" s="105"/>
    </row>
    <row r="79" spans="1:18" x14ac:dyDescent="0.25">
      <c r="A79" s="109" t="s">
        <v>71</v>
      </c>
      <c r="B79" s="110">
        <v>43985</v>
      </c>
      <c r="C79" s="111">
        <v>23.758600000000001</v>
      </c>
      <c r="D79" s="111"/>
      <c r="E79" s="111"/>
      <c r="F79" s="111"/>
      <c r="G79" s="111"/>
      <c r="H79" s="111"/>
      <c r="I79" s="111"/>
      <c r="J79" s="111">
        <v>19.211480075494801</v>
      </c>
      <c r="K79" s="111">
        <v>14.0714368548789</v>
      </c>
      <c r="L79" s="111">
        <v>12.652097620135301</v>
      </c>
      <c r="M79" s="111">
        <v>10.522363244639999</v>
      </c>
      <c r="N79" s="111">
        <v>11.7681997499199</v>
      </c>
      <c r="O79" s="111">
        <v>9.5419210397227392</v>
      </c>
      <c r="P79" s="105"/>
      <c r="Q79" s="111">
        <v>13.0487513337603</v>
      </c>
      <c r="R79" s="105"/>
    </row>
    <row r="80" spans="1:18" x14ac:dyDescent="0.25">
      <c r="A80" s="109" t="s">
        <v>72</v>
      </c>
      <c r="B80" s="110">
        <v>43985</v>
      </c>
      <c r="C80" s="111">
        <v>13.4503</v>
      </c>
      <c r="D80" s="111"/>
      <c r="E80" s="111"/>
      <c r="F80" s="111"/>
      <c r="G80" s="111"/>
      <c r="H80" s="111"/>
      <c r="I80" s="111"/>
      <c r="J80" s="111">
        <v>12.662535206281801</v>
      </c>
      <c r="K80" s="111">
        <v>20.759623708859099</v>
      </c>
      <c r="L80" s="111">
        <v>16.549130037995901</v>
      </c>
      <c r="M80" s="111">
        <v>12.9642674367184</v>
      </c>
      <c r="N80" s="111">
        <v>15.4673580530431</v>
      </c>
      <c r="O80" s="111">
        <v>10.5664273763573</v>
      </c>
      <c r="P80" s="105"/>
      <c r="Q80" s="111">
        <v>10.791426735218501</v>
      </c>
      <c r="R80" s="105"/>
    </row>
    <row r="81" spans="1:18" x14ac:dyDescent="0.25">
      <c r="A81" s="109" t="s">
        <v>73</v>
      </c>
      <c r="B81" s="110">
        <v>43985</v>
      </c>
      <c r="C81" s="111">
        <v>29.2773</v>
      </c>
      <c r="D81" s="111"/>
      <c r="E81" s="111"/>
      <c r="F81" s="111"/>
      <c r="G81" s="111"/>
      <c r="H81" s="111"/>
      <c r="I81" s="111"/>
      <c r="J81" s="111">
        <v>13.853525966317701</v>
      </c>
      <c r="K81" s="111">
        <v>17.0683040400518</v>
      </c>
      <c r="L81" s="111">
        <v>13.3773039508369</v>
      </c>
      <c r="M81" s="111">
        <v>9.9498623139429601</v>
      </c>
      <c r="N81" s="111">
        <v>11.2406580920032</v>
      </c>
      <c r="O81" s="111">
        <v>8.3148378001977594</v>
      </c>
      <c r="P81" s="105"/>
      <c r="Q81" s="111">
        <v>12.1513752090215</v>
      </c>
      <c r="R81" s="105"/>
    </row>
    <row r="82" spans="1:18" x14ac:dyDescent="0.25">
      <c r="A82" s="109" t="s">
        <v>74</v>
      </c>
      <c r="B82" s="110">
        <v>43985</v>
      </c>
      <c r="C82" s="111">
        <v>2155.3582000000001</v>
      </c>
      <c r="D82" s="111"/>
      <c r="E82" s="111"/>
      <c r="F82" s="111"/>
      <c r="G82" s="111"/>
      <c r="H82" s="111"/>
      <c r="I82" s="111"/>
      <c r="J82" s="111">
        <v>19.332738249440201</v>
      </c>
      <c r="K82" s="111">
        <v>10.073382008666499</v>
      </c>
      <c r="L82" s="111">
        <v>12.021761931018199</v>
      </c>
      <c r="M82" s="111">
        <v>9.9078639385308893</v>
      </c>
      <c r="N82" s="111">
        <v>11.551818802452599</v>
      </c>
      <c r="O82" s="111">
        <v>9.8958009858771199</v>
      </c>
      <c r="P82" s="105"/>
      <c r="Q82" s="111">
        <v>13.057378740547</v>
      </c>
      <c r="R82" s="105"/>
    </row>
    <row r="83" spans="1:18" x14ac:dyDescent="0.25">
      <c r="A83" s="109" t="s">
        <v>75</v>
      </c>
      <c r="B83" s="110">
        <v>43985</v>
      </c>
      <c r="C83" s="111">
        <v>31.816099999999999</v>
      </c>
      <c r="D83" s="111"/>
      <c r="E83" s="111"/>
      <c r="F83" s="111"/>
      <c r="G83" s="111"/>
      <c r="H83" s="111"/>
      <c r="I83" s="111"/>
      <c r="J83" s="111">
        <v>12.5829697488342</v>
      </c>
      <c r="K83" s="111">
        <v>-4.3791361595896898</v>
      </c>
      <c r="L83" s="111">
        <v>1.86792536141387</v>
      </c>
      <c r="M83" s="111">
        <v>2.5617466412175598</v>
      </c>
      <c r="N83" s="111">
        <v>-4.1307819789369802</v>
      </c>
      <c r="O83" s="111">
        <v>2.4672719219868999</v>
      </c>
      <c r="P83" s="105"/>
      <c r="Q83" s="111">
        <v>8.1531217201277908</v>
      </c>
      <c r="R83" s="105"/>
    </row>
    <row r="84" spans="1:18" x14ac:dyDescent="0.25">
      <c r="A84" s="109" t="s">
        <v>76</v>
      </c>
      <c r="B84" s="110">
        <v>43985</v>
      </c>
      <c r="C84" s="111">
        <v>63.862099999999998</v>
      </c>
      <c r="D84" s="111"/>
      <c r="E84" s="111"/>
      <c r="F84" s="111"/>
      <c r="G84" s="111"/>
      <c r="H84" s="111"/>
      <c r="I84" s="111"/>
      <c r="J84" s="111">
        <v>6.2593903826360497</v>
      </c>
      <c r="K84" s="111">
        <v>5.9179694045322497</v>
      </c>
      <c r="L84" s="111">
        <v>6.27406726542117</v>
      </c>
      <c r="M84" s="111">
        <v>6.1093285218305198</v>
      </c>
      <c r="N84" s="111">
        <v>6.2084352866393404</v>
      </c>
      <c r="O84" s="111">
        <v>4.4347433892458596</v>
      </c>
      <c r="P84" s="105"/>
      <c r="Q84" s="111">
        <v>9.1905464387353604</v>
      </c>
      <c r="R84" s="105"/>
    </row>
    <row r="85" spans="1:18" x14ac:dyDescent="0.25">
      <c r="A85" s="109" t="s">
        <v>77</v>
      </c>
      <c r="B85" s="110">
        <v>43985</v>
      </c>
      <c r="C85" s="111">
        <v>15.7675</v>
      </c>
      <c r="D85" s="111"/>
      <c r="E85" s="111"/>
      <c r="F85" s="111"/>
      <c r="G85" s="111"/>
      <c r="H85" s="111"/>
      <c r="I85" s="111"/>
      <c r="J85" s="111">
        <v>6.9829848239981303</v>
      </c>
      <c r="K85" s="111">
        <v>10.6315545828284</v>
      </c>
      <c r="L85" s="111">
        <v>12.7418153630273</v>
      </c>
      <c r="M85" s="111">
        <v>10.1065849022511</v>
      </c>
      <c r="N85" s="111">
        <v>11.6446439057951</v>
      </c>
      <c r="O85" s="111">
        <v>8.4663807995763207</v>
      </c>
      <c r="P85" s="105"/>
      <c r="Q85" s="111">
        <v>11.428542345276901</v>
      </c>
      <c r="R85" s="105"/>
    </row>
    <row r="86" spans="1:18" x14ac:dyDescent="0.25">
      <c r="A86" s="109" t="s">
        <v>78</v>
      </c>
      <c r="B86" s="110">
        <v>43985</v>
      </c>
      <c r="C86" s="111">
        <v>28.212700000000002</v>
      </c>
      <c r="D86" s="111"/>
      <c r="E86" s="111"/>
      <c r="F86" s="111"/>
      <c r="G86" s="111"/>
      <c r="H86" s="111"/>
      <c r="I86" s="111"/>
      <c r="J86" s="111">
        <v>19.731845307293099</v>
      </c>
      <c r="K86" s="111">
        <v>15.9851345068616</v>
      </c>
      <c r="L86" s="111">
        <v>15.233646648472</v>
      </c>
      <c r="M86" s="111">
        <v>12.2014752063915</v>
      </c>
      <c r="N86" s="111">
        <v>14.589883072720299</v>
      </c>
      <c r="O86" s="111">
        <v>10.2125519734227</v>
      </c>
      <c r="P86" s="105"/>
      <c r="Q86" s="111">
        <v>12.9826931348566</v>
      </c>
      <c r="R86" s="105"/>
    </row>
    <row r="87" spans="1:18" x14ac:dyDescent="0.25">
      <c r="A87" s="109" t="s">
        <v>79</v>
      </c>
      <c r="B87" s="110">
        <v>43985</v>
      </c>
      <c r="C87" s="111">
        <v>33.148600000000002</v>
      </c>
      <c r="D87" s="111"/>
      <c r="E87" s="111"/>
      <c r="F87" s="111"/>
      <c r="G87" s="111"/>
      <c r="H87" s="111"/>
      <c r="I87" s="111"/>
      <c r="J87" s="111">
        <v>17.8714144325821</v>
      </c>
      <c r="K87" s="111">
        <v>9.9574319900074109</v>
      </c>
      <c r="L87" s="111">
        <v>9.8745134265323902</v>
      </c>
      <c r="M87" s="111">
        <v>8.9018714454402303</v>
      </c>
      <c r="N87" s="111">
        <v>9.1790279378238893</v>
      </c>
      <c r="O87" s="111">
        <v>7.5581217885470302</v>
      </c>
      <c r="P87" s="105"/>
      <c r="Q87" s="111">
        <v>12.9809523232822</v>
      </c>
      <c r="R87" s="105"/>
    </row>
    <row r="88" spans="1:18" x14ac:dyDescent="0.25">
      <c r="A88" s="109" t="s">
        <v>80</v>
      </c>
      <c r="B88" s="110">
        <v>43985</v>
      </c>
      <c r="C88" s="111">
        <v>18.937899999999999</v>
      </c>
      <c r="D88" s="111"/>
      <c r="E88" s="111"/>
      <c r="F88" s="111"/>
      <c r="G88" s="111"/>
      <c r="H88" s="111"/>
      <c r="I88" s="111"/>
      <c r="J88" s="111">
        <v>17.882935883881199</v>
      </c>
      <c r="K88" s="111">
        <v>12.824616342843299</v>
      </c>
      <c r="L88" s="111">
        <v>12.2070397574153</v>
      </c>
      <c r="M88" s="111">
        <v>10.1980631158313</v>
      </c>
      <c r="N88" s="111">
        <v>11.9291727733644</v>
      </c>
      <c r="O88" s="111">
        <v>7.9684026166797404</v>
      </c>
      <c r="P88" s="105"/>
      <c r="Q88" s="111">
        <v>10.085711260754699</v>
      </c>
      <c r="R88" s="105"/>
    </row>
    <row r="89" spans="1:18" x14ac:dyDescent="0.25">
      <c r="A89" s="109" t="s">
        <v>365</v>
      </c>
      <c r="B89" s="110">
        <v>43985</v>
      </c>
      <c r="C89" s="111">
        <v>0.38329999999999997</v>
      </c>
      <c r="D89" s="111"/>
      <c r="E89" s="111"/>
      <c r="F89" s="111"/>
      <c r="G89" s="111"/>
      <c r="H89" s="111"/>
      <c r="I89" s="111"/>
      <c r="J89" s="111">
        <v>8.7531330259615991</v>
      </c>
      <c r="K89" s="111">
        <v>8.8893270089414607</v>
      </c>
      <c r="L89" s="111"/>
      <c r="M89" s="111"/>
      <c r="N89" s="111"/>
      <c r="O89" s="111"/>
      <c r="P89" s="105"/>
      <c r="Q89" s="111">
        <v>8.8567411795313191</v>
      </c>
      <c r="R89" s="105"/>
    </row>
    <row r="90" spans="1:18" x14ac:dyDescent="0.25">
      <c r="A90" s="109" t="s">
        <v>81</v>
      </c>
      <c r="B90" s="110">
        <v>43985</v>
      </c>
      <c r="C90" s="111">
        <v>21.378699999999998</v>
      </c>
      <c r="D90" s="111"/>
      <c r="E90" s="111"/>
      <c r="F90" s="111"/>
      <c r="G90" s="111"/>
      <c r="H90" s="111"/>
      <c r="I90" s="111"/>
      <c r="J90" s="111">
        <v>19.744562649807701</v>
      </c>
      <c r="K90" s="111">
        <v>16.771607285633401</v>
      </c>
      <c r="L90" s="111">
        <v>4.8704318851624997</v>
      </c>
      <c r="M90" s="111">
        <v>3.5215094206847199</v>
      </c>
      <c r="N90" s="111">
        <v>0.51012337735690805</v>
      </c>
      <c r="O90" s="111">
        <v>2.2797786165127598</v>
      </c>
      <c r="P90" s="105"/>
      <c r="Q90" s="111">
        <v>9.5143162151180896</v>
      </c>
      <c r="R90" s="105"/>
    </row>
    <row r="91" spans="1:18" x14ac:dyDescent="0.25">
      <c r="A91" s="132"/>
      <c r="B91" s="132"/>
      <c r="C91" s="132"/>
      <c r="D91" s="114"/>
      <c r="E91" s="114"/>
      <c r="F91" s="114"/>
      <c r="G91" s="114"/>
      <c r="H91" s="114"/>
      <c r="I91" s="114"/>
      <c r="J91" s="114" t="s">
        <v>48</v>
      </c>
      <c r="K91" s="114" t="s">
        <v>1</v>
      </c>
      <c r="L91" s="114" t="s">
        <v>2</v>
      </c>
      <c r="M91" s="114" t="s">
        <v>3</v>
      </c>
      <c r="N91" s="114" t="s">
        <v>4</v>
      </c>
      <c r="O91" s="114" t="s">
        <v>5</v>
      </c>
      <c r="P91" s="105"/>
      <c r="Q91" s="114" t="s">
        <v>46</v>
      </c>
      <c r="R91" s="105"/>
    </row>
    <row r="92" spans="1:18" x14ac:dyDescent="0.25">
      <c r="A92" s="132"/>
      <c r="B92" s="132"/>
      <c r="C92" s="132"/>
      <c r="D92" s="114"/>
      <c r="E92" s="114"/>
      <c r="F92" s="114"/>
      <c r="G92" s="114"/>
      <c r="H92" s="114"/>
      <c r="I92" s="114"/>
      <c r="J92" s="114" t="s">
        <v>0</v>
      </c>
      <c r="K92" s="114" t="s">
        <v>0</v>
      </c>
      <c r="L92" s="114" t="s">
        <v>0</v>
      </c>
      <c r="M92" s="114" t="s">
        <v>0</v>
      </c>
      <c r="N92" s="114" t="s">
        <v>0</v>
      </c>
      <c r="O92" s="114" t="s">
        <v>0</v>
      </c>
      <c r="P92" s="105"/>
      <c r="Q92" s="114" t="s">
        <v>0</v>
      </c>
      <c r="R92" s="105"/>
    </row>
    <row r="93" spans="1:18" x14ac:dyDescent="0.25">
      <c r="A93" s="114" t="s">
        <v>7</v>
      </c>
      <c r="B93" s="114" t="s">
        <v>8</v>
      </c>
      <c r="C93" s="114" t="s">
        <v>9</v>
      </c>
      <c r="D93" s="114"/>
      <c r="E93" s="114"/>
      <c r="F93" s="114"/>
      <c r="G93" s="114"/>
      <c r="H93" s="114"/>
      <c r="I93" s="114"/>
      <c r="J93" s="114"/>
      <c r="K93" s="114"/>
      <c r="L93" s="114"/>
      <c r="M93" s="114"/>
      <c r="N93" s="114"/>
      <c r="O93" s="114"/>
      <c r="P93" s="105"/>
      <c r="Q93" s="114"/>
      <c r="R93" s="105"/>
    </row>
    <row r="94" spans="1:18" x14ac:dyDescent="0.25">
      <c r="A94" s="108" t="s">
        <v>386</v>
      </c>
      <c r="B94" s="108"/>
      <c r="C94" s="108"/>
      <c r="D94" s="108"/>
      <c r="E94" s="108"/>
      <c r="F94" s="108"/>
      <c r="G94" s="108"/>
      <c r="H94" s="108"/>
      <c r="I94" s="108"/>
      <c r="J94" s="108"/>
      <c r="K94" s="108"/>
      <c r="L94" s="108"/>
      <c r="M94" s="108"/>
      <c r="N94" s="108"/>
      <c r="O94" s="108"/>
      <c r="P94" s="105"/>
      <c r="Q94" s="108"/>
      <c r="R94" s="105"/>
    </row>
    <row r="95" spans="1:18" x14ac:dyDescent="0.25">
      <c r="A95" s="109" t="s">
        <v>82</v>
      </c>
      <c r="B95" s="110">
        <v>43985</v>
      </c>
      <c r="C95" s="111">
        <v>22.213799999999999</v>
      </c>
      <c r="D95" s="111"/>
      <c r="E95" s="111"/>
      <c r="F95" s="111"/>
      <c r="G95" s="111"/>
      <c r="H95" s="111"/>
      <c r="I95" s="111"/>
      <c r="J95" s="111">
        <v>28.460303950971198</v>
      </c>
      <c r="K95" s="111">
        <v>2.7225643786634799</v>
      </c>
      <c r="L95" s="111">
        <v>5.2650023891718103</v>
      </c>
      <c r="M95" s="111">
        <v>-3.7469008352547801</v>
      </c>
      <c r="N95" s="111">
        <v>0.33106678919376498</v>
      </c>
      <c r="O95" s="111">
        <v>2.8847668127186199</v>
      </c>
      <c r="P95" s="105"/>
      <c r="Q95" s="111">
        <v>10.942653411880199</v>
      </c>
      <c r="R95" s="105"/>
    </row>
    <row r="96" spans="1:18" x14ac:dyDescent="0.25">
      <c r="A96" s="109" t="s">
        <v>83</v>
      </c>
      <c r="B96" s="110">
        <v>43985</v>
      </c>
      <c r="C96" s="111">
        <v>32.114400000000003</v>
      </c>
      <c r="D96" s="111"/>
      <c r="E96" s="111"/>
      <c r="F96" s="111"/>
      <c r="G96" s="111"/>
      <c r="H96" s="111"/>
      <c r="I96" s="111"/>
      <c r="J96" s="111">
        <v>28.467498593566301</v>
      </c>
      <c r="K96" s="111">
        <v>2.74036986260105</v>
      </c>
      <c r="L96" s="111">
        <v>5.2753009792485397</v>
      </c>
      <c r="M96" s="111">
        <v>-3.7408750840080902</v>
      </c>
      <c r="N96" s="111">
        <v>0.335885300159597</v>
      </c>
      <c r="O96" s="111">
        <v>2.8868384802451201</v>
      </c>
      <c r="P96" s="105"/>
      <c r="Q96" s="111">
        <v>14.0917527932961</v>
      </c>
      <c r="R96" s="105"/>
    </row>
    <row r="97" spans="1:18" x14ac:dyDescent="0.25">
      <c r="A97" s="109" t="s">
        <v>84</v>
      </c>
      <c r="B97" s="110">
        <v>43985</v>
      </c>
      <c r="C97" s="111">
        <v>0.96740000000000004</v>
      </c>
      <c r="D97" s="111"/>
      <c r="E97" s="111"/>
      <c r="F97" s="111"/>
      <c r="G97" s="111"/>
      <c r="H97" s="111"/>
      <c r="I97" s="111"/>
      <c r="J97" s="111">
        <v>0</v>
      </c>
      <c r="K97" s="111">
        <v>-102.43237881864199</v>
      </c>
      <c r="L97" s="111">
        <v>-48.047897392622801</v>
      </c>
      <c r="M97" s="111"/>
      <c r="N97" s="111"/>
      <c r="O97" s="111"/>
      <c r="P97" s="105"/>
      <c r="Q97" s="111">
        <v>-45.738858805057603</v>
      </c>
      <c r="R97" s="105"/>
    </row>
    <row r="98" spans="1:18" x14ac:dyDescent="0.25">
      <c r="A98" s="109" t="s">
        <v>85</v>
      </c>
      <c r="B98" s="110">
        <v>43985</v>
      </c>
      <c r="C98" s="111">
        <v>1.3985000000000001</v>
      </c>
      <c r="D98" s="111"/>
      <c r="E98" s="111"/>
      <c r="F98" s="111"/>
      <c r="G98" s="111"/>
      <c r="H98" s="111"/>
      <c r="I98" s="111"/>
      <c r="J98" s="111">
        <v>0</v>
      </c>
      <c r="K98" s="111">
        <v>-102.425702727885</v>
      </c>
      <c r="L98" s="111">
        <v>-48.047270443900501</v>
      </c>
      <c r="M98" s="111"/>
      <c r="N98" s="111"/>
      <c r="O98" s="111"/>
      <c r="P98" s="105"/>
      <c r="Q98" s="111">
        <v>-45.742891102551802</v>
      </c>
      <c r="R98" s="105"/>
    </row>
    <row r="99" spans="1:18" x14ac:dyDescent="0.25">
      <c r="A99" s="109" t="s">
        <v>86</v>
      </c>
      <c r="B99" s="110">
        <v>43985</v>
      </c>
      <c r="C99" s="111">
        <v>21.821200000000001</v>
      </c>
      <c r="D99" s="111"/>
      <c r="E99" s="111"/>
      <c r="F99" s="111"/>
      <c r="G99" s="111"/>
      <c r="H99" s="111"/>
      <c r="I99" s="111"/>
      <c r="J99" s="111">
        <v>25.757774003411299</v>
      </c>
      <c r="K99" s="111">
        <v>11.8217768434115</v>
      </c>
      <c r="L99" s="111">
        <v>13.2249099451319</v>
      </c>
      <c r="M99" s="111">
        <v>11.5735562455788</v>
      </c>
      <c r="N99" s="111">
        <v>12.123446262942201</v>
      </c>
      <c r="O99" s="111">
        <v>9.0850287753643499</v>
      </c>
      <c r="P99" s="105"/>
      <c r="Q99" s="111">
        <v>12.9766556390977</v>
      </c>
      <c r="R99" s="105"/>
    </row>
    <row r="100" spans="1:18" x14ac:dyDescent="0.25">
      <c r="A100" s="109" t="s">
        <v>87</v>
      </c>
      <c r="B100" s="110">
        <v>43985</v>
      </c>
      <c r="C100" s="111">
        <v>17.213899999999999</v>
      </c>
      <c r="D100" s="111"/>
      <c r="E100" s="111"/>
      <c r="F100" s="111"/>
      <c r="G100" s="111"/>
      <c r="H100" s="111"/>
      <c r="I100" s="111"/>
      <c r="J100" s="111">
        <v>-9.5556695776161593</v>
      </c>
      <c r="K100" s="111">
        <v>4.8808756453777704</v>
      </c>
      <c r="L100" s="111">
        <v>6.9099941290701201</v>
      </c>
      <c r="M100" s="111">
        <v>5.4669371136583003</v>
      </c>
      <c r="N100" s="111">
        <v>-1.40903494888007</v>
      </c>
      <c r="O100" s="111">
        <v>3.0763974674854802</v>
      </c>
      <c r="P100" s="105"/>
      <c r="Q100" s="111">
        <v>9.0952452504317804</v>
      </c>
      <c r="R100" s="105"/>
    </row>
    <row r="101" spans="1:18" x14ac:dyDescent="0.25">
      <c r="A101" s="109" t="s">
        <v>88</v>
      </c>
      <c r="B101" s="110">
        <v>43985</v>
      </c>
      <c r="C101" s="111">
        <v>35.221600000000002</v>
      </c>
      <c r="D101" s="111"/>
      <c r="E101" s="111"/>
      <c r="F101" s="111"/>
      <c r="G101" s="111"/>
      <c r="H101" s="111"/>
      <c r="I101" s="111"/>
      <c r="J101" s="111">
        <v>13.377419289929801</v>
      </c>
      <c r="K101" s="111">
        <v>11.9981334502328</v>
      </c>
      <c r="L101" s="111">
        <v>12.2815190079562</v>
      </c>
      <c r="M101" s="111">
        <v>9.5528737333418405</v>
      </c>
      <c r="N101" s="111">
        <v>9.8506297152228406</v>
      </c>
      <c r="O101" s="111">
        <v>7.2835291948457899</v>
      </c>
      <c r="P101" s="105"/>
      <c r="Q101" s="111">
        <v>16.060509420795501</v>
      </c>
      <c r="R101" s="105"/>
    </row>
    <row r="102" spans="1:18" x14ac:dyDescent="0.25">
      <c r="A102" s="109" t="s">
        <v>89</v>
      </c>
      <c r="B102" s="110">
        <v>43985</v>
      </c>
      <c r="C102" s="111">
        <v>23.285599999999999</v>
      </c>
      <c r="D102" s="111"/>
      <c r="E102" s="111"/>
      <c r="F102" s="111"/>
      <c r="G102" s="111"/>
      <c r="H102" s="111"/>
      <c r="I102" s="111"/>
      <c r="J102" s="111">
        <v>18.701360886384201</v>
      </c>
      <c r="K102" s="111">
        <v>15.095191614966399</v>
      </c>
      <c r="L102" s="111">
        <v>12.24521002024</v>
      </c>
      <c r="M102" s="111">
        <v>9.0074909651001107</v>
      </c>
      <c r="N102" s="111">
        <v>10.370692027503701</v>
      </c>
      <c r="O102" s="111">
        <v>6.9400081500623196</v>
      </c>
      <c r="P102" s="105"/>
      <c r="Q102" s="111">
        <v>12.0538006462839</v>
      </c>
      <c r="R102" s="105"/>
    </row>
    <row r="103" spans="1:18" x14ac:dyDescent="0.25">
      <c r="A103" s="109" t="s">
        <v>90</v>
      </c>
      <c r="B103" s="110">
        <v>43985</v>
      </c>
      <c r="C103" s="111">
        <v>2531.4416999999999</v>
      </c>
      <c r="D103" s="111"/>
      <c r="E103" s="111"/>
      <c r="F103" s="111"/>
      <c r="G103" s="111"/>
      <c r="H103" s="111"/>
      <c r="I103" s="111"/>
      <c r="J103" s="111">
        <v>17.5138566061134</v>
      </c>
      <c r="K103" s="111">
        <v>18.2819736080857</v>
      </c>
      <c r="L103" s="111">
        <v>16.469070182390599</v>
      </c>
      <c r="M103" s="111">
        <v>16.369630123498101</v>
      </c>
      <c r="N103" s="111">
        <v>14.8330282535912</v>
      </c>
      <c r="O103" s="111">
        <v>9.1413447360393505</v>
      </c>
      <c r="P103" s="105"/>
      <c r="Q103" s="111">
        <v>11.708760379137001</v>
      </c>
      <c r="R103" s="105"/>
    </row>
    <row r="104" spans="1:18" x14ac:dyDescent="0.25">
      <c r="A104" s="109" t="s">
        <v>91</v>
      </c>
      <c r="B104" s="110">
        <v>43985</v>
      </c>
      <c r="C104" s="111">
        <v>22.212399999999999</v>
      </c>
      <c r="D104" s="111"/>
      <c r="E104" s="111"/>
      <c r="F104" s="111"/>
      <c r="G104" s="111"/>
      <c r="H104" s="111"/>
      <c r="I104" s="111"/>
      <c r="J104" s="111">
        <v>7.1861522757004499</v>
      </c>
      <c r="K104" s="111">
        <v>9.1904515855111004</v>
      </c>
      <c r="L104" s="111">
        <v>8.7157371010172007</v>
      </c>
      <c r="M104" s="111">
        <v>7.4790482114990304</v>
      </c>
      <c r="N104" s="111">
        <v>9.7768642396388792</v>
      </c>
      <c r="O104" s="111">
        <v>8.6090266453089708</v>
      </c>
      <c r="P104" s="105"/>
      <c r="Q104" s="111">
        <v>10.226028905712299</v>
      </c>
      <c r="R104" s="105"/>
    </row>
    <row r="105" spans="1:18" x14ac:dyDescent="0.25">
      <c r="A105" s="109" t="s">
        <v>92</v>
      </c>
      <c r="B105" s="110">
        <v>43985</v>
      </c>
      <c r="C105" s="111">
        <v>65.825100000000006</v>
      </c>
      <c r="D105" s="111"/>
      <c r="E105" s="111"/>
      <c r="F105" s="111"/>
      <c r="G105" s="111"/>
      <c r="H105" s="111"/>
      <c r="I105" s="111"/>
      <c r="J105" s="111">
        <v>13.508479209556301</v>
      </c>
      <c r="K105" s="111">
        <v>-12.6559094673368</v>
      </c>
      <c r="L105" s="111">
        <v>-10.126023313102101</v>
      </c>
      <c r="M105" s="111">
        <v>-4.5557706172571804</v>
      </c>
      <c r="N105" s="111">
        <v>-2.4151576055278299</v>
      </c>
      <c r="O105" s="111">
        <v>4.7192281953224997</v>
      </c>
      <c r="P105" s="105"/>
      <c r="Q105" s="111">
        <v>23.9973636791897</v>
      </c>
      <c r="R105" s="105"/>
    </row>
    <row r="106" spans="1:18" x14ac:dyDescent="0.25">
      <c r="A106" s="109" t="s">
        <v>93</v>
      </c>
      <c r="B106" s="110">
        <v>43985</v>
      </c>
      <c r="C106" s="111">
        <v>64.813199999999995</v>
      </c>
      <c r="D106" s="111"/>
      <c r="E106" s="111"/>
      <c r="F106" s="111"/>
      <c r="G106" s="111"/>
      <c r="H106" s="111"/>
      <c r="I106" s="111"/>
      <c r="J106" s="111">
        <v>23.809781139981499</v>
      </c>
      <c r="K106" s="111">
        <v>6.0108129240806996</v>
      </c>
      <c r="L106" s="111">
        <v>7.1760469164336804</v>
      </c>
      <c r="M106" s="111">
        <v>7.8688624661853002</v>
      </c>
      <c r="N106" s="111">
        <v>8.0717679989433293</v>
      </c>
      <c r="O106" s="111">
        <v>4.2192878866603101</v>
      </c>
      <c r="P106" s="105"/>
      <c r="Q106" s="111">
        <v>23.713189522342098</v>
      </c>
      <c r="R106" s="105"/>
    </row>
    <row r="107" spans="1:18" x14ac:dyDescent="0.25">
      <c r="A107" s="109" t="s">
        <v>94</v>
      </c>
      <c r="B107" s="110">
        <v>43985</v>
      </c>
      <c r="C107" s="111">
        <v>64.813199999999995</v>
      </c>
      <c r="D107" s="111"/>
      <c r="E107" s="111"/>
      <c r="F107" s="111"/>
      <c r="G107" s="111"/>
      <c r="H107" s="111"/>
      <c r="I107" s="111"/>
      <c r="J107" s="111">
        <v>23.809781139981499</v>
      </c>
      <c r="K107" s="111">
        <v>6.0108129240806996</v>
      </c>
      <c r="L107" s="111">
        <v>7.1760469164336804</v>
      </c>
      <c r="M107" s="111">
        <v>7.8688624661853002</v>
      </c>
      <c r="N107" s="111">
        <v>8.0717679989433293</v>
      </c>
      <c r="O107" s="111">
        <v>4.2192878866603101</v>
      </c>
      <c r="P107" s="105"/>
      <c r="Q107" s="111">
        <v>23.713189522342098</v>
      </c>
      <c r="R107" s="105"/>
    </row>
    <row r="108" spans="1:18" x14ac:dyDescent="0.25">
      <c r="A108" s="109" t="s">
        <v>95</v>
      </c>
      <c r="B108" s="110">
        <v>43985</v>
      </c>
      <c r="C108" s="111">
        <v>64.813199999999995</v>
      </c>
      <c r="D108" s="111"/>
      <c r="E108" s="111"/>
      <c r="F108" s="111"/>
      <c r="G108" s="111"/>
      <c r="H108" s="111"/>
      <c r="I108" s="111"/>
      <c r="J108" s="111">
        <v>23.809781139981499</v>
      </c>
      <c r="K108" s="111">
        <v>6.0108129240806996</v>
      </c>
      <c r="L108" s="111">
        <v>7.1760469164336804</v>
      </c>
      <c r="M108" s="111">
        <v>7.8688624661853002</v>
      </c>
      <c r="N108" s="111">
        <v>8.0717679989433293</v>
      </c>
      <c r="O108" s="111">
        <v>4.2192878866603101</v>
      </c>
      <c r="P108" s="105"/>
      <c r="Q108" s="111">
        <v>23.713189522342098</v>
      </c>
      <c r="R108" s="105"/>
    </row>
    <row r="109" spans="1:18" x14ac:dyDescent="0.25">
      <c r="A109" s="109" t="s">
        <v>96</v>
      </c>
      <c r="B109" s="110">
        <v>43985</v>
      </c>
      <c r="C109" s="111">
        <v>27.3139</v>
      </c>
      <c r="D109" s="111"/>
      <c r="E109" s="111"/>
      <c r="F109" s="111"/>
      <c r="G109" s="111"/>
      <c r="H109" s="111"/>
      <c r="I109" s="111"/>
      <c r="J109" s="111">
        <v>16.4450509106541</v>
      </c>
      <c r="K109" s="111">
        <v>8.9214768598360799</v>
      </c>
      <c r="L109" s="111">
        <v>9.0544116964879304</v>
      </c>
      <c r="M109" s="111">
        <v>7.4404714037854296</v>
      </c>
      <c r="N109" s="111">
        <v>9.9016761158998801</v>
      </c>
      <c r="O109" s="111">
        <v>7.06545532691338</v>
      </c>
      <c r="P109" s="105"/>
      <c r="Q109" s="111">
        <v>13.6639427027027</v>
      </c>
      <c r="R109" s="105"/>
    </row>
    <row r="110" spans="1:18" x14ac:dyDescent="0.25">
      <c r="A110" s="109" t="s">
        <v>97</v>
      </c>
      <c r="B110" s="110">
        <v>43985</v>
      </c>
      <c r="C110" s="111">
        <v>26.436599999999999</v>
      </c>
      <c r="D110" s="111"/>
      <c r="E110" s="111"/>
      <c r="F110" s="111"/>
      <c r="G110" s="111"/>
      <c r="H110" s="111"/>
      <c r="I110" s="111"/>
      <c r="J110" s="111">
        <v>27.431785503451199</v>
      </c>
      <c r="K110" s="111">
        <v>13.5278252604156</v>
      </c>
      <c r="L110" s="111">
        <v>13.6736593601143</v>
      </c>
      <c r="M110" s="111">
        <v>11.900869063844601</v>
      </c>
      <c r="N110" s="111">
        <v>12.027375355037</v>
      </c>
      <c r="O110" s="111">
        <v>8.9507732827013999</v>
      </c>
      <c r="P110" s="105"/>
      <c r="Q110" s="111">
        <v>15.841983100079201</v>
      </c>
      <c r="R110" s="105"/>
    </row>
    <row r="111" spans="1:18" x14ac:dyDescent="0.25">
      <c r="A111" s="109" t="s">
        <v>98</v>
      </c>
      <c r="B111" s="110">
        <v>43985</v>
      </c>
      <c r="C111" s="111">
        <v>16.283899999999999</v>
      </c>
      <c r="D111" s="111"/>
      <c r="E111" s="111"/>
      <c r="F111" s="111"/>
      <c r="G111" s="111"/>
      <c r="H111" s="111"/>
      <c r="I111" s="111"/>
      <c r="J111" s="111">
        <v>22.535293343124199</v>
      </c>
      <c r="K111" s="111">
        <v>5.1782600310572198</v>
      </c>
      <c r="L111" s="111">
        <v>8.5373349619519505</v>
      </c>
      <c r="M111" s="111">
        <v>7.1073343662134203</v>
      </c>
      <c r="N111" s="111">
        <v>5.6411393177236198</v>
      </c>
      <c r="O111" s="111">
        <v>4.6590158304549201</v>
      </c>
      <c r="P111" s="105"/>
      <c r="Q111" s="111">
        <v>7.5822264462809903</v>
      </c>
      <c r="R111" s="105"/>
    </row>
    <row r="112" spans="1:18" x14ac:dyDescent="0.25">
      <c r="A112" s="109" t="s">
        <v>99</v>
      </c>
      <c r="B112" s="110">
        <v>43985</v>
      </c>
      <c r="C112" s="111">
        <v>26.1373</v>
      </c>
      <c r="D112" s="111"/>
      <c r="E112" s="111"/>
      <c r="F112" s="111"/>
      <c r="G112" s="111"/>
      <c r="H112" s="111"/>
      <c r="I112" s="111"/>
      <c r="J112" s="111">
        <v>20.139137273244302</v>
      </c>
      <c r="K112" s="111">
        <v>17.866030251037401</v>
      </c>
      <c r="L112" s="111">
        <v>16.158554810527502</v>
      </c>
      <c r="M112" s="111">
        <v>12.2418402546169</v>
      </c>
      <c r="N112" s="111">
        <v>14.2992201767272</v>
      </c>
      <c r="O112" s="111">
        <v>9.3035267934690804</v>
      </c>
      <c r="P112" s="105"/>
      <c r="Q112" s="111">
        <v>14.0174071870538</v>
      </c>
      <c r="R112" s="105"/>
    </row>
    <row r="113" spans="1:18" x14ac:dyDescent="0.25">
      <c r="A113" s="109" t="s">
        <v>100</v>
      </c>
      <c r="B113" s="110">
        <v>43985</v>
      </c>
      <c r="C113" s="111">
        <v>15.87</v>
      </c>
      <c r="D113" s="111"/>
      <c r="E113" s="111"/>
      <c r="F113" s="111"/>
      <c r="G113" s="111"/>
      <c r="H113" s="111"/>
      <c r="I113" s="111"/>
      <c r="J113" s="111">
        <v>3.6040192303616001</v>
      </c>
      <c r="K113" s="111">
        <v>1.4175078805808701</v>
      </c>
      <c r="L113" s="111">
        <v>4.8956242454491399</v>
      </c>
      <c r="M113" s="111">
        <v>5.94415499373304</v>
      </c>
      <c r="N113" s="111">
        <v>6.2405188216414098</v>
      </c>
      <c r="O113" s="111">
        <v>6.6496823939813199</v>
      </c>
      <c r="P113" s="105"/>
      <c r="Q113" s="111">
        <v>8.4485410094637192</v>
      </c>
      <c r="R113" s="105"/>
    </row>
    <row r="114" spans="1:18" x14ac:dyDescent="0.25">
      <c r="A114" s="109" t="s">
        <v>101</v>
      </c>
      <c r="B114" s="110">
        <v>43985</v>
      </c>
      <c r="C114" s="111">
        <v>1135.0782999999999</v>
      </c>
      <c r="D114" s="111"/>
      <c r="E114" s="111"/>
      <c r="F114" s="111"/>
      <c r="G114" s="111"/>
      <c r="H114" s="111"/>
      <c r="I114" s="111"/>
      <c r="J114" s="111">
        <v>4.7891139773979203</v>
      </c>
      <c r="K114" s="111">
        <v>5.6606116081347304</v>
      </c>
      <c r="L114" s="111">
        <v>6.4667766151439601</v>
      </c>
      <c r="M114" s="111">
        <v>6.6578348018776197</v>
      </c>
      <c r="N114" s="111">
        <v>7.7011315882975602</v>
      </c>
      <c r="O114" s="111"/>
      <c r="P114" s="105"/>
      <c r="Q114" s="111">
        <v>9.0134514625228501</v>
      </c>
      <c r="R114" s="105"/>
    </row>
    <row r="115" spans="1:18" x14ac:dyDescent="0.25">
      <c r="A115" s="109" t="s">
        <v>102</v>
      </c>
      <c r="B115" s="110">
        <v>43985</v>
      </c>
      <c r="C115" s="111">
        <v>30.929400000000001</v>
      </c>
      <c r="D115" s="111"/>
      <c r="E115" s="111"/>
      <c r="F115" s="111"/>
      <c r="G115" s="111"/>
      <c r="H115" s="111"/>
      <c r="I115" s="111"/>
      <c r="J115" s="111">
        <v>14.7927419681366</v>
      </c>
      <c r="K115" s="111">
        <v>5.9037205021730301</v>
      </c>
      <c r="L115" s="111">
        <v>6.4694224320773204</v>
      </c>
      <c r="M115" s="111">
        <v>6.0077523251537102</v>
      </c>
      <c r="N115" s="111">
        <v>6.1090310942782198</v>
      </c>
      <c r="O115" s="111">
        <v>7.4076835789304099</v>
      </c>
      <c r="P115" s="105"/>
      <c r="Q115" s="111">
        <v>12.345234324499</v>
      </c>
      <c r="R115" s="105"/>
    </row>
    <row r="116" spans="1:18" x14ac:dyDescent="0.25">
      <c r="A116" s="109" t="s">
        <v>103</v>
      </c>
      <c r="B116" s="110">
        <v>43985</v>
      </c>
      <c r="C116" s="111">
        <v>27.5139</v>
      </c>
      <c r="D116" s="111"/>
      <c r="E116" s="111"/>
      <c r="F116" s="111"/>
      <c r="G116" s="111"/>
      <c r="H116" s="111"/>
      <c r="I116" s="111"/>
      <c r="J116" s="111">
        <v>25.786920831194202</v>
      </c>
      <c r="K116" s="111">
        <v>9.9052874684708705</v>
      </c>
      <c r="L116" s="111">
        <v>10.031151404193301</v>
      </c>
      <c r="M116" s="111">
        <v>9.6861768349480002</v>
      </c>
      <c r="N116" s="111">
        <v>10.804052095987</v>
      </c>
      <c r="O116" s="111">
        <v>9.6365789676481093</v>
      </c>
      <c r="P116" s="105"/>
      <c r="Q116" s="111">
        <v>14.5594984294223</v>
      </c>
      <c r="R116" s="105"/>
    </row>
    <row r="117" spans="1:18" x14ac:dyDescent="0.25">
      <c r="A117" s="109" t="s">
        <v>104</v>
      </c>
      <c r="B117" s="110">
        <v>43985</v>
      </c>
      <c r="C117" s="111">
        <v>22.636600000000001</v>
      </c>
      <c r="D117" s="111"/>
      <c r="E117" s="111"/>
      <c r="F117" s="111"/>
      <c r="G117" s="111"/>
      <c r="H117" s="111"/>
      <c r="I117" s="111"/>
      <c r="J117" s="111">
        <v>18.539987009934901</v>
      </c>
      <c r="K117" s="111">
        <v>13.389148463361501</v>
      </c>
      <c r="L117" s="111">
        <v>11.9541755919991</v>
      </c>
      <c r="M117" s="111">
        <v>9.8176858182662397</v>
      </c>
      <c r="N117" s="111">
        <v>11.007592868619801</v>
      </c>
      <c r="O117" s="111">
        <v>8.5388190490425302</v>
      </c>
      <c r="P117" s="105"/>
      <c r="Q117" s="111">
        <v>9.1769976124154393</v>
      </c>
      <c r="R117" s="105"/>
    </row>
    <row r="118" spans="1:18" x14ac:dyDescent="0.25">
      <c r="A118" s="109" t="s">
        <v>105</v>
      </c>
      <c r="B118" s="110">
        <v>43985</v>
      </c>
      <c r="C118" s="111">
        <v>12.8942</v>
      </c>
      <c r="D118" s="111"/>
      <c r="E118" s="111"/>
      <c r="F118" s="111"/>
      <c r="G118" s="111"/>
      <c r="H118" s="111"/>
      <c r="I118" s="111"/>
      <c r="J118" s="111">
        <v>11.6988042708303</v>
      </c>
      <c r="K118" s="111">
        <v>19.846810464750298</v>
      </c>
      <c r="L118" s="111">
        <v>15.5524246849352</v>
      </c>
      <c r="M118" s="111">
        <v>11.879171292230099</v>
      </c>
      <c r="N118" s="111">
        <v>14.236833818740999</v>
      </c>
      <c r="O118" s="111">
        <v>8.8521230804955806</v>
      </c>
      <c r="P118" s="105"/>
      <c r="Q118" s="111">
        <v>9.0521251071122499</v>
      </c>
      <c r="R118" s="105"/>
    </row>
    <row r="119" spans="1:18" x14ac:dyDescent="0.25">
      <c r="A119" s="109" t="s">
        <v>106</v>
      </c>
      <c r="B119" s="110">
        <v>43985</v>
      </c>
      <c r="C119" s="111">
        <v>27.860600000000002</v>
      </c>
      <c r="D119" s="111"/>
      <c r="E119" s="111"/>
      <c r="F119" s="111"/>
      <c r="G119" s="111"/>
      <c r="H119" s="111"/>
      <c r="I119" s="111"/>
      <c r="J119" s="111">
        <v>13.3733758640932</v>
      </c>
      <c r="K119" s="111">
        <v>16.487166525526401</v>
      </c>
      <c r="L119" s="111">
        <v>12.7089128535714</v>
      </c>
      <c r="M119" s="111">
        <v>9.25174139144492</v>
      </c>
      <c r="N119" s="111">
        <v>10.5054684916377</v>
      </c>
      <c r="O119" s="111">
        <v>7.4776309146825701</v>
      </c>
      <c r="P119" s="105"/>
      <c r="Q119" s="111">
        <v>11.479343194224301</v>
      </c>
      <c r="R119" s="105"/>
    </row>
    <row r="120" spans="1:18" x14ac:dyDescent="0.25">
      <c r="A120" s="109" t="s">
        <v>107</v>
      </c>
      <c r="B120" s="110">
        <v>43985</v>
      </c>
      <c r="C120" s="111">
        <v>2017.6324</v>
      </c>
      <c r="D120" s="111"/>
      <c r="E120" s="111"/>
      <c r="F120" s="111"/>
      <c r="G120" s="111"/>
      <c r="H120" s="111"/>
      <c r="I120" s="111"/>
      <c r="J120" s="111">
        <v>18.367504480836999</v>
      </c>
      <c r="K120" s="111">
        <v>9.1118683884610601</v>
      </c>
      <c r="L120" s="111">
        <v>11.0190924737845</v>
      </c>
      <c r="M120" s="111">
        <v>8.8430537684735704</v>
      </c>
      <c r="N120" s="111">
        <v>10.7065272952452</v>
      </c>
      <c r="O120" s="111">
        <v>8.7223820554857596</v>
      </c>
      <c r="P120" s="105"/>
      <c r="Q120" s="111">
        <v>12.118624013050599</v>
      </c>
      <c r="R120" s="105"/>
    </row>
    <row r="121" spans="1:18" x14ac:dyDescent="0.25">
      <c r="A121" s="109" t="s">
        <v>108</v>
      </c>
      <c r="B121" s="110">
        <v>43985</v>
      </c>
      <c r="C121" s="111">
        <v>30.210699999999999</v>
      </c>
      <c r="D121" s="111"/>
      <c r="E121" s="111"/>
      <c r="F121" s="111"/>
      <c r="G121" s="111"/>
      <c r="H121" s="111"/>
      <c r="I121" s="111"/>
      <c r="J121" s="111">
        <v>12.190254137575501</v>
      </c>
      <c r="K121" s="111">
        <v>-4.7848196113196204</v>
      </c>
      <c r="L121" s="111">
        <v>1.54085488300017</v>
      </c>
      <c r="M121" s="111">
        <v>2.2764710813074198</v>
      </c>
      <c r="N121" s="111">
        <v>-4.4613821954736199</v>
      </c>
      <c r="O121" s="111">
        <v>1.79953656343202</v>
      </c>
      <c r="P121" s="105"/>
      <c r="Q121" s="111">
        <v>11.795439308622001</v>
      </c>
      <c r="R121" s="105"/>
    </row>
    <row r="122" spans="1:18" x14ac:dyDescent="0.25">
      <c r="A122" s="109" t="s">
        <v>109</v>
      </c>
      <c r="B122" s="110">
        <v>43985</v>
      </c>
      <c r="C122" s="111">
        <v>62.9741</v>
      </c>
      <c r="D122" s="111"/>
      <c r="E122" s="111"/>
      <c r="F122" s="111"/>
      <c r="G122" s="111"/>
      <c r="H122" s="111"/>
      <c r="I122" s="111"/>
      <c r="J122" s="111">
        <v>6.1601908438109003</v>
      </c>
      <c r="K122" s="111">
        <v>5.8164438562425804</v>
      </c>
      <c r="L122" s="111">
        <v>6.1746484161194699</v>
      </c>
      <c r="M122" s="111">
        <v>5.9961348326648602</v>
      </c>
      <c r="N122" s="111">
        <v>6.0933787880055998</v>
      </c>
      <c r="O122" s="111">
        <v>4.2363823072098503</v>
      </c>
      <c r="P122" s="105"/>
      <c r="Q122" s="111">
        <v>24.0252814363817</v>
      </c>
      <c r="R122" s="105"/>
    </row>
    <row r="123" spans="1:18" x14ac:dyDescent="0.25">
      <c r="A123" s="109" t="s">
        <v>110</v>
      </c>
      <c r="B123" s="110">
        <v>43985</v>
      </c>
      <c r="C123" s="111">
        <v>15.7128</v>
      </c>
      <c r="D123" s="111"/>
      <c r="E123" s="111"/>
      <c r="F123" s="111"/>
      <c r="G123" s="111"/>
      <c r="H123" s="111"/>
      <c r="I123" s="111"/>
      <c r="J123" s="111">
        <v>6.8413581030652697</v>
      </c>
      <c r="K123" s="111">
        <v>10.4646456900886</v>
      </c>
      <c r="L123" s="111">
        <v>12.590844526612401</v>
      </c>
      <c r="M123" s="111">
        <v>9.9640181679642197</v>
      </c>
      <c r="N123" s="111">
        <v>11.5001292016424</v>
      </c>
      <c r="O123" s="111">
        <v>8.3265460881912805</v>
      </c>
      <c r="P123" s="105"/>
      <c r="Q123" s="111">
        <v>11.2620371674784</v>
      </c>
      <c r="R123" s="105"/>
    </row>
    <row r="124" spans="1:18" x14ac:dyDescent="0.25">
      <c r="A124" s="109" t="s">
        <v>111</v>
      </c>
      <c r="B124" s="110">
        <v>43985</v>
      </c>
      <c r="C124" s="111">
        <v>26.8355</v>
      </c>
      <c r="D124" s="111"/>
      <c r="E124" s="111"/>
      <c r="F124" s="111"/>
      <c r="G124" s="111"/>
      <c r="H124" s="111"/>
      <c r="I124" s="111"/>
      <c r="J124" s="111">
        <v>19.1039319130861</v>
      </c>
      <c r="K124" s="111">
        <v>15.3563558063433</v>
      </c>
      <c r="L124" s="111">
        <v>14.589940821251799</v>
      </c>
      <c r="M124" s="111">
        <v>11.549967828634999</v>
      </c>
      <c r="N124" s="111">
        <v>13.905812039166801</v>
      </c>
      <c r="O124" s="111">
        <v>9.2603938140600395</v>
      </c>
      <c r="P124" s="105"/>
      <c r="Q124" s="111">
        <v>10.2655487804878</v>
      </c>
      <c r="R124" s="105"/>
    </row>
    <row r="125" spans="1:18" x14ac:dyDescent="0.25">
      <c r="A125" s="109" t="s">
        <v>112</v>
      </c>
      <c r="B125" s="110">
        <v>43985</v>
      </c>
      <c r="C125" s="111">
        <v>30.738</v>
      </c>
      <c r="D125" s="111"/>
      <c r="E125" s="111"/>
      <c r="F125" s="111"/>
      <c r="G125" s="111"/>
      <c r="H125" s="111"/>
      <c r="I125" s="111"/>
      <c r="J125" s="111">
        <v>16.594078373203399</v>
      </c>
      <c r="K125" s="111">
        <v>8.8067497901670109</v>
      </c>
      <c r="L125" s="111">
        <v>8.7393894271127106</v>
      </c>
      <c r="M125" s="111">
        <v>7.7652425531042297</v>
      </c>
      <c r="N125" s="111">
        <v>8.0175550916078802</v>
      </c>
      <c r="O125" s="111">
        <v>6.29490635184015</v>
      </c>
      <c r="P125" s="105"/>
      <c r="Q125" s="111">
        <v>12.3722948676038</v>
      </c>
      <c r="R125" s="105"/>
    </row>
    <row r="126" spans="1:18" x14ac:dyDescent="0.25">
      <c r="A126" s="109" t="s">
        <v>113</v>
      </c>
      <c r="B126" s="110">
        <v>43985</v>
      </c>
      <c r="C126" s="111">
        <v>18.155799999999999</v>
      </c>
      <c r="D126" s="111"/>
      <c r="E126" s="111"/>
      <c r="F126" s="111"/>
      <c r="G126" s="111"/>
      <c r="H126" s="111"/>
      <c r="I126" s="111"/>
      <c r="J126" s="111">
        <v>17.4684160737973</v>
      </c>
      <c r="K126" s="111">
        <v>12.5241906836038</v>
      </c>
      <c r="L126" s="111">
        <v>11.906910225656601</v>
      </c>
      <c r="M126" s="111">
        <v>9.8504007351383898</v>
      </c>
      <c r="N126" s="111">
        <v>11.604151088928001</v>
      </c>
      <c r="O126" s="111">
        <v>7.5788313782844297</v>
      </c>
      <c r="P126" s="105"/>
      <c r="Q126" s="111">
        <v>9.8149258160237398</v>
      </c>
      <c r="R126" s="105"/>
    </row>
    <row r="127" spans="1:18" x14ac:dyDescent="0.25">
      <c r="A127" s="109" t="s">
        <v>369</v>
      </c>
      <c r="B127" s="110">
        <v>43985</v>
      </c>
      <c r="C127" s="111">
        <v>0.36620000000000003</v>
      </c>
      <c r="D127" s="111"/>
      <c r="E127" s="111"/>
      <c r="F127" s="111"/>
      <c r="G127" s="111"/>
      <c r="H127" s="111"/>
      <c r="I127" s="111"/>
      <c r="J127" s="111">
        <v>8.5693236832305608</v>
      </c>
      <c r="K127" s="111">
        <v>8.8607287645958994</v>
      </c>
      <c r="L127" s="111"/>
      <c r="M127" s="111"/>
      <c r="N127" s="111"/>
      <c r="O127" s="111"/>
      <c r="P127" s="105"/>
      <c r="Q127" s="111">
        <v>8.7908060420430303</v>
      </c>
      <c r="R127" s="105"/>
    </row>
    <row r="128" spans="1:18" x14ac:dyDescent="0.25">
      <c r="A128" s="109" t="s">
        <v>114</v>
      </c>
      <c r="B128" s="110">
        <v>43985</v>
      </c>
      <c r="C128" s="111">
        <v>20.392299999999999</v>
      </c>
      <c r="D128" s="111"/>
      <c r="E128" s="111"/>
      <c r="F128" s="111"/>
      <c r="G128" s="111"/>
      <c r="H128" s="111"/>
      <c r="I128" s="111"/>
      <c r="J128" s="111">
        <v>19.145099017895099</v>
      </c>
      <c r="K128" s="111">
        <v>16.151327628419299</v>
      </c>
      <c r="L128" s="111">
        <v>4.2647140208297998</v>
      </c>
      <c r="M128" s="111">
        <v>2.9103737652171602</v>
      </c>
      <c r="N128" s="111">
        <v>-9.9664729776479305E-2</v>
      </c>
      <c r="O128" s="111">
        <v>1.54894692203199</v>
      </c>
      <c r="P128" s="105"/>
      <c r="Q128" s="111">
        <v>10.440928984310499</v>
      </c>
      <c r="R128" s="105"/>
    </row>
    <row r="129" spans="1:18" x14ac:dyDescent="0.25">
      <c r="A129" s="132"/>
      <c r="B129" s="132"/>
      <c r="C129" s="132"/>
      <c r="D129" s="114"/>
      <c r="E129" s="114"/>
      <c r="F129" s="114" t="s">
        <v>115</v>
      </c>
      <c r="G129" s="114" t="s">
        <v>116</v>
      </c>
      <c r="H129" s="114" t="s">
        <v>117</v>
      </c>
      <c r="I129" s="114" t="s">
        <v>47</v>
      </c>
      <c r="J129" s="114" t="s">
        <v>48</v>
      </c>
      <c r="K129" s="114" t="s">
        <v>1</v>
      </c>
      <c r="L129" s="114" t="s">
        <v>2</v>
      </c>
      <c r="M129" s="114" t="s">
        <v>3</v>
      </c>
      <c r="N129" s="114" t="s">
        <v>4</v>
      </c>
      <c r="O129" s="114" t="s">
        <v>5</v>
      </c>
      <c r="P129" s="105"/>
      <c r="Q129" s="114" t="s">
        <v>46</v>
      </c>
      <c r="R129" s="105"/>
    </row>
    <row r="130" spans="1:18" x14ac:dyDescent="0.25">
      <c r="A130" s="132"/>
      <c r="B130" s="132"/>
      <c r="C130" s="132"/>
      <c r="D130" s="114"/>
      <c r="E130" s="114"/>
      <c r="F130" s="114" t="s">
        <v>0</v>
      </c>
      <c r="G130" s="114" t="s">
        <v>0</v>
      </c>
      <c r="H130" s="114" t="s">
        <v>0</v>
      </c>
      <c r="I130" s="114" t="s">
        <v>0</v>
      </c>
      <c r="J130" s="114" t="s">
        <v>0</v>
      </c>
      <c r="K130" s="114" t="s">
        <v>0</v>
      </c>
      <c r="L130" s="114" t="s">
        <v>0</v>
      </c>
      <c r="M130" s="114" t="s">
        <v>0</v>
      </c>
      <c r="N130" s="114" t="s">
        <v>0</v>
      </c>
      <c r="O130" s="114" t="s">
        <v>0</v>
      </c>
      <c r="P130" s="105"/>
      <c r="Q130" s="114" t="s">
        <v>0</v>
      </c>
      <c r="R130" s="105"/>
    </row>
    <row r="131" spans="1:18" x14ac:dyDescent="0.25">
      <c r="A131" s="114" t="s">
        <v>7</v>
      </c>
      <c r="B131" s="114" t="s">
        <v>8</v>
      </c>
      <c r="C131" s="114" t="s">
        <v>9</v>
      </c>
      <c r="D131" s="114"/>
      <c r="E131" s="114"/>
      <c r="F131" s="114"/>
      <c r="G131" s="114"/>
      <c r="H131" s="114"/>
      <c r="I131" s="114"/>
      <c r="J131" s="114"/>
      <c r="K131" s="114"/>
      <c r="L131" s="114"/>
      <c r="M131" s="114"/>
      <c r="N131" s="114"/>
      <c r="O131" s="114"/>
      <c r="P131" s="105"/>
      <c r="Q131" s="114"/>
      <c r="R131" s="105"/>
    </row>
    <row r="132" spans="1:18" x14ac:dyDescent="0.25">
      <c r="A132" s="108" t="s">
        <v>388</v>
      </c>
      <c r="B132" s="108"/>
      <c r="C132" s="108"/>
      <c r="D132" s="108"/>
      <c r="E132" s="108"/>
      <c r="F132" s="108"/>
      <c r="G132" s="108"/>
      <c r="H132" s="108"/>
      <c r="I132" s="108"/>
      <c r="J132" s="108"/>
      <c r="K132" s="108"/>
      <c r="L132" s="108"/>
      <c r="M132" s="108"/>
      <c r="N132" s="108"/>
      <c r="O132" s="108"/>
      <c r="P132" s="105"/>
      <c r="Q132" s="108"/>
      <c r="R132" s="105"/>
    </row>
    <row r="133" spans="1:18" x14ac:dyDescent="0.25">
      <c r="A133" s="109" t="s">
        <v>118</v>
      </c>
      <c r="B133" s="110">
        <v>43985</v>
      </c>
      <c r="C133" s="111">
        <v>322.48250000000002</v>
      </c>
      <c r="D133" s="111"/>
      <c r="E133" s="111"/>
      <c r="F133" s="111">
        <v>4.3241576917367697</v>
      </c>
      <c r="G133" s="111">
        <v>3.7060324174177399</v>
      </c>
      <c r="H133" s="111">
        <v>3.1435706125312599</v>
      </c>
      <c r="I133" s="111">
        <v>4.0145180796958098</v>
      </c>
      <c r="J133" s="111">
        <v>5.3040228502751496</v>
      </c>
      <c r="K133" s="111">
        <v>5.7073122300877301</v>
      </c>
      <c r="L133" s="111">
        <v>5.4941680209795303</v>
      </c>
      <c r="M133" s="111">
        <v>5.58420114183577</v>
      </c>
      <c r="N133" s="111">
        <v>5.96164183755337</v>
      </c>
      <c r="O133" s="111">
        <v>7.3259226937771702</v>
      </c>
      <c r="P133" s="105"/>
      <c r="Q133" s="111">
        <v>10.1368135663405</v>
      </c>
      <c r="R133" s="105"/>
    </row>
    <row r="134" spans="1:18" x14ac:dyDescent="0.25">
      <c r="A134" s="109" t="s">
        <v>119</v>
      </c>
      <c r="B134" s="110">
        <v>43985</v>
      </c>
      <c r="C134" s="111">
        <v>2223.9454999999998</v>
      </c>
      <c r="D134" s="111"/>
      <c r="E134" s="111"/>
      <c r="F134" s="111">
        <v>3.1744095935782899</v>
      </c>
      <c r="G134" s="111">
        <v>2.9111394109397901</v>
      </c>
      <c r="H134" s="111">
        <v>2.76881311106195</v>
      </c>
      <c r="I134" s="111">
        <v>3.7065813583020799</v>
      </c>
      <c r="J134" s="111">
        <v>4.87474354228286</v>
      </c>
      <c r="K134" s="111">
        <v>5.7633652548998402</v>
      </c>
      <c r="L134" s="111">
        <v>5.5217970235499596</v>
      </c>
      <c r="M134" s="111">
        <v>5.60008724150926</v>
      </c>
      <c r="N134" s="111">
        <v>5.8953553942932002</v>
      </c>
      <c r="O134" s="111">
        <v>7.2992605694407802</v>
      </c>
      <c r="P134" s="105"/>
      <c r="Q134" s="111">
        <v>10.058138650776501</v>
      </c>
      <c r="R134" s="105"/>
    </row>
    <row r="135" spans="1:18" x14ac:dyDescent="0.25">
      <c r="A135" s="109" t="s">
        <v>120</v>
      </c>
      <c r="B135" s="110">
        <v>43985</v>
      </c>
      <c r="C135" s="111">
        <v>2306.7981</v>
      </c>
      <c r="D135" s="111"/>
      <c r="E135" s="111"/>
      <c r="F135" s="111">
        <v>2.2311508719729001</v>
      </c>
      <c r="G135" s="111">
        <v>2.54536571953482</v>
      </c>
      <c r="H135" s="111">
        <v>2.6435207237265699</v>
      </c>
      <c r="I135" s="111">
        <v>3.2925824566350301</v>
      </c>
      <c r="J135" s="111">
        <v>3.87089489876282</v>
      </c>
      <c r="K135" s="111">
        <v>5.5378172433368702</v>
      </c>
      <c r="L135" s="111">
        <v>5.4302603813151702</v>
      </c>
      <c r="M135" s="111">
        <v>5.5690850886121002</v>
      </c>
      <c r="N135" s="111">
        <v>5.8639424402914901</v>
      </c>
      <c r="O135" s="111">
        <v>7.3104427787846404</v>
      </c>
      <c r="P135" s="105"/>
      <c r="Q135" s="111">
        <v>10.1334227868367</v>
      </c>
      <c r="R135" s="105"/>
    </row>
    <row r="136" spans="1:18" x14ac:dyDescent="0.25">
      <c r="A136" s="109" t="s">
        <v>121</v>
      </c>
      <c r="B136" s="110">
        <v>43985</v>
      </c>
      <c r="C136" s="111">
        <v>3082.1356000000001</v>
      </c>
      <c r="D136" s="111"/>
      <c r="E136" s="111"/>
      <c r="F136" s="111">
        <v>3.10772033060924</v>
      </c>
      <c r="G136" s="111">
        <v>3.2117273119515901</v>
      </c>
      <c r="H136" s="111">
        <v>3.38134642325993</v>
      </c>
      <c r="I136" s="111">
        <v>3.7263817275890099</v>
      </c>
      <c r="J136" s="111">
        <v>4.2601082685382901</v>
      </c>
      <c r="K136" s="111">
        <v>5.4058194227477596</v>
      </c>
      <c r="L136" s="111">
        <v>5.3971941896908504</v>
      </c>
      <c r="M136" s="111">
        <v>5.5838656580005903</v>
      </c>
      <c r="N136" s="111">
        <v>5.8988856865878097</v>
      </c>
      <c r="O136" s="111">
        <v>7.3108673235158204</v>
      </c>
      <c r="P136" s="105"/>
      <c r="Q136" s="111">
        <v>10.015874857556</v>
      </c>
      <c r="R136" s="105"/>
    </row>
    <row r="137" spans="1:18" x14ac:dyDescent="0.25">
      <c r="A137" s="109" t="s">
        <v>122</v>
      </c>
      <c r="B137" s="110">
        <v>43985</v>
      </c>
      <c r="C137" s="111">
        <v>2305.1718999999998</v>
      </c>
      <c r="D137" s="111"/>
      <c r="E137" s="111"/>
      <c r="F137" s="111">
        <v>3.3127651046110902</v>
      </c>
      <c r="G137" s="111">
        <v>3.1633919236582599</v>
      </c>
      <c r="H137" s="111">
        <v>2.7755864884826398</v>
      </c>
      <c r="I137" s="111">
        <v>3.8170406534861301</v>
      </c>
      <c r="J137" s="111">
        <v>5.02328809316462</v>
      </c>
      <c r="K137" s="111">
        <v>5.5663406613724602</v>
      </c>
      <c r="L137" s="111">
        <v>5.2895362585548602</v>
      </c>
      <c r="M137" s="111">
        <v>5.3770772169488703</v>
      </c>
      <c r="N137" s="111">
        <v>5.6585312553468796</v>
      </c>
      <c r="O137" s="111">
        <v>7.2007950290843503</v>
      </c>
      <c r="P137" s="105"/>
      <c r="Q137" s="111">
        <v>10.0112363207509</v>
      </c>
      <c r="R137" s="105"/>
    </row>
    <row r="138" spans="1:18" x14ac:dyDescent="0.25">
      <c r="A138" s="109" t="s">
        <v>123</v>
      </c>
      <c r="B138" s="110">
        <v>43985</v>
      </c>
      <c r="C138" s="111">
        <v>2404.6441</v>
      </c>
      <c r="D138" s="111"/>
      <c r="E138" s="111"/>
      <c r="F138" s="111">
        <v>3.0330085001354399</v>
      </c>
      <c r="G138" s="111">
        <v>2.6670220570104899</v>
      </c>
      <c r="H138" s="111">
        <v>2.5599954427674301</v>
      </c>
      <c r="I138" s="111">
        <v>2.9717377877252802</v>
      </c>
      <c r="J138" s="111">
        <v>3.2448767673511498</v>
      </c>
      <c r="K138" s="111">
        <v>3.90885371861506</v>
      </c>
      <c r="L138" s="111">
        <v>4.4872688186947602</v>
      </c>
      <c r="M138" s="111">
        <v>4.7946357362521699</v>
      </c>
      <c r="N138" s="111">
        <v>5.1587317569147801</v>
      </c>
      <c r="O138" s="111">
        <v>6.8976358134562901</v>
      </c>
      <c r="P138" s="105"/>
      <c r="Q138" s="111">
        <v>9.7132174795596598</v>
      </c>
      <c r="R138" s="105"/>
    </row>
    <row r="139" spans="1:18" x14ac:dyDescent="0.25">
      <c r="A139" s="109" t="s">
        <v>124</v>
      </c>
      <c r="B139" s="110">
        <v>43985</v>
      </c>
      <c r="C139" s="111">
        <v>2863.9369999999999</v>
      </c>
      <c r="D139" s="111"/>
      <c r="E139" s="111"/>
      <c r="F139" s="111">
        <v>3.16605653281843</v>
      </c>
      <c r="G139" s="111">
        <v>2.80702903848151</v>
      </c>
      <c r="H139" s="111">
        <v>2.8804345607314401</v>
      </c>
      <c r="I139" s="111">
        <v>3.3976969169564102</v>
      </c>
      <c r="J139" s="111">
        <v>4.3098993563731502</v>
      </c>
      <c r="K139" s="111">
        <v>5.6012947656350001</v>
      </c>
      <c r="L139" s="111">
        <v>5.4091965432837803</v>
      </c>
      <c r="M139" s="111">
        <v>5.4696156635870903</v>
      </c>
      <c r="N139" s="111">
        <v>5.7893327592862702</v>
      </c>
      <c r="O139" s="111">
        <v>7.2401345121941301</v>
      </c>
      <c r="P139" s="105"/>
      <c r="Q139" s="111">
        <v>9.9958166615234898</v>
      </c>
      <c r="R139" s="105"/>
    </row>
    <row r="140" spans="1:18" x14ac:dyDescent="0.25">
      <c r="A140" s="109" t="s">
        <v>125</v>
      </c>
      <c r="B140" s="110">
        <v>43985</v>
      </c>
      <c r="C140" s="111">
        <v>2581.7811999999999</v>
      </c>
      <c r="D140" s="111"/>
      <c r="E140" s="111"/>
      <c r="F140" s="111">
        <v>2.81782654270557</v>
      </c>
      <c r="G140" s="111">
        <v>3.1308538125151002</v>
      </c>
      <c r="H140" s="111">
        <v>2.8795858272803501</v>
      </c>
      <c r="I140" s="111">
        <v>4.0397872742255201</v>
      </c>
      <c r="J140" s="111">
        <v>5.1091668421761396</v>
      </c>
      <c r="K140" s="111">
        <v>5.9448491930748304</v>
      </c>
      <c r="L140" s="111">
        <v>5.6236668871491897</v>
      </c>
      <c r="M140" s="111">
        <v>5.7366745335727503</v>
      </c>
      <c r="N140" s="111">
        <v>6.0486897928853596</v>
      </c>
      <c r="O140" s="111">
        <v>7.3680532348805503</v>
      </c>
      <c r="P140" s="105"/>
      <c r="Q140" s="111">
        <v>9.8805516155079705</v>
      </c>
      <c r="R140" s="105"/>
    </row>
    <row r="141" spans="1:18" x14ac:dyDescent="0.25">
      <c r="A141" s="109" t="s">
        <v>126</v>
      </c>
      <c r="B141" s="110">
        <v>43985</v>
      </c>
      <c r="C141" s="111">
        <v>2193.1900999999998</v>
      </c>
      <c r="D141" s="111"/>
      <c r="E141" s="111"/>
      <c r="F141" s="111">
        <v>3.2438967490664399</v>
      </c>
      <c r="G141" s="111">
        <v>2.04680770750132</v>
      </c>
      <c r="H141" s="111">
        <v>2.32408008319688</v>
      </c>
      <c r="I141" s="111">
        <v>2.72792941711208</v>
      </c>
      <c r="J141" s="111">
        <v>3.16820056596513</v>
      </c>
      <c r="K141" s="111">
        <v>4.2971158272058601</v>
      </c>
      <c r="L141" s="111">
        <v>4.5926416963632901</v>
      </c>
      <c r="M141" s="111">
        <v>4.7502014608808896</v>
      </c>
      <c r="N141" s="111">
        <v>5.1082195903044303</v>
      </c>
      <c r="O141" s="111">
        <v>7.0176175187523402</v>
      </c>
      <c r="P141" s="105"/>
      <c r="Q141" s="111">
        <v>10.0386677604242</v>
      </c>
      <c r="R141" s="105"/>
    </row>
    <row r="142" spans="1:18" x14ac:dyDescent="0.25">
      <c r="A142" s="109" t="s">
        <v>127</v>
      </c>
      <c r="B142" s="110">
        <v>43985</v>
      </c>
      <c r="C142" s="111">
        <v>3010.6226999999999</v>
      </c>
      <c r="D142" s="111"/>
      <c r="E142" s="111"/>
      <c r="F142" s="111">
        <v>4.0752432010988704</v>
      </c>
      <c r="G142" s="111">
        <v>3.1679490719149799</v>
      </c>
      <c r="H142" s="111">
        <v>3.6916920461293499</v>
      </c>
      <c r="I142" s="111">
        <v>4.1851537176022804</v>
      </c>
      <c r="J142" s="111">
        <v>5.0684061357694903</v>
      </c>
      <c r="K142" s="111">
        <v>6.0239693237201699</v>
      </c>
      <c r="L142" s="111">
        <v>5.78743028506437</v>
      </c>
      <c r="M142" s="111">
        <v>5.9154750614097296</v>
      </c>
      <c r="N142" s="111">
        <v>6.1880702736470097</v>
      </c>
      <c r="O142" s="111">
        <v>7.4389065504318399</v>
      </c>
      <c r="P142" s="105"/>
      <c r="Q142" s="111">
        <v>10.2471180215824</v>
      </c>
      <c r="R142" s="105"/>
    </row>
    <row r="143" spans="1:18" x14ac:dyDescent="0.25">
      <c r="A143" s="109" t="s">
        <v>128</v>
      </c>
      <c r="B143" s="110">
        <v>43985</v>
      </c>
      <c r="C143" s="111">
        <v>3940.181</v>
      </c>
      <c r="D143" s="111"/>
      <c r="E143" s="111"/>
      <c r="F143" s="111">
        <v>2.2613687036454602</v>
      </c>
      <c r="G143" s="111">
        <v>2.3583351859759101</v>
      </c>
      <c r="H143" s="111">
        <v>2.2476400641699201</v>
      </c>
      <c r="I143" s="111">
        <v>3.4134437128669801</v>
      </c>
      <c r="J143" s="111">
        <v>4.7130714836663197</v>
      </c>
      <c r="K143" s="111">
        <v>5.5080732079618002</v>
      </c>
      <c r="L143" s="111">
        <v>5.3113310817854096</v>
      </c>
      <c r="M143" s="111">
        <v>5.4281875652554596</v>
      </c>
      <c r="N143" s="111">
        <v>5.7546581104844297</v>
      </c>
      <c r="O143" s="111">
        <v>7.1290756165419698</v>
      </c>
      <c r="P143" s="105"/>
      <c r="Q143" s="111">
        <v>9.9547063947979204</v>
      </c>
      <c r="R143" s="105"/>
    </row>
    <row r="144" spans="1:18" x14ac:dyDescent="0.25">
      <c r="A144" s="109" t="s">
        <v>129</v>
      </c>
      <c r="B144" s="110">
        <v>43985</v>
      </c>
      <c r="C144" s="111">
        <v>1994.6638</v>
      </c>
      <c r="D144" s="111"/>
      <c r="E144" s="111"/>
      <c r="F144" s="111">
        <v>2.6407112088917599</v>
      </c>
      <c r="G144" s="111">
        <v>2.8778655108840598</v>
      </c>
      <c r="H144" s="111">
        <v>2.8671713966459098</v>
      </c>
      <c r="I144" s="111">
        <v>3.67670589528643</v>
      </c>
      <c r="J144" s="111">
        <v>4.4608536725828802</v>
      </c>
      <c r="K144" s="111">
        <v>4.9784520700910804</v>
      </c>
      <c r="L144" s="111">
        <v>5.1246397857005297</v>
      </c>
      <c r="M144" s="111">
        <v>5.3688185914085098</v>
      </c>
      <c r="N144" s="111">
        <v>5.74004901062799</v>
      </c>
      <c r="O144" s="111">
        <v>7.2323481641122598</v>
      </c>
      <c r="P144" s="105"/>
      <c r="Q144" s="111">
        <v>9.9810799992328203</v>
      </c>
      <c r="R144" s="105"/>
    </row>
    <row r="145" spans="1:18" x14ac:dyDescent="0.25">
      <c r="A145" s="109" t="s">
        <v>130</v>
      </c>
      <c r="B145" s="110">
        <v>43985</v>
      </c>
      <c r="C145" s="111">
        <v>296.46789999999999</v>
      </c>
      <c r="D145" s="111"/>
      <c r="E145" s="111"/>
      <c r="F145" s="111">
        <v>3.5337769093946001</v>
      </c>
      <c r="G145" s="111">
        <v>3.1443792940844002</v>
      </c>
      <c r="H145" s="111">
        <v>2.9635072427912501</v>
      </c>
      <c r="I145" s="111">
        <v>3.9121626313794802</v>
      </c>
      <c r="J145" s="111">
        <v>5.2129213941242902</v>
      </c>
      <c r="K145" s="111">
        <v>5.8415140952504396</v>
      </c>
      <c r="L145" s="111">
        <v>5.5197366964135499</v>
      </c>
      <c r="M145" s="111">
        <v>5.58471350366887</v>
      </c>
      <c r="N145" s="111">
        <v>5.8850502581482296</v>
      </c>
      <c r="O145" s="111">
        <v>7.2493065229234199</v>
      </c>
      <c r="P145" s="105"/>
      <c r="Q145" s="111">
        <v>10.0346147220102</v>
      </c>
      <c r="R145" s="105"/>
    </row>
    <row r="146" spans="1:18" x14ac:dyDescent="0.25">
      <c r="A146" s="109" t="s">
        <v>131</v>
      </c>
      <c r="B146" s="110">
        <v>43985</v>
      </c>
      <c r="C146" s="111">
        <v>2150.5756999999999</v>
      </c>
      <c r="D146" s="111"/>
      <c r="E146" s="111"/>
      <c r="F146" s="111">
        <v>4.25372888964504</v>
      </c>
      <c r="G146" s="111">
        <v>3.81994386996324</v>
      </c>
      <c r="H146" s="111">
        <v>3.45855970686193</v>
      </c>
      <c r="I146" s="111">
        <v>4.1452511869387898</v>
      </c>
      <c r="J146" s="111">
        <v>5.1233281115619604</v>
      </c>
      <c r="K146" s="111">
        <v>5.9621852425661901</v>
      </c>
      <c r="L146" s="111">
        <v>5.6563514680337397</v>
      </c>
      <c r="M146" s="111">
        <v>5.7545299829727101</v>
      </c>
      <c r="N146" s="111">
        <v>6.0291544094572203</v>
      </c>
      <c r="O146" s="111">
        <v>7.3721238124257704</v>
      </c>
      <c r="P146" s="105"/>
      <c r="Q146" s="111">
        <v>10.025268532804599</v>
      </c>
      <c r="R146" s="105"/>
    </row>
    <row r="147" spans="1:18" x14ac:dyDescent="0.25">
      <c r="A147" s="109" t="s">
        <v>132</v>
      </c>
      <c r="B147" s="110">
        <v>43985</v>
      </c>
      <c r="C147" s="111">
        <v>2421.8418999999999</v>
      </c>
      <c r="D147" s="111"/>
      <c r="E147" s="111"/>
      <c r="F147" s="111">
        <v>3.0039321244113002</v>
      </c>
      <c r="G147" s="111">
        <v>2.8340406526647199</v>
      </c>
      <c r="H147" s="111">
        <v>2.68749821361699</v>
      </c>
      <c r="I147" s="111">
        <v>3.42500405256119</v>
      </c>
      <c r="J147" s="111">
        <v>4.4401191547959096</v>
      </c>
      <c r="K147" s="111">
        <v>5.19567005784406</v>
      </c>
      <c r="L147" s="111">
        <v>5.1339958992552104</v>
      </c>
      <c r="M147" s="111">
        <v>5.2325383693126604</v>
      </c>
      <c r="N147" s="111">
        <v>5.5386576415065996</v>
      </c>
      <c r="O147" s="111">
        <v>7.0599087377908196</v>
      </c>
      <c r="P147" s="105"/>
      <c r="Q147" s="111">
        <v>9.8851798282579004</v>
      </c>
      <c r="R147" s="105"/>
    </row>
    <row r="148" spans="1:18" x14ac:dyDescent="0.25">
      <c r="A148" s="109" t="s">
        <v>133</v>
      </c>
      <c r="B148" s="110">
        <v>43985</v>
      </c>
      <c r="C148" s="111">
        <v>1553.0146</v>
      </c>
      <c r="D148" s="111"/>
      <c r="E148" s="111"/>
      <c r="F148" s="111">
        <v>2.8746037313712698</v>
      </c>
      <c r="G148" s="111">
        <v>2.6007352736432399</v>
      </c>
      <c r="H148" s="111">
        <v>2.5284347036684802</v>
      </c>
      <c r="I148" s="111">
        <v>2.9384567080931001</v>
      </c>
      <c r="J148" s="111">
        <v>3.4483598369427901</v>
      </c>
      <c r="K148" s="111">
        <v>3.75946795164527</v>
      </c>
      <c r="L148" s="111">
        <v>4.2502738141142302</v>
      </c>
      <c r="M148" s="111">
        <v>4.5443540575783397</v>
      </c>
      <c r="N148" s="111">
        <v>4.9346841690363599</v>
      </c>
      <c r="O148" s="111">
        <v>6.4579145579924102</v>
      </c>
      <c r="P148" s="105"/>
      <c r="Q148" s="111">
        <v>8.4260076688336394</v>
      </c>
      <c r="R148" s="105"/>
    </row>
    <row r="149" spans="1:18" x14ac:dyDescent="0.25">
      <c r="A149" s="109" t="s">
        <v>134</v>
      </c>
      <c r="B149" s="110">
        <v>43985</v>
      </c>
      <c r="C149" s="111">
        <v>1953.3874000000001</v>
      </c>
      <c r="D149" s="111"/>
      <c r="E149" s="111"/>
      <c r="F149" s="111">
        <v>2.43861931320866</v>
      </c>
      <c r="G149" s="111">
        <v>2.1529493121976002</v>
      </c>
      <c r="H149" s="111">
        <v>2.0599544406075299</v>
      </c>
      <c r="I149" s="111">
        <v>2.8862292392660698</v>
      </c>
      <c r="J149" s="111">
        <v>3.4629927683736499</v>
      </c>
      <c r="K149" s="111">
        <v>4.8312929809923402</v>
      </c>
      <c r="L149" s="111">
        <v>5.0857892857665696</v>
      </c>
      <c r="M149" s="111">
        <v>5.2960657469057599</v>
      </c>
      <c r="N149" s="111">
        <v>5.6424352060236904</v>
      </c>
      <c r="O149" s="111">
        <v>7.1704285606014304</v>
      </c>
      <c r="P149" s="105"/>
      <c r="Q149" s="111">
        <v>10.0787208736584</v>
      </c>
      <c r="R149" s="105"/>
    </row>
    <row r="150" spans="1:18" x14ac:dyDescent="0.25">
      <c r="A150" s="109" t="s">
        <v>135</v>
      </c>
      <c r="B150" s="110">
        <v>43985</v>
      </c>
      <c r="C150" s="111">
        <v>1952.3308</v>
      </c>
      <c r="D150" s="111"/>
      <c r="E150" s="111"/>
      <c r="F150" s="111">
        <v>2.8101653510034201</v>
      </c>
      <c r="G150" s="111">
        <v>2.8118450810937801</v>
      </c>
      <c r="H150" s="111">
        <v>2.41071006719273</v>
      </c>
      <c r="I150" s="111">
        <v>3.3176111927520999</v>
      </c>
      <c r="J150" s="111">
        <v>3.5475024166291198</v>
      </c>
      <c r="K150" s="111">
        <v>4.5747789471127396</v>
      </c>
      <c r="L150" s="111"/>
      <c r="M150" s="111"/>
      <c r="N150" s="111"/>
      <c r="O150" s="111"/>
      <c r="P150" s="105"/>
      <c r="Q150" s="111">
        <v>4.84050844249332</v>
      </c>
      <c r="R150" s="105"/>
    </row>
    <row r="151" spans="1:18" x14ac:dyDescent="0.25">
      <c r="A151" s="109" t="s">
        <v>136</v>
      </c>
      <c r="B151" s="110">
        <v>43985</v>
      </c>
      <c r="C151" s="111">
        <v>1954.0645999999999</v>
      </c>
      <c r="D151" s="111"/>
      <c r="E151" s="111"/>
      <c r="F151" s="111">
        <v>2.5143684778854398</v>
      </c>
      <c r="G151" s="111">
        <v>2.26307209447618</v>
      </c>
      <c r="H151" s="111">
        <v>2.1198621930319401</v>
      </c>
      <c r="I151" s="111">
        <v>2.91223899461091</v>
      </c>
      <c r="J151" s="111">
        <v>3.5219776271526602</v>
      </c>
      <c r="K151" s="111">
        <v>4.8670012259875</v>
      </c>
      <c r="L151" s="111"/>
      <c r="M151" s="111"/>
      <c r="N151" s="111"/>
      <c r="O151" s="111"/>
      <c r="P151" s="105"/>
      <c r="Q151" s="111">
        <v>5.0395674532993704</v>
      </c>
      <c r="R151" s="105"/>
    </row>
    <row r="152" spans="1:18" x14ac:dyDescent="0.25">
      <c r="A152" s="109" t="s">
        <v>137</v>
      </c>
      <c r="B152" s="110">
        <v>43985</v>
      </c>
      <c r="C152" s="111">
        <v>1953.7429999999999</v>
      </c>
      <c r="D152" s="111"/>
      <c r="E152" s="111"/>
      <c r="F152" s="111">
        <v>2.3634372457380599</v>
      </c>
      <c r="G152" s="111">
        <v>2.1270162159011701</v>
      </c>
      <c r="H152" s="111">
        <v>2.0472928885222501</v>
      </c>
      <c r="I152" s="111">
        <v>2.8840984686672702</v>
      </c>
      <c r="J152" s="111">
        <v>3.4593296368701001</v>
      </c>
      <c r="K152" s="111">
        <v>4.8309022321723498</v>
      </c>
      <c r="L152" s="111"/>
      <c r="M152" s="111"/>
      <c r="N152" s="111"/>
      <c r="O152" s="111"/>
      <c r="P152" s="105"/>
      <c r="Q152" s="111">
        <v>4.9992933748588504</v>
      </c>
      <c r="R152" s="105"/>
    </row>
    <row r="153" spans="1:18" x14ac:dyDescent="0.25">
      <c r="A153" s="109" t="s">
        <v>138</v>
      </c>
      <c r="B153" s="110">
        <v>43985</v>
      </c>
      <c r="C153" s="111">
        <v>1953.9101000000001</v>
      </c>
      <c r="D153" s="111"/>
      <c r="E153" s="111"/>
      <c r="F153" s="111">
        <v>2.4865427323613698</v>
      </c>
      <c r="G153" s="111">
        <v>2.27944687811158</v>
      </c>
      <c r="H153" s="111">
        <v>2.1320485652918602</v>
      </c>
      <c r="I153" s="111">
        <v>2.95606635525824</v>
      </c>
      <c r="J153" s="111">
        <v>3.45418380444471</v>
      </c>
      <c r="K153" s="111">
        <v>4.8008221215854796</v>
      </c>
      <c r="L153" s="111"/>
      <c r="M153" s="111"/>
      <c r="N153" s="111"/>
      <c r="O153" s="111"/>
      <c r="P153" s="105"/>
      <c r="Q153" s="111">
        <v>5.0138010516278104</v>
      </c>
      <c r="R153" s="105"/>
    </row>
    <row r="154" spans="1:18" x14ac:dyDescent="0.25">
      <c r="A154" s="109" t="s">
        <v>139</v>
      </c>
      <c r="B154" s="110">
        <v>43985</v>
      </c>
      <c r="C154" s="111">
        <v>2751.7316000000001</v>
      </c>
      <c r="D154" s="111"/>
      <c r="E154" s="111"/>
      <c r="F154" s="111">
        <v>2.4739736230429101</v>
      </c>
      <c r="G154" s="111">
        <v>2.3893831010586299</v>
      </c>
      <c r="H154" s="111">
        <v>2.0065348472603501</v>
      </c>
      <c r="I154" s="111">
        <v>3.2076672241925102</v>
      </c>
      <c r="J154" s="111">
        <v>4.6985176880622204</v>
      </c>
      <c r="K154" s="111">
        <v>5.2716615306374504</v>
      </c>
      <c r="L154" s="111">
        <v>5.1846180939583801</v>
      </c>
      <c r="M154" s="111">
        <v>5.3152091592196502</v>
      </c>
      <c r="N154" s="111">
        <v>5.6256160655304299</v>
      </c>
      <c r="O154" s="111">
        <v>7.1645754423551802</v>
      </c>
      <c r="P154" s="105"/>
      <c r="Q154" s="111">
        <v>9.9978583923414597</v>
      </c>
      <c r="R154" s="105"/>
    </row>
    <row r="155" spans="1:18" x14ac:dyDescent="0.25">
      <c r="A155" s="109" t="s">
        <v>140</v>
      </c>
      <c r="B155" s="110">
        <v>43985</v>
      </c>
      <c r="C155" s="111">
        <v>1054.2112999999999</v>
      </c>
      <c r="D155" s="111"/>
      <c r="E155" s="111"/>
      <c r="F155" s="111">
        <v>2.94319570624446</v>
      </c>
      <c r="G155" s="111">
        <v>2.9332785050452501</v>
      </c>
      <c r="H155" s="111">
        <v>2.9416493115964801</v>
      </c>
      <c r="I155" s="111">
        <v>2.7901375037115002</v>
      </c>
      <c r="J155" s="111">
        <v>2.84539053068058</v>
      </c>
      <c r="K155" s="111">
        <v>3.0949450291423899</v>
      </c>
      <c r="L155" s="111">
        <v>3.9077081157947502</v>
      </c>
      <c r="M155" s="111">
        <v>4.2923438400878098</v>
      </c>
      <c r="N155" s="111">
        <v>4.6334886657667704</v>
      </c>
      <c r="O155" s="111"/>
      <c r="P155" s="105"/>
      <c r="Q155" s="111">
        <v>4.8654123124010198</v>
      </c>
      <c r="R155" s="105"/>
    </row>
    <row r="156" spans="1:18" x14ac:dyDescent="0.25">
      <c r="A156" s="109" t="s">
        <v>141</v>
      </c>
      <c r="B156" s="110">
        <v>43985</v>
      </c>
      <c r="C156" s="111">
        <v>54.764400000000002</v>
      </c>
      <c r="D156" s="111"/>
      <c r="E156" s="111"/>
      <c r="F156" s="111">
        <v>3.4660842379039498</v>
      </c>
      <c r="G156" s="111">
        <v>3.4222847297050301</v>
      </c>
      <c r="H156" s="111">
        <v>3.10579433319743</v>
      </c>
      <c r="I156" s="111">
        <v>3.4846884761773702</v>
      </c>
      <c r="J156" s="111">
        <v>4.12298392638293</v>
      </c>
      <c r="K156" s="111">
        <v>4.8775343794129196</v>
      </c>
      <c r="L156" s="111">
        <v>5.0230135548516897</v>
      </c>
      <c r="M156" s="111">
        <v>5.22114736033841</v>
      </c>
      <c r="N156" s="111">
        <v>5.6044561278872296</v>
      </c>
      <c r="O156" s="111">
        <v>7.1935324075571803</v>
      </c>
      <c r="P156" s="105"/>
      <c r="Q156" s="111">
        <v>10.0831847963395</v>
      </c>
      <c r="R156" s="105"/>
    </row>
    <row r="157" spans="1:18" x14ac:dyDescent="0.25">
      <c r="A157" s="109" t="s">
        <v>142</v>
      </c>
      <c r="B157" s="110">
        <v>43985</v>
      </c>
      <c r="C157" s="111">
        <v>4048.3629999999998</v>
      </c>
      <c r="D157" s="111"/>
      <c r="E157" s="111"/>
      <c r="F157" s="111">
        <v>2.5012069902864398</v>
      </c>
      <c r="G157" s="111">
        <v>2.71742509724419</v>
      </c>
      <c r="H157" s="111">
        <v>2.3844023828599101</v>
      </c>
      <c r="I157" s="111">
        <v>3.4821764052917099</v>
      </c>
      <c r="J157" s="111">
        <v>4.6074180300893701</v>
      </c>
      <c r="K157" s="111">
        <v>5.2564550944606498</v>
      </c>
      <c r="L157" s="111">
        <v>5.1926179715062499</v>
      </c>
      <c r="M157" s="111">
        <v>5.3351345999489403</v>
      </c>
      <c r="N157" s="111">
        <v>5.6490732850704797</v>
      </c>
      <c r="O157" s="111">
        <v>7.1221141866862503</v>
      </c>
      <c r="P157" s="105"/>
      <c r="Q157" s="111">
        <v>9.9297863395561698</v>
      </c>
      <c r="R157" s="105"/>
    </row>
    <row r="158" spans="1:18" x14ac:dyDescent="0.25">
      <c r="A158" s="109" t="s">
        <v>143</v>
      </c>
      <c r="B158" s="110">
        <v>43985</v>
      </c>
      <c r="C158" s="111">
        <v>2744.5805999999998</v>
      </c>
      <c r="D158" s="111"/>
      <c r="E158" s="111"/>
      <c r="F158" s="111">
        <v>2.9140293652989402</v>
      </c>
      <c r="G158" s="111">
        <v>2.5583664200224998</v>
      </c>
      <c r="H158" s="111">
        <v>2.5892579314861899</v>
      </c>
      <c r="I158" s="111">
        <v>3.4295512676014601</v>
      </c>
      <c r="J158" s="111">
        <v>4.5401069401486902</v>
      </c>
      <c r="K158" s="111">
        <v>5.5820813604100898</v>
      </c>
      <c r="L158" s="111">
        <v>5.3957873502893898</v>
      </c>
      <c r="M158" s="111">
        <v>5.4857952469765703</v>
      </c>
      <c r="N158" s="111">
        <v>5.7614724720144599</v>
      </c>
      <c r="O158" s="111">
        <v>7.2199718258531496</v>
      </c>
      <c r="P158" s="105"/>
      <c r="Q158" s="111">
        <v>9.9890270711295202</v>
      </c>
      <c r="R158" s="105"/>
    </row>
    <row r="159" spans="1:18" x14ac:dyDescent="0.25">
      <c r="A159" s="109" t="s">
        <v>144</v>
      </c>
      <c r="B159" s="110">
        <v>43985</v>
      </c>
      <c r="C159" s="111">
        <v>3635.0084000000002</v>
      </c>
      <c r="D159" s="111"/>
      <c r="E159" s="111"/>
      <c r="F159" s="111">
        <v>3.8170753251435299</v>
      </c>
      <c r="G159" s="111">
        <v>3.3476669083189301</v>
      </c>
      <c r="H159" s="111">
        <v>3.1087561402876802</v>
      </c>
      <c r="I159" s="111">
        <v>3.8992429663253301</v>
      </c>
      <c r="J159" s="111">
        <v>4.8792880620237504</v>
      </c>
      <c r="K159" s="111">
        <v>5.8531465605071897</v>
      </c>
      <c r="L159" s="111">
        <v>5.5952122088828897</v>
      </c>
      <c r="M159" s="111">
        <v>5.6582866469101898</v>
      </c>
      <c r="N159" s="111">
        <v>5.9188593308180302</v>
      </c>
      <c r="O159" s="111">
        <v>7.2794849458137696</v>
      </c>
      <c r="P159" s="105"/>
      <c r="Q159" s="111">
        <v>10.0105911911912</v>
      </c>
      <c r="R159" s="105"/>
    </row>
    <row r="160" spans="1:18" x14ac:dyDescent="0.25">
      <c r="A160" s="109" t="s">
        <v>145</v>
      </c>
      <c r="B160" s="110">
        <v>43985</v>
      </c>
      <c r="C160" s="111">
        <v>1300.1446000000001</v>
      </c>
      <c r="D160" s="111"/>
      <c r="E160" s="111"/>
      <c r="F160" s="111">
        <v>3.6639987212412399</v>
      </c>
      <c r="G160" s="111">
        <v>3.3997511684141002</v>
      </c>
      <c r="H160" s="111">
        <v>3.3533648599811001</v>
      </c>
      <c r="I160" s="111">
        <v>4.0165206544386098</v>
      </c>
      <c r="J160" s="111">
        <v>4.89560359573235</v>
      </c>
      <c r="K160" s="111">
        <v>5.5354562040733502</v>
      </c>
      <c r="L160" s="111">
        <v>5.4665175403114503</v>
      </c>
      <c r="M160" s="111">
        <v>5.6368919962825599</v>
      </c>
      <c r="N160" s="111">
        <v>5.9597998084423098</v>
      </c>
      <c r="O160" s="111">
        <v>7.3578108320620297</v>
      </c>
      <c r="P160" s="105"/>
      <c r="Q160" s="111">
        <v>7.6557445694205297</v>
      </c>
      <c r="R160" s="105"/>
    </row>
    <row r="161" spans="1:18" x14ac:dyDescent="0.25">
      <c r="A161" s="109" t="s">
        <v>146</v>
      </c>
      <c r="B161" s="110">
        <v>43985</v>
      </c>
      <c r="C161" s="111">
        <v>2112.2559999999999</v>
      </c>
      <c r="D161" s="111"/>
      <c r="E161" s="111"/>
      <c r="F161" s="111">
        <v>3.4338793743926601</v>
      </c>
      <c r="G161" s="111">
        <v>3.2529847874548001</v>
      </c>
      <c r="H161" s="111">
        <v>3.1060961368344402</v>
      </c>
      <c r="I161" s="111">
        <v>3.5727366832015202</v>
      </c>
      <c r="J161" s="111">
        <v>4.75807925552194</v>
      </c>
      <c r="K161" s="111">
        <v>5.3933672720234496</v>
      </c>
      <c r="L161" s="111">
        <v>5.3525283141608497</v>
      </c>
      <c r="M161" s="111">
        <v>5.46738993147705</v>
      </c>
      <c r="N161" s="111">
        <v>5.7762182038798704</v>
      </c>
      <c r="O161" s="111">
        <v>7.2311095978373903</v>
      </c>
      <c r="P161" s="105"/>
      <c r="Q161" s="111">
        <v>9.6169372213734103</v>
      </c>
      <c r="R161" s="105"/>
    </row>
    <row r="162" spans="1:18" x14ac:dyDescent="0.25">
      <c r="A162" s="109" t="s">
        <v>147</v>
      </c>
      <c r="B162" s="110">
        <v>43985</v>
      </c>
      <c r="C162" s="111">
        <v>10.771800000000001</v>
      </c>
      <c r="D162" s="111"/>
      <c r="E162" s="111"/>
      <c r="F162" s="111">
        <v>2.37208827324653</v>
      </c>
      <c r="G162" s="111">
        <v>2.37239663129</v>
      </c>
      <c r="H162" s="111">
        <v>2.4214649265739099</v>
      </c>
      <c r="I162" s="111">
        <v>2.7863668166448199</v>
      </c>
      <c r="J162" s="111">
        <v>3.1564439560044102</v>
      </c>
      <c r="K162" s="111">
        <v>3.79270382803313</v>
      </c>
      <c r="L162" s="111">
        <v>4.2337953785325899</v>
      </c>
      <c r="M162" s="111">
        <v>4.50938748299638</v>
      </c>
      <c r="N162" s="111">
        <v>4.8014798815967197</v>
      </c>
      <c r="O162" s="111"/>
      <c r="P162" s="105"/>
      <c r="Q162" s="111">
        <v>5.2952443609022604</v>
      </c>
      <c r="R162" s="105"/>
    </row>
    <row r="163" spans="1:18" x14ac:dyDescent="0.25">
      <c r="A163" s="109" t="s">
        <v>148</v>
      </c>
      <c r="B163" s="110">
        <v>43985</v>
      </c>
      <c r="C163" s="111">
        <v>4896.7577000000001</v>
      </c>
      <c r="D163" s="111"/>
      <c r="E163" s="111"/>
      <c r="F163" s="111">
        <v>3.8294762270881799</v>
      </c>
      <c r="G163" s="111">
        <v>2.7488782085730201</v>
      </c>
      <c r="H163" s="111">
        <v>2.7053626610305801</v>
      </c>
      <c r="I163" s="111">
        <v>3.7654498516083401</v>
      </c>
      <c r="J163" s="111">
        <v>5.1382339251407796</v>
      </c>
      <c r="K163" s="111">
        <v>5.7723762385626003</v>
      </c>
      <c r="L163" s="111">
        <v>5.4972001623329003</v>
      </c>
      <c r="M163" s="111">
        <v>5.6073087375443098</v>
      </c>
      <c r="N163" s="111">
        <v>5.9488890996209802</v>
      </c>
      <c r="O163" s="111">
        <v>7.3321013903076597</v>
      </c>
      <c r="P163" s="105"/>
      <c r="Q163" s="111">
        <v>10.1023496471422</v>
      </c>
      <c r="R163" s="105"/>
    </row>
    <row r="164" spans="1:18" x14ac:dyDescent="0.25">
      <c r="A164" s="109" t="s">
        <v>149</v>
      </c>
      <c r="B164" s="110">
        <v>43985</v>
      </c>
      <c r="C164" s="111">
        <v>1124.4228000000001</v>
      </c>
      <c r="D164" s="111"/>
      <c r="E164" s="111"/>
      <c r="F164" s="111">
        <v>0.23372141047994799</v>
      </c>
      <c r="G164" s="111">
        <v>1.7315050063639501</v>
      </c>
      <c r="H164" s="111">
        <v>1.9265822133247299</v>
      </c>
      <c r="I164" s="111">
        <v>2.6933409071899499</v>
      </c>
      <c r="J164" s="111">
        <v>3.43189751003864</v>
      </c>
      <c r="K164" s="111">
        <v>4.2560474147354501</v>
      </c>
      <c r="L164" s="111">
        <v>4.5539153292966503</v>
      </c>
      <c r="M164" s="111">
        <v>4.7978320802130696</v>
      </c>
      <c r="N164" s="111">
        <v>5.17307942422162</v>
      </c>
      <c r="O164" s="111"/>
      <c r="P164" s="105"/>
      <c r="Q164" s="111">
        <v>6.0231196286472199</v>
      </c>
      <c r="R164" s="105"/>
    </row>
    <row r="165" spans="1:18" x14ac:dyDescent="0.25">
      <c r="A165" s="109" t="s">
        <v>150</v>
      </c>
      <c r="B165" s="110">
        <v>43985</v>
      </c>
      <c r="C165" s="111">
        <v>260.78210000000001</v>
      </c>
      <c r="D165" s="111"/>
      <c r="E165" s="111"/>
      <c r="F165" s="111">
        <v>5.8794178570971098</v>
      </c>
      <c r="G165" s="111">
        <v>4.3077379066379704</v>
      </c>
      <c r="H165" s="111">
        <v>3.8818788293536599</v>
      </c>
      <c r="I165" s="111">
        <v>5.0936097355139101</v>
      </c>
      <c r="J165" s="111">
        <v>5.51772789403927</v>
      </c>
      <c r="K165" s="111">
        <v>5.6196782247735797</v>
      </c>
      <c r="L165" s="111">
        <v>5.4968677696172996</v>
      </c>
      <c r="M165" s="111">
        <v>5.6299680024703704</v>
      </c>
      <c r="N165" s="111">
        <v>5.9346667170366896</v>
      </c>
      <c r="O165" s="111">
        <v>7.3200052530025301</v>
      </c>
      <c r="P165" s="105"/>
      <c r="Q165" s="111">
        <v>10.058988532088801</v>
      </c>
      <c r="R165" s="105"/>
    </row>
    <row r="166" spans="1:18" x14ac:dyDescent="0.25">
      <c r="A166" s="109" t="s">
        <v>151</v>
      </c>
      <c r="B166" s="110">
        <v>43985</v>
      </c>
      <c r="C166" s="111">
        <v>1770.8585</v>
      </c>
      <c r="D166" s="111"/>
      <c r="E166" s="111"/>
      <c r="F166" s="111">
        <v>3.1579506764903802</v>
      </c>
      <c r="G166" s="111">
        <v>3.44102757081196</v>
      </c>
      <c r="H166" s="111">
        <v>3.3341221825159599</v>
      </c>
      <c r="I166" s="111">
        <v>3.6276539992985</v>
      </c>
      <c r="J166" s="111">
        <v>3.9818603762706299</v>
      </c>
      <c r="K166" s="111">
        <v>4.3353248727439402</v>
      </c>
      <c r="L166" s="111">
        <v>4.7181025628400999</v>
      </c>
      <c r="M166" s="111">
        <v>4.9720382906111897</v>
      </c>
      <c r="N166" s="111">
        <v>5.2276893476746897</v>
      </c>
      <c r="O166" s="111">
        <v>3.5041724008419801</v>
      </c>
      <c r="P166" s="105"/>
      <c r="Q166" s="111">
        <v>7.8851396701929701</v>
      </c>
      <c r="R166" s="105"/>
    </row>
    <row r="167" spans="1:18" x14ac:dyDescent="0.25">
      <c r="A167" s="109" t="s">
        <v>152</v>
      </c>
      <c r="B167" s="110">
        <v>43985</v>
      </c>
      <c r="C167" s="111">
        <v>31.665900000000001</v>
      </c>
      <c r="D167" s="111"/>
      <c r="E167" s="111"/>
      <c r="F167" s="111">
        <v>5.0724065505395304</v>
      </c>
      <c r="G167" s="111">
        <v>4.8815496274207097</v>
      </c>
      <c r="H167" s="111">
        <v>4.6312141985680597</v>
      </c>
      <c r="I167" s="111">
        <v>5.0237304224016697</v>
      </c>
      <c r="J167" s="111">
        <v>5.6715012665606803</v>
      </c>
      <c r="K167" s="111">
        <v>5.3148592038352396</v>
      </c>
      <c r="L167" s="111">
        <v>5.8206365139851499</v>
      </c>
      <c r="M167" s="111">
        <v>6.1748248879226804</v>
      </c>
      <c r="N167" s="111">
        <v>6.5656758780908504</v>
      </c>
      <c r="O167" s="111">
        <v>7.5359936927314504</v>
      </c>
      <c r="P167" s="105"/>
      <c r="Q167" s="111">
        <v>10.6145938447803</v>
      </c>
      <c r="R167" s="105"/>
    </row>
    <row r="168" spans="1:18" x14ac:dyDescent="0.25">
      <c r="A168" s="109" t="s">
        <v>153</v>
      </c>
      <c r="B168" s="110">
        <v>43985</v>
      </c>
      <c r="C168" s="111">
        <v>27.095199999999998</v>
      </c>
      <c r="D168" s="111"/>
      <c r="E168" s="111"/>
      <c r="F168" s="111">
        <v>1.4818724371710199</v>
      </c>
      <c r="G168" s="111">
        <v>2.0659072396575699</v>
      </c>
      <c r="H168" s="111">
        <v>2.3103410443152801</v>
      </c>
      <c r="I168" s="111">
        <v>2.8319872311180498</v>
      </c>
      <c r="J168" s="111">
        <v>3.2506859163364501</v>
      </c>
      <c r="K168" s="111">
        <v>4.0201352420712704</v>
      </c>
      <c r="L168" s="111">
        <v>4.4344081182709001</v>
      </c>
      <c r="M168" s="111">
        <v>4.7110745923386297</v>
      </c>
      <c r="N168" s="111">
        <v>5.06899128038852</v>
      </c>
      <c r="O168" s="111">
        <v>6.37066916231639</v>
      </c>
      <c r="P168" s="105"/>
      <c r="Q168" s="111">
        <v>12.066811061690199</v>
      </c>
      <c r="R168" s="105"/>
    </row>
    <row r="169" spans="1:18" x14ac:dyDescent="0.25">
      <c r="A169" s="109" t="s">
        <v>156</v>
      </c>
      <c r="B169" s="110">
        <v>43985</v>
      </c>
      <c r="C169" s="111">
        <v>3135.828</v>
      </c>
      <c r="D169" s="111"/>
      <c r="E169" s="111"/>
      <c r="F169" s="111">
        <v>2.8659115191983502</v>
      </c>
      <c r="G169" s="111">
        <v>2.80037279330003</v>
      </c>
      <c r="H169" s="111">
        <v>2.8774166296486401</v>
      </c>
      <c r="I169" s="111">
        <v>3.6867502249439799</v>
      </c>
      <c r="J169" s="111">
        <v>4.8800803934166099</v>
      </c>
      <c r="K169" s="111">
        <v>5.5560707343882303</v>
      </c>
      <c r="L169" s="111">
        <v>5.3555555473004901</v>
      </c>
      <c r="M169" s="111">
        <v>5.4611893201133599</v>
      </c>
      <c r="N169" s="111">
        <v>5.7526757599324103</v>
      </c>
      <c r="O169" s="111">
        <v>7.1571020879970497</v>
      </c>
      <c r="P169" s="105"/>
      <c r="Q169" s="111">
        <v>9.9204542843798897</v>
      </c>
      <c r="R169" s="105"/>
    </row>
    <row r="170" spans="1:18" x14ac:dyDescent="0.25">
      <c r="A170" s="109" t="s">
        <v>157</v>
      </c>
      <c r="B170" s="110">
        <v>43985</v>
      </c>
      <c r="C170" s="111">
        <v>42.227400000000003</v>
      </c>
      <c r="D170" s="111"/>
      <c r="E170" s="111"/>
      <c r="F170" s="111">
        <v>2.3339419818334499</v>
      </c>
      <c r="G170" s="111">
        <v>2.7666055550047401</v>
      </c>
      <c r="H170" s="111">
        <v>2.5202319181988502</v>
      </c>
      <c r="I170" s="111">
        <v>3.70351235294667</v>
      </c>
      <c r="J170" s="111">
        <v>4.7227005390391801</v>
      </c>
      <c r="K170" s="111">
        <v>5.3948118593527097</v>
      </c>
      <c r="L170" s="111">
        <v>5.3415878538273596</v>
      </c>
      <c r="M170" s="111">
        <v>5.4588247957635501</v>
      </c>
      <c r="N170" s="111">
        <v>5.7872629002901599</v>
      </c>
      <c r="O170" s="111">
        <v>7.2364843692398502</v>
      </c>
      <c r="P170" s="105"/>
      <c r="Q170" s="111">
        <v>10.011023998378899</v>
      </c>
      <c r="R170" s="105"/>
    </row>
    <row r="171" spans="1:18" x14ac:dyDescent="0.25">
      <c r="A171" s="109" t="s">
        <v>158</v>
      </c>
      <c r="B171" s="110">
        <v>43985</v>
      </c>
      <c r="C171" s="111">
        <v>3160.9861000000001</v>
      </c>
      <c r="D171" s="111"/>
      <c r="E171" s="111"/>
      <c r="F171" s="111">
        <v>3.4771418221068999</v>
      </c>
      <c r="G171" s="111">
        <v>2.97986328196217</v>
      </c>
      <c r="H171" s="111">
        <v>2.65353742900303</v>
      </c>
      <c r="I171" s="111">
        <v>3.67002118217159</v>
      </c>
      <c r="J171" s="111">
        <v>4.9854610705048499</v>
      </c>
      <c r="K171" s="111">
        <v>6.0616883795672099</v>
      </c>
      <c r="L171" s="111">
        <v>5.65961030232521</v>
      </c>
      <c r="M171" s="111">
        <v>5.6836609649801098</v>
      </c>
      <c r="N171" s="111">
        <v>5.9647107356351503</v>
      </c>
      <c r="O171" s="111">
        <v>7.3037483472286802</v>
      </c>
      <c r="P171" s="105"/>
      <c r="Q171" s="111">
        <v>10.1088135855132</v>
      </c>
      <c r="R171" s="105"/>
    </row>
    <row r="172" spans="1:18" x14ac:dyDescent="0.25">
      <c r="A172" s="109" t="s">
        <v>159</v>
      </c>
      <c r="B172" s="110">
        <v>43985</v>
      </c>
      <c r="C172" s="111">
        <v>1968.9474</v>
      </c>
      <c r="D172" s="111"/>
      <c r="E172" s="111"/>
      <c r="F172" s="111">
        <v>2.7382419857129299</v>
      </c>
      <c r="G172" s="111">
        <v>2.7683268398087701</v>
      </c>
      <c r="H172" s="111">
        <v>2.7983289233792301</v>
      </c>
      <c r="I172" s="111">
        <v>2.6124759663757899</v>
      </c>
      <c r="J172" s="111">
        <v>2.6651202746638698</v>
      </c>
      <c r="K172" s="111">
        <v>2.6884486563251602</v>
      </c>
      <c r="L172" s="111">
        <v>3.5443934485027602</v>
      </c>
      <c r="M172" s="111">
        <v>3.9005394417334598</v>
      </c>
      <c r="N172" s="111">
        <v>4.2361069641636604</v>
      </c>
      <c r="O172" s="111">
        <v>6.3820542542000096</v>
      </c>
      <c r="P172" s="105"/>
      <c r="Q172" s="111">
        <v>7.9330077136005297</v>
      </c>
      <c r="R172" s="105"/>
    </row>
    <row r="173" spans="1:18" x14ac:dyDescent="0.25">
      <c r="A173" s="109" t="s">
        <v>160</v>
      </c>
      <c r="B173" s="110">
        <v>43985</v>
      </c>
      <c r="C173" s="111">
        <v>1928.9196999999999</v>
      </c>
      <c r="D173" s="111"/>
      <c r="E173" s="111"/>
      <c r="F173" s="111">
        <v>3.3609470130797598</v>
      </c>
      <c r="G173" s="111">
        <v>2.9330650287120799</v>
      </c>
      <c r="H173" s="111">
        <v>2.7495380121239799</v>
      </c>
      <c r="I173" s="111">
        <v>3.7002696068208301</v>
      </c>
      <c r="J173" s="111">
        <v>5.0827638476815702</v>
      </c>
      <c r="K173" s="111">
        <v>6.0401024712887601</v>
      </c>
      <c r="L173" s="111">
        <v>5.6541039258874699</v>
      </c>
      <c r="M173" s="111">
        <v>5.6240678885755404</v>
      </c>
      <c r="N173" s="111">
        <v>5.8786743875988101</v>
      </c>
      <c r="O173" s="111">
        <v>5.77837442350702</v>
      </c>
      <c r="P173" s="105"/>
      <c r="Q173" s="111">
        <v>9.1057359860415694</v>
      </c>
      <c r="R173" s="105"/>
    </row>
    <row r="174" spans="1:18" x14ac:dyDescent="0.25">
      <c r="A174" s="109" t="s">
        <v>161</v>
      </c>
      <c r="B174" s="110">
        <v>43985</v>
      </c>
      <c r="C174" s="111">
        <v>3280.2440000000001</v>
      </c>
      <c r="D174" s="111"/>
      <c r="E174" s="111"/>
      <c r="F174" s="111">
        <v>3.0212905748505698</v>
      </c>
      <c r="G174" s="111">
        <v>2.8752114036361101</v>
      </c>
      <c r="H174" s="111">
        <v>2.7556016515824302</v>
      </c>
      <c r="I174" s="111">
        <v>3.5566543149846899</v>
      </c>
      <c r="J174" s="111">
        <v>4.8808425785904204</v>
      </c>
      <c r="K174" s="111">
        <v>5.54425455091459</v>
      </c>
      <c r="L174" s="111">
        <v>5.36351008396091</v>
      </c>
      <c r="M174" s="111">
        <v>5.4882348623620896</v>
      </c>
      <c r="N174" s="111">
        <v>5.8076792290475199</v>
      </c>
      <c r="O174" s="111">
        <v>7.2494084080328998</v>
      </c>
      <c r="P174" s="105"/>
      <c r="Q174" s="111">
        <v>9.9785051277818404</v>
      </c>
      <c r="R174" s="105"/>
    </row>
    <row r="175" spans="1:18" x14ac:dyDescent="0.25">
      <c r="A175" s="109" t="s">
        <v>162</v>
      </c>
      <c r="B175" s="110">
        <v>43985</v>
      </c>
      <c r="C175" s="111">
        <v>1084.991</v>
      </c>
      <c r="D175" s="111"/>
      <c r="E175" s="111"/>
      <c r="F175" s="111">
        <v>2.8731532033724498</v>
      </c>
      <c r="G175" s="111">
        <v>2.73112713634508</v>
      </c>
      <c r="H175" s="111">
        <v>2.8802841987552701</v>
      </c>
      <c r="I175" s="111">
        <v>3.0991166845482301</v>
      </c>
      <c r="J175" s="111">
        <v>3.3768876061481499</v>
      </c>
      <c r="K175" s="111">
        <v>4.0101111585057598</v>
      </c>
      <c r="L175" s="111">
        <v>4.6182489921429601</v>
      </c>
      <c r="M175" s="111">
        <v>5.0448902563752602</v>
      </c>
      <c r="N175" s="111">
        <v>5.5147195057834404</v>
      </c>
      <c r="O175" s="111"/>
      <c r="P175" s="105"/>
      <c r="Q175" s="111">
        <v>6.1385886868727599</v>
      </c>
      <c r="R175" s="105"/>
    </row>
    <row r="176" spans="1:18" x14ac:dyDescent="0.25">
      <c r="A176" s="132"/>
      <c r="B176" s="132"/>
      <c r="C176" s="132"/>
      <c r="D176" s="114"/>
      <c r="E176" s="114"/>
      <c r="F176" s="114" t="s">
        <v>115</v>
      </c>
      <c r="G176" s="114" t="s">
        <v>116</v>
      </c>
      <c r="H176" s="114" t="s">
        <v>117</v>
      </c>
      <c r="I176" s="114" t="s">
        <v>47</v>
      </c>
      <c r="J176" s="114" t="s">
        <v>48</v>
      </c>
      <c r="K176" s="114" t="s">
        <v>1</v>
      </c>
      <c r="L176" s="114" t="s">
        <v>2</v>
      </c>
      <c r="M176" s="114" t="s">
        <v>3</v>
      </c>
      <c r="N176" s="114" t="s">
        <v>4</v>
      </c>
      <c r="O176" s="114" t="s">
        <v>5</v>
      </c>
      <c r="P176" s="105"/>
      <c r="Q176" s="114" t="s">
        <v>46</v>
      </c>
      <c r="R176" s="105"/>
    </row>
    <row r="177" spans="1:18" x14ac:dyDescent="0.25">
      <c r="A177" s="132"/>
      <c r="B177" s="132"/>
      <c r="C177" s="132"/>
      <c r="D177" s="114"/>
      <c r="E177" s="114"/>
      <c r="F177" s="114" t="s">
        <v>0</v>
      </c>
      <c r="G177" s="114" t="s">
        <v>0</v>
      </c>
      <c r="H177" s="114" t="s">
        <v>0</v>
      </c>
      <c r="I177" s="114" t="s">
        <v>0</v>
      </c>
      <c r="J177" s="114" t="s">
        <v>0</v>
      </c>
      <c r="K177" s="114" t="s">
        <v>0</v>
      </c>
      <c r="L177" s="114" t="s">
        <v>0</v>
      </c>
      <c r="M177" s="114" t="s">
        <v>0</v>
      </c>
      <c r="N177" s="114" t="s">
        <v>0</v>
      </c>
      <c r="O177" s="114" t="s">
        <v>0</v>
      </c>
      <c r="P177" s="105"/>
      <c r="Q177" s="114" t="s">
        <v>0</v>
      </c>
      <c r="R177" s="105"/>
    </row>
    <row r="178" spans="1:18" x14ac:dyDescent="0.25">
      <c r="A178" s="114" t="s">
        <v>7</v>
      </c>
      <c r="B178" s="114" t="s">
        <v>8</v>
      </c>
      <c r="C178" s="114" t="s">
        <v>9</v>
      </c>
      <c r="D178" s="114"/>
      <c r="E178" s="114"/>
      <c r="F178" s="114"/>
      <c r="G178" s="114"/>
      <c r="H178" s="114"/>
      <c r="I178" s="114"/>
      <c r="J178" s="114"/>
      <c r="K178" s="114"/>
      <c r="L178" s="114"/>
      <c r="M178" s="114"/>
      <c r="N178" s="114"/>
      <c r="O178" s="114"/>
      <c r="P178" s="105"/>
      <c r="Q178" s="114"/>
      <c r="R178" s="105"/>
    </row>
    <row r="179" spans="1:18" x14ac:dyDescent="0.25">
      <c r="A179" s="108" t="s">
        <v>388</v>
      </c>
      <c r="B179" s="108"/>
      <c r="C179" s="108"/>
      <c r="D179" s="108"/>
      <c r="E179" s="108"/>
      <c r="F179" s="108"/>
      <c r="G179" s="108"/>
      <c r="H179" s="108"/>
      <c r="I179" s="108"/>
      <c r="J179" s="108"/>
      <c r="K179" s="108"/>
      <c r="L179" s="108"/>
      <c r="M179" s="108"/>
      <c r="N179" s="108"/>
      <c r="O179" s="108"/>
      <c r="P179" s="105"/>
      <c r="Q179" s="108"/>
      <c r="R179" s="105"/>
    </row>
    <row r="180" spans="1:18" x14ac:dyDescent="0.25">
      <c r="A180" s="109" t="s">
        <v>227</v>
      </c>
      <c r="B180" s="110">
        <v>43985</v>
      </c>
      <c r="C180" s="111">
        <v>320.6019</v>
      </c>
      <c r="D180" s="111"/>
      <c r="E180" s="111"/>
      <c r="F180" s="111">
        <v>4.2356504006815197</v>
      </c>
      <c r="G180" s="111">
        <v>3.61765821151194</v>
      </c>
      <c r="H180" s="111">
        <v>3.0545507301849502</v>
      </c>
      <c r="I180" s="111">
        <v>3.9247224255191901</v>
      </c>
      <c r="J180" s="111">
        <v>5.2141063336402897</v>
      </c>
      <c r="K180" s="111">
        <v>5.61663227963429</v>
      </c>
      <c r="L180" s="111">
        <v>5.3989758596698998</v>
      </c>
      <c r="M180" s="111">
        <v>5.48866813300807</v>
      </c>
      <c r="N180" s="111">
        <v>5.8649848307681198</v>
      </c>
      <c r="O180" s="111">
        <v>7.21735653756887</v>
      </c>
      <c r="P180" s="105"/>
      <c r="Q180" s="111">
        <v>13.624243158175901</v>
      </c>
      <c r="R180" s="105"/>
    </row>
    <row r="181" spans="1:18" x14ac:dyDescent="0.25">
      <c r="A181" s="109" t="s">
        <v>228</v>
      </c>
      <c r="B181" s="110">
        <v>43985</v>
      </c>
      <c r="C181" s="111">
        <v>2213.5037000000002</v>
      </c>
      <c r="D181" s="111"/>
      <c r="E181" s="111"/>
      <c r="F181" s="111">
        <v>3.1036244042040901</v>
      </c>
      <c r="G181" s="111">
        <v>2.84018826861025</v>
      </c>
      <c r="H181" s="111">
        <v>2.7002895294778901</v>
      </c>
      <c r="I181" s="111">
        <v>3.6464887507369701</v>
      </c>
      <c r="J181" s="111">
        <v>4.8189952143240298</v>
      </c>
      <c r="K181" s="111">
        <v>5.70840004696137</v>
      </c>
      <c r="L181" s="111">
        <v>5.4662342595078703</v>
      </c>
      <c r="M181" s="111">
        <v>5.5437186339502604</v>
      </c>
      <c r="N181" s="111">
        <v>5.8381781160919797</v>
      </c>
      <c r="O181" s="111">
        <v>7.23172575553426</v>
      </c>
      <c r="P181" s="105"/>
      <c r="Q181" s="111">
        <v>11.3863457712082</v>
      </c>
      <c r="R181" s="105"/>
    </row>
    <row r="182" spans="1:18" x14ac:dyDescent="0.25">
      <c r="A182" s="109" t="s">
        <v>229</v>
      </c>
      <c r="B182" s="110">
        <v>43985</v>
      </c>
      <c r="C182" s="111">
        <v>2290.5346</v>
      </c>
      <c r="D182" s="111"/>
      <c r="E182" s="111"/>
      <c r="F182" s="111">
        <v>2.1306531970015601</v>
      </c>
      <c r="G182" s="111">
        <v>2.4449424001253099</v>
      </c>
      <c r="H182" s="111">
        <v>2.5433508042125501</v>
      </c>
      <c r="I182" s="111">
        <v>3.1924128943330699</v>
      </c>
      <c r="J182" s="111">
        <v>3.7705197756967399</v>
      </c>
      <c r="K182" s="111">
        <v>5.4365143720551803</v>
      </c>
      <c r="L182" s="111">
        <v>5.3277468904683403</v>
      </c>
      <c r="M182" s="111">
        <v>5.4651592200475596</v>
      </c>
      <c r="N182" s="111">
        <v>5.7583557984348097</v>
      </c>
      <c r="O182" s="111">
        <v>7.1894943939576201</v>
      </c>
      <c r="P182" s="105"/>
      <c r="Q182" s="111">
        <v>11.3889054400387</v>
      </c>
      <c r="R182" s="105"/>
    </row>
    <row r="183" spans="1:18" x14ac:dyDescent="0.25">
      <c r="A183" s="109" t="s">
        <v>230</v>
      </c>
      <c r="B183" s="110">
        <v>43985</v>
      </c>
      <c r="C183" s="111">
        <v>3059.7804000000001</v>
      </c>
      <c r="D183" s="111"/>
      <c r="E183" s="111"/>
      <c r="F183" s="111">
        <v>3.0075387764859598</v>
      </c>
      <c r="G183" s="111">
        <v>3.1114708222074601</v>
      </c>
      <c r="H183" s="111">
        <v>3.2811642913183499</v>
      </c>
      <c r="I183" s="111">
        <v>3.62598677968283</v>
      </c>
      <c r="J183" s="111">
        <v>4.1594946688660102</v>
      </c>
      <c r="K183" s="111">
        <v>5.3039330206315798</v>
      </c>
      <c r="L183" s="111">
        <v>5.2868639284730099</v>
      </c>
      <c r="M183" s="111">
        <v>5.4654635349610903</v>
      </c>
      <c r="N183" s="111">
        <v>5.7752031957280003</v>
      </c>
      <c r="O183" s="111">
        <v>7.1485989650146502</v>
      </c>
      <c r="P183" s="105"/>
      <c r="Q183" s="111">
        <v>13.068309508082701</v>
      </c>
      <c r="R183" s="105"/>
    </row>
    <row r="184" spans="1:18" x14ac:dyDescent="0.25">
      <c r="A184" s="109" t="s">
        <v>231</v>
      </c>
      <c r="B184" s="110">
        <v>43985</v>
      </c>
      <c r="C184" s="111">
        <v>2288.96</v>
      </c>
      <c r="D184" s="111"/>
      <c r="E184" s="111"/>
      <c r="F184" s="111">
        <v>3.2293722685740001</v>
      </c>
      <c r="G184" s="111">
        <v>3.0799726636375802</v>
      </c>
      <c r="H184" s="111">
        <v>2.6924088917715201</v>
      </c>
      <c r="I184" s="111">
        <v>3.7337671002542101</v>
      </c>
      <c r="J184" s="111">
        <v>4.93985811254697</v>
      </c>
      <c r="K184" s="111">
        <v>5.4821486706962199</v>
      </c>
      <c r="L184" s="111">
        <v>5.2044023505707697</v>
      </c>
      <c r="M184" s="111">
        <v>5.2907647860134501</v>
      </c>
      <c r="N184" s="111">
        <v>5.5709545152157398</v>
      </c>
      <c r="O184" s="111">
        <v>7.0939074004024798</v>
      </c>
      <c r="P184" s="105"/>
      <c r="Q184" s="111">
        <v>10.840331797235001</v>
      </c>
      <c r="R184" s="105"/>
    </row>
    <row r="185" spans="1:18" x14ac:dyDescent="0.25">
      <c r="A185" s="109" t="s">
        <v>232</v>
      </c>
      <c r="B185" s="110">
        <v>43985</v>
      </c>
      <c r="C185" s="111">
        <v>2397.7024000000001</v>
      </c>
      <c r="D185" s="111"/>
      <c r="E185" s="111"/>
      <c r="F185" s="111">
        <v>3.0128619153842999</v>
      </c>
      <c r="G185" s="111">
        <v>2.6468243037764201</v>
      </c>
      <c r="H185" s="111">
        <v>2.53976489402771</v>
      </c>
      <c r="I185" s="111">
        <v>2.9515798359397598</v>
      </c>
      <c r="J185" s="111">
        <v>3.2246217083547699</v>
      </c>
      <c r="K185" s="111">
        <v>3.89443102151892</v>
      </c>
      <c r="L185" s="111">
        <v>4.4696272615360497</v>
      </c>
      <c r="M185" s="111">
        <v>4.7748934563732703</v>
      </c>
      <c r="N185" s="111">
        <v>5.1369668392935299</v>
      </c>
      <c r="O185" s="111">
        <v>6.8567536245568999</v>
      </c>
      <c r="P185" s="105"/>
      <c r="Q185" s="111">
        <v>11.664844794528699</v>
      </c>
      <c r="R185" s="105"/>
    </row>
    <row r="186" spans="1:18" x14ac:dyDescent="0.25">
      <c r="A186" s="109" t="s">
        <v>233</v>
      </c>
      <c r="B186" s="110">
        <v>43985</v>
      </c>
      <c r="C186" s="111">
        <v>2844.8269</v>
      </c>
      <c r="D186" s="111"/>
      <c r="E186" s="111"/>
      <c r="F186" s="111">
        <v>3.0859495074592198</v>
      </c>
      <c r="G186" s="111">
        <v>2.7274790277389198</v>
      </c>
      <c r="H186" s="111">
        <v>2.8007097327296901</v>
      </c>
      <c r="I186" s="111">
        <v>3.31773483875905</v>
      </c>
      <c r="J186" s="111">
        <v>4.2296470203621803</v>
      </c>
      <c r="K186" s="111">
        <v>5.5148344398162203</v>
      </c>
      <c r="L186" s="111">
        <v>5.3142456137730196</v>
      </c>
      <c r="M186" s="111">
        <v>5.37088077078959</v>
      </c>
      <c r="N186" s="111">
        <v>5.6877075503649799</v>
      </c>
      <c r="O186" s="111">
        <v>7.1140461703728404</v>
      </c>
      <c r="P186" s="105"/>
      <c r="Q186" s="111">
        <v>12.6881819954777</v>
      </c>
      <c r="R186" s="105"/>
    </row>
    <row r="187" spans="1:18" x14ac:dyDescent="0.25">
      <c r="A187" s="109" t="s">
        <v>234</v>
      </c>
      <c r="B187" s="110">
        <v>43985</v>
      </c>
      <c r="C187" s="111">
        <v>2557.6631000000002</v>
      </c>
      <c r="D187" s="111"/>
      <c r="E187" s="111"/>
      <c r="F187" s="111">
        <v>2.5689319315613801</v>
      </c>
      <c r="G187" s="111">
        <v>2.8805372675022198</v>
      </c>
      <c r="H187" s="111">
        <v>2.6294023152663502</v>
      </c>
      <c r="I187" s="111">
        <v>3.7894129527151801</v>
      </c>
      <c r="J187" s="111">
        <v>4.8580529016461904</v>
      </c>
      <c r="K187" s="111">
        <v>5.6788371334099201</v>
      </c>
      <c r="L187" s="111">
        <v>5.35436656859524</v>
      </c>
      <c r="M187" s="111">
        <v>5.4645805948714496</v>
      </c>
      <c r="N187" s="111">
        <v>5.7799651726491597</v>
      </c>
      <c r="O187" s="111">
        <v>7.1745923728023699</v>
      </c>
      <c r="P187" s="105"/>
      <c r="Q187" s="111">
        <v>11.6073728074538</v>
      </c>
      <c r="R187" s="105"/>
    </row>
    <row r="188" spans="1:18" x14ac:dyDescent="0.25">
      <c r="A188" s="109" t="s">
        <v>235</v>
      </c>
      <c r="B188" s="110">
        <v>43985</v>
      </c>
      <c r="C188" s="111">
        <v>2178.9688999999998</v>
      </c>
      <c r="D188" s="111"/>
      <c r="E188" s="111"/>
      <c r="F188" s="111">
        <v>3.1963787409081701</v>
      </c>
      <c r="G188" s="111">
        <v>1.99816907814843</v>
      </c>
      <c r="H188" s="111">
        <v>2.27506583933059</v>
      </c>
      <c r="I188" s="111">
        <v>2.6782488612551201</v>
      </c>
      <c r="J188" s="111">
        <v>3.1189628209483602</v>
      </c>
      <c r="K188" s="111">
        <v>4.2463663616437897</v>
      </c>
      <c r="L188" s="111">
        <v>4.5412282858008002</v>
      </c>
      <c r="M188" s="111">
        <v>4.6871264127196302</v>
      </c>
      <c r="N188" s="111">
        <v>5.0304877156882801</v>
      </c>
      <c r="O188" s="111">
        <v>6.89874294348893</v>
      </c>
      <c r="P188" s="105"/>
      <c r="Q188" s="111">
        <v>11.453916648922</v>
      </c>
      <c r="R188" s="105"/>
    </row>
    <row r="189" spans="1:18" x14ac:dyDescent="0.25">
      <c r="A189" s="109" t="s">
        <v>236</v>
      </c>
      <c r="B189" s="110">
        <v>43985</v>
      </c>
      <c r="C189" s="111">
        <v>3916.2912999999999</v>
      </c>
      <c r="D189" s="111"/>
      <c r="E189" s="111"/>
      <c r="F189" s="111">
        <v>2.1614457635602502</v>
      </c>
      <c r="G189" s="111">
        <v>2.2580438761398498</v>
      </c>
      <c r="H189" s="111">
        <v>2.13849492449273</v>
      </c>
      <c r="I189" s="111">
        <v>3.3087479275118299</v>
      </c>
      <c r="J189" s="111">
        <v>4.6102365256263997</v>
      </c>
      <c r="K189" s="111">
        <v>5.4051523662028904</v>
      </c>
      <c r="L189" s="111">
        <v>5.2080625281635999</v>
      </c>
      <c r="M189" s="111">
        <v>5.3237548934490704</v>
      </c>
      <c r="N189" s="111">
        <v>5.6486640456381503</v>
      </c>
      <c r="O189" s="111">
        <v>7.0075220532372704</v>
      </c>
      <c r="P189" s="105"/>
      <c r="Q189" s="111">
        <v>14.8479052099316</v>
      </c>
      <c r="R189" s="105"/>
    </row>
    <row r="190" spans="1:18" x14ac:dyDescent="0.25">
      <c r="A190" s="109" t="s">
        <v>237</v>
      </c>
      <c r="B190" s="110">
        <v>43985</v>
      </c>
      <c r="C190" s="111">
        <v>1986.1715999999999</v>
      </c>
      <c r="D190" s="111"/>
      <c r="E190" s="111"/>
      <c r="F190" s="111">
        <v>2.5417247535562999</v>
      </c>
      <c r="G190" s="111">
        <v>2.7792465999700502</v>
      </c>
      <c r="H190" s="111">
        <v>2.7685297550415999</v>
      </c>
      <c r="I190" s="111">
        <v>3.57806113613099</v>
      </c>
      <c r="J190" s="111">
        <v>4.3614415873646299</v>
      </c>
      <c r="K190" s="111">
        <v>4.8752296661280203</v>
      </c>
      <c r="L190" s="111">
        <v>5.0197671941557802</v>
      </c>
      <c r="M190" s="111">
        <v>5.2637304030530698</v>
      </c>
      <c r="N190" s="111">
        <v>5.6350778021685803</v>
      </c>
      <c r="O190" s="111">
        <v>7.1440630773224196</v>
      </c>
      <c r="P190" s="105"/>
      <c r="Q190" s="111">
        <v>6.1572465617516201</v>
      </c>
      <c r="R190" s="105"/>
    </row>
    <row r="191" spans="1:18" x14ac:dyDescent="0.25">
      <c r="A191" s="109" t="s">
        <v>238</v>
      </c>
      <c r="B191" s="110">
        <v>43985</v>
      </c>
      <c r="C191" s="111">
        <v>295.11259999999999</v>
      </c>
      <c r="D191" s="111"/>
      <c r="E191" s="111"/>
      <c r="F191" s="111">
        <v>3.4139315790351299</v>
      </c>
      <c r="G191" s="111">
        <v>3.0227046588925801</v>
      </c>
      <c r="H191" s="111">
        <v>2.8426920698815299</v>
      </c>
      <c r="I191" s="111">
        <v>3.7919311145883401</v>
      </c>
      <c r="J191" s="111">
        <v>5.0920751102430302</v>
      </c>
      <c r="K191" s="111">
        <v>5.7234250687267298</v>
      </c>
      <c r="L191" s="111">
        <v>5.4186416285368297</v>
      </c>
      <c r="M191" s="111">
        <v>5.4921259548989401</v>
      </c>
      <c r="N191" s="111">
        <v>5.7959957234730801</v>
      </c>
      <c r="O191" s="111">
        <v>7.1610466487288198</v>
      </c>
      <c r="P191" s="105"/>
      <c r="Q191" s="111">
        <v>13.4066451430723</v>
      </c>
      <c r="R191" s="105"/>
    </row>
    <row r="192" spans="1:18" x14ac:dyDescent="0.25">
      <c r="A192" s="109" t="s">
        <v>239</v>
      </c>
      <c r="B192" s="110">
        <v>43985</v>
      </c>
      <c r="C192" s="111">
        <v>2134.7494999999999</v>
      </c>
      <c r="D192" s="111"/>
      <c r="E192" s="111"/>
      <c r="F192" s="111">
        <v>4.2151498498650399</v>
      </c>
      <c r="G192" s="111">
        <v>3.7798374152122598</v>
      </c>
      <c r="H192" s="111">
        <v>3.41842497640702</v>
      </c>
      <c r="I192" s="111">
        <v>4.1052168702676202</v>
      </c>
      <c r="J192" s="111">
        <v>5.0831416797623499</v>
      </c>
      <c r="K192" s="111">
        <v>5.9214843446582002</v>
      </c>
      <c r="L192" s="111">
        <v>5.6143418984640299</v>
      </c>
      <c r="M192" s="111">
        <v>5.7000986555776496</v>
      </c>
      <c r="N192" s="111">
        <v>5.9577260146125202</v>
      </c>
      <c r="O192" s="111">
        <v>7.2469483730157203</v>
      </c>
      <c r="P192" s="105"/>
      <c r="Q192" s="111">
        <v>11.4510248133813</v>
      </c>
      <c r="R192" s="105"/>
    </row>
    <row r="193" spans="1:18" x14ac:dyDescent="0.25">
      <c r="A193" s="109" t="s">
        <v>240</v>
      </c>
      <c r="B193" s="110">
        <v>43985</v>
      </c>
      <c r="C193" s="111">
        <v>2410.6484</v>
      </c>
      <c r="D193" s="111"/>
      <c r="E193" s="111"/>
      <c r="F193" s="111">
        <v>2.9497352697438499</v>
      </c>
      <c r="G193" s="111">
        <v>2.7810562297452299</v>
      </c>
      <c r="H193" s="111">
        <v>2.6304796808058399</v>
      </c>
      <c r="I193" s="111">
        <v>3.3701212670038201</v>
      </c>
      <c r="J193" s="111">
        <v>4.3862117779262197</v>
      </c>
      <c r="K193" s="111">
        <v>5.1420283696973197</v>
      </c>
      <c r="L193" s="111">
        <v>5.0798541480792698</v>
      </c>
      <c r="M193" s="111">
        <v>5.1777479847360004</v>
      </c>
      <c r="N193" s="111">
        <v>5.4830428149199602</v>
      </c>
      <c r="O193" s="111">
        <v>6.9767689647003399</v>
      </c>
      <c r="P193" s="105"/>
      <c r="Q193" s="111">
        <v>8.71609034205167</v>
      </c>
      <c r="R193" s="105"/>
    </row>
    <row r="194" spans="1:18" x14ac:dyDescent="0.25">
      <c r="A194" s="109" t="s">
        <v>241</v>
      </c>
      <c r="B194" s="110">
        <v>43985</v>
      </c>
      <c r="C194" s="111">
        <v>1547.9236000000001</v>
      </c>
      <c r="D194" s="111"/>
      <c r="E194" s="111"/>
      <c r="F194" s="111">
        <v>2.8227413046316698</v>
      </c>
      <c r="G194" s="111">
        <v>2.5503157837431001</v>
      </c>
      <c r="H194" s="111">
        <v>2.4784222852042501</v>
      </c>
      <c r="I194" s="111">
        <v>2.88854359000401</v>
      </c>
      <c r="J194" s="111">
        <v>3.39898705982477</v>
      </c>
      <c r="K194" s="111">
        <v>3.7092717204792498</v>
      </c>
      <c r="L194" s="111">
        <v>4.1994183646937904</v>
      </c>
      <c r="M194" s="111">
        <v>4.4928313850587402</v>
      </c>
      <c r="N194" s="111">
        <v>4.8823941854939603</v>
      </c>
      <c r="O194" s="111">
        <v>6.3983404462521403</v>
      </c>
      <c r="P194" s="105"/>
      <c r="Q194" s="111">
        <v>8.3484390544380798</v>
      </c>
      <c r="R194" s="105"/>
    </row>
    <row r="195" spans="1:18" x14ac:dyDescent="0.25">
      <c r="A195" s="109" t="s">
        <v>242</v>
      </c>
      <c r="B195" s="110">
        <v>43985</v>
      </c>
      <c r="C195" s="111">
        <v>1939.2793999999999</v>
      </c>
      <c r="D195" s="111"/>
      <c r="E195" s="111"/>
      <c r="F195" s="111">
        <v>2.3396529756672901</v>
      </c>
      <c r="G195" s="111">
        <v>2.0537639893209998</v>
      </c>
      <c r="H195" s="111">
        <v>1.96004675038851</v>
      </c>
      <c r="I195" s="111">
        <v>2.7862598090948798</v>
      </c>
      <c r="J195" s="111">
        <v>3.3628264122481699</v>
      </c>
      <c r="K195" s="111">
        <v>4.7305107431848397</v>
      </c>
      <c r="L195" s="111">
        <v>4.9839078289596399</v>
      </c>
      <c r="M195" s="111">
        <v>5.1923657089005202</v>
      </c>
      <c r="N195" s="111">
        <v>5.5370970319800898</v>
      </c>
      <c r="O195" s="111">
        <v>7.0489147168423703</v>
      </c>
      <c r="P195" s="105"/>
      <c r="Q195" s="111">
        <v>10.9044841284987</v>
      </c>
      <c r="R195" s="105"/>
    </row>
    <row r="196" spans="1:18" x14ac:dyDescent="0.25">
      <c r="A196" s="109" t="s">
        <v>243</v>
      </c>
      <c r="B196" s="110">
        <v>43985</v>
      </c>
      <c r="C196" s="111">
        <v>2737.9072999999999</v>
      </c>
      <c r="D196" s="111"/>
      <c r="E196" s="111"/>
      <c r="F196" s="111">
        <v>2.4038006711408801</v>
      </c>
      <c r="G196" s="111">
        <v>2.31965266320592</v>
      </c>
      <c r="H196" s="111">
        <v>1.9364308602877001</v>
      </c>
      <c r="I196" s="111">
        <v>3.13739996605951</v>
      </c>
      <c r="J196" s="111">
        <v>4.6280579517389704</v>
      </c>
      <c r="K196" s="111">
        <v>5.2003451021644604</v>
      </c>
      <c r="L196" s="111">
        <v>5.1128692437075696</v>
      </c>
      <c r="M196" s="111">
        <v>5.2424566132099999</v>
      </c>
      <c r="N196" s="111">
        <v>5.5517499583227297</v>
      </c>
      <c r="O196" s="111">
        <v>7.0795201849031599</v>
      </c>
      <c r="P196" s="105"/>
      <c r="Q196" s="111">
        <v>12.8226433090762</v>
      </c>
      <c r="R196" s="105"/>
    </row>
    <row r="197" spans="1:18" x14ac:dyDescent="0.25">
      <c r="A197" s="109" t="s">
        <v>244</v>
      </c>
      <c r="B197" s="110">
        <v>43985</v>
      </c>
      <c r="C197" s="111">
        <v>1052.9227000000001</v>
      </c>
      <c r="D197" s="111"/>
      <c r="E197" s="111"/>
      <c r="F197" s="111">
        <v>2.8323839972096398</v>
      </c>
      <c r="G197" s="111">
        <v>2.82357524070646</v>
      </c>
      <c r="H197" s="111">
        <v>2.83172032845542</v>
      </c>
      <c r="I197" s="111">
        <v>2.6799121893774598</v>
      </c>
      <c r="J197" s="111">
        <v>2.7350657528111602</v>
      </c>
      <c r="K197" s="111">
        <v>2.98459515196891</v>
      </c>
      <c r="L197" s="111">
        <v>3.7960272866281</v>
      </c>
      <c r="M197" s="111">
        <v>4.1793020391993601</v>
      </c>
      <c r="N197" s="111">
        <v>4.5187671727164496</v>
      </c>
      <c r="O197" s="111"/>
      <c r="P197" s="105"/>
      <c r="Q197" s="111">
        <v>4.7498592983002901</v>
      </c>
      <c r="R197" s="105"/>
    </row>
    <row r="198" spans="1:18" x14ac:dyDescent="0.25">
      <c r="A198" s="109" t="s">
        <v>245</v>
      </c>
      <c r="B198" s="110">
        <v>43985</v>
      </c>
      <c r="C198" s="111">
        <v>54.443199999999997</v>
      </c>
      <c r="D198" s="111"/>
      <c r="E198" s="111"/>
      <c r="F198" s="111">
        <v>3.35242531898305</v>
      </c>
      <c r="G198" s="111">
        <v>3.3306815265831098</v>
      </c>
      <c r="H198" s="111">
        <v>3.0282408267980099</v>
      </c>
      <c r="I198" s="111">
        <v>3.4044446032554698</v>
      </c>
      <c r="J198" s="111">
        <v>4.0428632267315603</v>
      </c>
      <c r="K198" s="111">
        <v>4.7961618823624503</v>
      </c>
      <c r="L198" s="111">
        <v>4.9409965850221802</v>
      </c>
      <c r="M198" s="111">
        <v>5.1382649500305204</v>
      </c>
      <c r="N198" s="111">
        <v>5.5201105833981599</v>
      </c>
      <c r="O198" s="111">
        <v>7.0973021835094796</v>
      </c>
      <c r="P198" s="105"/>
      <c r="Q198" s="111">
        <v>19.806798534798499</v>
      </c>
      <c r="R198" s="105"/>
    </row>
    <row r="199" spans="1:18" x14ac:dyDescent="0.25">
      <c r="A199" s="109" t="s">
        <v>246</v>
      </c>
      <c r="B199" s="110">
        <v>43985</v>
      </c>
      <c r="C199" s="111">
        <v>4033.48</v>
      </c>
      <c r="D199" s="111"/>
      <c r="E199" s="111"/>
      <c r="F199" s="111">
        <v>2.4488934296366098</v>
      </c>
      <c r="G199" s="111">
        <v>2.6649867234848799</v>
      </c>
      <c r="H199" s="111">
        <v>2.3318726035984301</v>
      </c>
      <c r="I199" s="111">
        <v>3.4284184138143798</v>
      </c>
      <c r="J199" s="111">
        <v>4.5545267759403698</v>
      </c>
      <c r="K199" s="111">
        <v>5.2032741133611404</v>
      </c>
      <c r="L199" s="111">
        <v>5.1392901418243699</v>
      </c>
      <c r="M199" s="111">
        <v>5.2813613628109604</v>
      </c>
      <c r="N199" s="111">
        <v>5.5947263087342796</v>
      </c>
      <c r="O199" s="111">
        <v>7.0607456709697898</v>
      </c>
      <c r="P199" s="105"/>
      <c r="Q199" s="111">
        <v>13.4543588292906</v>
      </c>
      <c r="R199" s="105"/>
    </row>
    <row r="200" spans="1:18" x14ac:dyDescent="0.25">
      <c r="A200" s="109" t="s">
        <v>247</v>
      </c>
      <c r="B200" s="110">
        <v>43985</v>
      </c>
      <c r="C200" s="111">
        <v>2733.3409000000001</v>
      </c>
      <c r="D200" s="111"/>
      <c r="E200" s="111"/>
      <c r="F200" s="111">
        <v>2.8645766255124299</v>
      </c>
      <c r="G200" s="111">
        <v>2.5083271506738001</v>
      </c>
      <c r="H200" s="111">
        <v>2.53937801366216</v>
      </c>
      <c r="I200" s="111">
        <v>3.3795028533937401</v>
      </c>
      <c r="J200" s="111">
        <v>4.4898733527627197</v>
      </c>
      <c r="K200" s="111">
        <v>5.5314355392247201</v>
      </c>
      <c r="L200" s="111">
        <v>5.3445410971144298</v>
      </c>
      <c r="M200" s="111">
        <v>5.4338674376352403</v>
      </c>
      <c r="N200" s="111">
        <v>5.7087264713783901</v>
      </c>
      <c r="O200" s="111">
        <v>7.1538773266835998</v>
      </c>
      <c r="P200" s="105"/>
      <c r="Q200" s="111">
        <v>12.673666436298101</v>
      </c>
      <c r="R200" s="105"/>
    </row>
    <row r="201" spans="1:18" x14ac:dyDescent="0.25">
      <c r="A201" s="109" t="s">
        <v>248</v>
      </c>
      <c r="B201" s="110">
        <v>43985</v>
      </c>
      <c r="C201" s="111">
        <v>3606.0518999999999</v>
      </c>
      <c r="D201" s="111"/>
      <c r="E201" s="111"/>
      <c r="F201" s="111">
        <v>3.67663464679935</v>
      </c>
      <c r="G201" s="111">
        <v>3.2071171956251998</v>
      </c>
      <c r="H201" s="111">
        <v>2.9685546980335098</v>
      </c>
      <c r="I201" s="111">
        <v>3.7589639196290801</v>
      </c>
      <c r="J201" s="111">
        <v>4.7386281369155299</v>
      </c>
      <c r="K201" s="111">
        <v>5.7111742250605202</v>
      </c>
      <c r="L201" s="111">
        <v>5.4515274336274304</v>
      </c>
      <c r="M201" s="111">
        <v>5.52010677553716</v>
      </c>
      <c r="N201" s="111">
        <v>5.7765857848170103</v>
      </c>
      <c r="O201" s="111">
        <v>7.1114749563641801</v>
      </c>
      <c r="P201" s="105"/>
      <c r="Q201" s="111">
        <v>14.288852989334501</v>
      </c>
      <c r="R201" s="105"/>
    </row>
    <row r="202" spans="1:18" x14ac:dyDescent="0.25">
      <c r="A202" s="109" t="s">
        <v>249</v>
      </c>
      <c r="B202" s="110">
        <v>43985</v>
      </c>
      <c r="C202" s="111">
        <v>1293.5941</v>
      </c>
      <c r="D202" s="111"/>
      <c r="E202" s="111"/>
      <c r="F202" s="111">
        <v>3.5555573423075</v>
      </c>
      <c r="G202" s="111">
        <v>3.2899298333194</v>
      </c>
      <c r="H202" s="111">
        <v>3.2432236812303099</v>
      </c>
      <c r="I202" s="111">
        <v>3.9062975233310202</v>
      </c>
      <c r="J202" s="111">
        <v>4.7851352368070303</v>
      </c>
      <c r="K202" s="111">
        <v>5.42551682801541</v>
      </c>
      <c r="L202" s="111">
        <v>5.3544815713147802</v>
      </c>
      <c r="M202" s="111">
        <v>5.5230308158091397</v>
      </c>
      <c r="N202" s="111">
        <v>5.84393169567584</v>
      </c>
      <c r="O202" s="111">
        <v>7.2040575087657999</v>
      </c>
      <c r="P202" s="105"/>
      <c r="Q202" s="111">
        <v>7.4885731396233597</v>
      </c>
      <c r="R202" s="105"/>
    </row>
    <row r="203" spans="1:18" x14ac:dyDescent="0.25">
      <c r="A203" s="109" t="s">
        <v>250</v>
      </c>
      <c r="B203" s="110">
        <v>43985</v>
      </c>
      <c r="C203" s="111">
        <v>2087.0189999999998</v>
      </c>
      <c r="D203" s="111"/>
      <c r="E203" s="111"/>
      <c r="F203" s="111">
        <v>3.34071614909548</v>
      </c>
      <c r="G203" s="111">
        <v>3.1593443724192301</v>
      </c>
      <c r="H203" s="111">
        <v>3.0093543967155498</v>
      </c>
      <c r="I203" s="111">
        <v>3.4745788380090099</v>
      </c>
      <c r="J203" s="111">
        <v>4.6578060575134996</v>
      </c>
      <c r="K203" s="111">
        <v>5.2771719941614599</v>
      </c>
      <c r="L203" s="111">
        <v>5.2412373960120204</v>
      </c>
      <c r="M203" s="111">
        <v>5.3609731995208696</v>
      </c>
      <c r="N203" s="111">
        <v>5.6707813748604101</v>
      </c>
      <c r="O203" s="111">
        <v>7.1237901480705297</v>
      </c>
      <c r="P203" s="105"/>
      <c r="Q203" s="111">
        <v>9.5375465144230702</v>
      </c>
      <c r="R203" s="105"/>
    </row>
    <row r="204" spans="1:18" x14ac:dyDescent="0.25">
      <c r="A204" s="109" t="s">
        <v>251</v>
      </c>
      <c r="B204" s="110">
        <v>43985</v>
      </c>
      <c r="C204" s="111">
        <v>10.748200000000001</v>
      </c>
      <c r="D204" s="111"/>
      <c r="E204" s="111"/>
      <c r="F204" s="111">
        <v>2.0376642227074599</v>
      </c>
      <c r="G204" s="111">
        <v>2.0378917591007002</v>
      </c>
      <c r="H204" s="111">
        <v>2.2325583869205401</v>
      </c>
      <c r="I204" s="111">
        <v>2.59803758523188</v>
      </c>
      <c r="J204" s="111">
        <v>2.98720328808994</v>
      </c>
      <c r="K204" s="111">
        <v>3.6393984360807901</v>
      </c>
      <c r="L204" s="111">
        <v>4.0789054270438401</v>
      </c>
      <c r="M204" s="111">
        <v>4.3528878441601302</v>
      </c>
      <c r="N204" s="111">
        <v>4.6425420964449797</v>
      </c>
      <c r="O204" s="111"/>
      <c r="P204" s="105"/>
      <c r="Q204" s="111">
        <v>5.13332706766918</v>
      </c>
      <c r="R204" s="105"/>
    </row>
    <row r="205" spans="1:18" x14ac:dyDescent="0.25">
      <c r="A205" s="109" t="s">
        <v>252</v>
      </c>
      <c r="B205" s="110">
        <v>43985</v>
      </c>
      <c r="C205" s="111">
        <v>4867.3347999999996</v>
      </c>
      <c r="D205" s="111"/>
      <c r="E205" s="111"/>
      <c r="F205" s="111">
        <v>3.73936973675282</v>
      </c>
      <c r="G205" s="111">
        <v>2.6582157888577602</v>
      </c>
      <c r="H205" s="111">
        <v>2.6151306401879899</v>
      </c>
      <c r="I205" s="111">
        <v>3.6752770102412899</v>
      </c>
      <c r="J205" s="111">
        <v>5.0478181957045196</v>
      </c>
      <c r="K205" s="111">
        <v>5.6491360442276202</v>
      </c>
      <c r="L205" s="111">
        <v>5.39377639162963</v>
      </c>
      <c r="M205" s="111">
        <v>5.5096272823177497</v>
      </c>
      <c r="N205" s="111">
        <v>5.8533803211588404</v>
      </c>
      <c r="O205" s="111">
        <v>7.2303345365956897</v>
      </c>
      <c r="P205" s="105"/>
      <c r="Q205" s="111">
        <v>13.3445926239828</v>
      </c>
      <c r="R205" s="105"/>
    </row>
    <row r="206" spans="1:18" x14ac:dyDescent="0.25">
      <c r="A206" s="109" t="s">
        <v>253</v>
      </c>
      <c r="B206" s="110">
        <v>43985</v>
      </c>
      <c r="C206" s="111">
        <v>1121.9766999999999</v>
      </c>
      <c r="D206" s="111"/>
      <c r="E206" s="111"/>
      <c r="F206" s="111">
        <v>0.133381153863743</v>
      </c>
      <c r="G206" s="111">
        <v>1.6300650439317801</v>
      </c>
      <c r="H206" s="111">
        <v>1.82660703296738</v>
      </c>
      <c r="I206" s="111">
        <v>2.5930427799732798</v>
      </c>
      <c r="J206" s="111">
        <v>3.3317446841627998</v>
      </c>
      <c r="K206" s="111">
        <v>4.1558161994932199</v>
      </c>
      <c r="L206" s="111">
        <v>4.4526998756410796</v>
      </c>
      <c r="M206" s="111">
        <v>4.6949453808281696</v>
      </c>
      <c r="N206" s="111">
        <v>5.0682328476364598</v>
      </c>
      <c r="O206" s="111"/>
      <c r="P206" s="105"/>
      <c r="Q206" s="111">
        <v>5.90470762599469</v>
      </c>
      <c r="R206" s="105"/>
    </row>
    <row r="207" spans="1:18" x14ac:dyDescent="0.25">
      <c r="A207" s="109" t="s">
        <v>254</v>
      </c>
      <c r="B207" s="110">
        <v>43985</v>
      </c>
      <c r="C207" s="111">
        <v>259.3451</v>
      </c>
      <c r="D207" s="111"/>
      <c r="E207" s="111"/>
      <c r="F207" s="111">
        <v>5.6585895600176404</v>
      </c>
      <c r="G207" s="111">
        <v>4.08749842499319</v>
      </c>
      <c r="H207" s="111">
        <v>3.6658134985489799</v>
      </c>
      <c r="I207" s="111">
        <v>4.8776766730007504</v>
      </c>
      <c r="J207" s="111">
        <v>5.3092680864588404</v>
      </c>
      <c r="K207" s="111">
        <v>5.4144053654910698</v>
      </c>
      <c r="L207" s="111">
        <v>5.2904448374814503</v>
      </c>
      <c r="M207" s="111">
        <v>5.4509588073903803</v>
      </c>
      <c r="N207" s="111">
        <v>5.7895740485099596</v>
      </c>
      <c r="O207" s="111">
        <v>7.2201405437535504</v>
      </c>
      <c r="P207" s="105"/>
      <c r="Q207" s="111">
        <v>12.491615442439899</v>
      </c>
      <c r="R207" s="105"/>
    </row>
    <row r="208" spans="1:18" x14ac:dyDescent="0.25">
      <c r="A208" s="109" t="s">
        <v>255</v>
      </c>
      <c r="B208" s="110">
        <v>43985</v>
      </c>
      <c r="C208" s="111">
        <v>1761.5198</v>
      </c>
      <c r="D208" s="111"/>
      <c r="E208" s="111"/>
      <c r="F208" s="111">
        <v>3.0586380323245299</v>
      </c>
      <c r="G208" s="111">
        <v>3.3417921794260601</v>
      </c>
      <c r="H208" s="111">
        <v>3.2341447050627199</v>
      </c>
      <c r="I208" s="111">
        <v>3.5272921458543598</v>
      </c>
      <c r="J208" s="111">
        <v>3.8815845084656799</v>
      </c>
      <c r="K208" s="111">
        <v>4.2400884808789501</v>
      </c>
      <c r="L208" s="111">
        <v>4.64518403511524</v>
      </c>
      <c r="M208" s="111">
        <v>4.9559866876313796</v>
      </c>
      <c r="N208" s="111">
        <v>5.1979913861333902</v>
      </c>
      <c r="O208" s="111">
        <v>3.4403383250925001</v>
      </c>
      <c r="P208" s="105"/>
      <c r="Q208" s="111">
        <v>11.5310556497568</v>
      </c>
      <c r="R208" s="105"/>
    </row>
    <row r="209" spans="1:18" x14ac:dyDescent="0.25">
      <c r="A209" s="109" t="s">
        <v>256</v>
      </c>
      <c r="B209" s="110">
        <v>43985</v>
      </c>
      <c r="C209" s="111">
        <v>31.2987</v>
      </c>
      <c r="D209" s="111"/>
      <c r="E209" s="111"/>
      <c r="F209" s="111">
        <v>4.6653267166661996</v>
      </c>
      <c r="G209" s="111">
        <v>4.5109113127580098</v>
      </c>
      <c r="H209" s="111">
        <v>4.2683876649814003</v>
      </c>
      <c r="I209" s="111">
        <v>4.6730916342056004</v>
      </c>
      <c r="J209" s="111">
        <v>5.3206616993213904</v>
      </c>
      <c r="K209" s="111">
        <v>4.9617899730554704</v>
      </c>
      <c r="L209" s="111">
        <v>5.4609024129735202</v>
      </c>
      <c r="M209" s="111">
        <v>5.8098302444560801</v>
      </c>
      <c r="N209" s="111">
        <v>6.20091965137033</v>
      </c>
      <c r="O209" s="111">
        <v>7.2466203893707002</v>
      </c>
      <c r="P209" s="105"/>
      <c r="Q209" s="111">
        <v>14.5010734937512</v>
      </c>
      <c r="R209" s="105"/>
    </row>
    <row r="210" spans="1:18" x14ac:dyDescent="0.25">
      <c r="A210" s="109" t="s">
        <v>257</v>
      </c>
      <c r="B210" s="110">
        <v>43985</v>
      </c>
      <c r="C210" s="111">
        <v>27.042899999999999</v>
      </c>
      <c r="D210" s="111"/>
      <c r="E210" s="111"/>
      <c r="F210" s="111">
        <v>1.3497572285960899</v>
      </c>
      <c r="G210" s="111">
        <v>1.9798928688106501</v>
      </c>
      <c r="H210" s="111">
        <v>2.1990217761819202</v>
      </c>
      <c r="I210" s="111">
        <v>2.7311950892161798</v>
      </c>
      <c r="J210" s="111">
        <v>3.1475497754560702</v>
      </c>
      <c r="K210" s="111">
        <v>3.9202329465665402</v>
      </c>
      <c r="L210" s="111">
        <v>4.3461042154890999</v>
      </c>
      <c r="M210" s="111">
        <v>4.6302584342954596</v>
      </c>
      <c r="N210" s="111">
        <v>4.9922053748720199</v>
      </c>
      <c r="O210" s="111">
        <v>6.2983247253488601</v>
      </c>
      <c r="P210" s="105"/>
      <c r="Q210" s="111">
        <v>11.925293373985101</v>
      </c>
      <c r="R210" s="105"/>
    </row>
    <row r="211" spans="1:18" x14ac:dyDescent="0.25">
      <c r="A211" s="109" t="s">
        <v>260</v>
      </c>
      <c r="B211" s="110">
        <v>43985</v>
      </c>
      <c r="C211" s="111">
        <v>3119.8524000000002</v>
      </c>
      <c r="D211" s="111"/>
      <c r="E211" s="111"/>
      <c r="F211" s="111">
        <v>2.7846390246233401</v>
      </c>
      <c r="G211" s="111">
        <v>2.7202987133809402</v>
      </c>
      <c r="H211" s="111">
        <v>2.7971241408205501</v>
      </c>
      <c r="I211" s="111">
        <v>3.6065192258046701</v>
      </c>
      <c r="J211" s="111">
        <v>4.7996192858867204</v>
      </c>
      <c r="K211" s="111">
        <v>5.4725420687432003</v>
      </c>
      <c r="L211" s="111">
        <v>5.2773797182155597</v>
      </c>
      <c r="M211" s="111">
        <v>5.3841380406014201</v>
      </c>
      <c r="N211" s="111">
        <v>5.6751200720640496</v>
      </c>
      <c r="O211" s="111">
        <v>7.0599985706172204</v>
      </c>
      <c r="P211" s="105"/>
      <c r="Q211" s="111">
        <v>11.4370277720747</v>
      </c>
      <c r="R211" s="105"/>
    </row>
    <row r="212" spans="1:18" x14ac:dyDescent="0.25">
      <c r="A212" s="109" t="s">
        <v>261</v>
      </c>
      <c r="B212" s="110">
        <v>43985</v>
      </c>
      <c r="C212" s="111">
        <v>41.989400000000003</v>
      </c>
      <c r="D212" s="111"/>
      <c r="E212" s="111"/>
      <c r="F212" s="111">
        <v>2.2602341688386902</v>
      </c>
      <c r="G212" s="111">
        <v>2.6663363522167298</v>
      </c>
      <c r="H212" s="111">
        <v>2.4350842748839301</v>
      </c>
      <c r="I212" s="111">
        <v>3.6124565658594001</v>
      </c>
      <c r="J212" s="111">
        <v>4.6308654383147099</v>
      </c>
      <c r="K212" s="111">
        <v>5.2957530726314896</v>
      </c>
      <c r="L212" s="111">
        <v>5.2570271888881699</v>
      </c>
      <c r="M212" s="111">
        <v>5.3741988360658199</v>
      </c>
      <c r="N212" s="111">
        <v>5.7015998258128597</v>
      </c>
      <c r="O212" s="111">
        <v>7.13587903888219</v>
      </c>
      <c r="P212" s="105"/>
      <c r="Q212" s="111">
        <v>13.1034379953713</v>
      </c>
      <c r="R212" s="105"/>
    </row>
    <row r="213" spans="1:18" x14ac:dyDescent="0.25">
      <c r="A213" s="109" t="s">
        <v>262</v>
      </c>
      <c r="B213" s="110">
        <v>43985</v>
      </c>
      <c r="C213" s="111">
        <v>3141.7337000000002</v>
      </c>
      <c r="D213" s="111"/>
      <c r="E213" s="111"/>
      <c r="F213" s="111">
        <v>3.36598392331633</v>
      </c>
      <c r="G213" s="111">
        <v>2.8694960331383199</v>
      </c>
      <c r="H213" s="111">
        <v>2.5422153253266</v>
      </c>
      <c r="I213" s="111">
        <v>3.5576510146532101</v>
      </c>
      <c r="J213" s="111">
        <v>4.8736275631797303</v>
      </c>
      <c r="K213" s="111">
        <v>5.9404242080621898</v>
      </c>
      <c r="L213" s="111">
        <v>5.5348895386855004</v>
      </c>
      <c r="M213" s="111">
        <v>5.5533967576891996</v>
      </c>
      <c r="N213" s="111">
        <v>5.8354695429487196</v>
      </c>
      <c r="O213" s="111">
        <v>7.2062275471500099</v>
      </c>
      <c r="P213" s="105"/>
      <c r="Q213" s="111">
        <v>13.585901989920099</v>
      </c>
      <c r="R213" s="105"/>
    </row>
    <row r="214" spans="1:18" x14ac:dyDescent="0.25">
      <c r="A214" s="109" t="s">
        <v>263</v>
      </c>
      <c r="B214" s="110">
        <v>43985</v>
      </c>
      <c r="C214" s="111">
        <v>1914.9296999999999</v>
      </c>
      <c r="D214" s="111"/>
      <c r="E214" s="111"/>
      <c r="F214" s="111">
        <v>3.2615860819207301</v>
      </c>
      <c r="G214" s="111">
        <v>2.8337229422721699</v>
      </c>
      <c r="H214" s="111">
        <v>2.6494285541716698</v>
      </c>
      <c r="I214" s="111">
        <v>3.6002310021426802</v>
      </c>
      <c r="J214" s="111">
        <v>4.9823854539387096</v>
      </c>
      <c r="K214" s="111">
        <v>5.9387174585465603</v>
      </c>
      <c r="L214" s="111">
        <v>5.55148322203845</v>
      </c>
      <c r="M214" s="111">
        <v>5.52013505189906</v>
      </c>
      <c r="N214" s="111">
        <v>5.7730873218318299</v>
      </c>
      <c r="O214" s="111">
        <v>5.6604286747319099</v>
      </c>
      <c r="P214" s="105"/>
      <c r="Q214" s="111">
        <v>10.1899741227287</v>
      </c>
      <c r="R214" s="105"/>
    </row>
    <row r="215" spans="1:18" x14ac:dyDescent="0.25">
      <c r="A215" s="109" t="s">
        <v>264</v>
      </c>
      <c r="B215" s="110">
        <v>43985</v>
      </c>
      <c r="C215" s="111">
        <v>3265.4702000000002</v>
      </c>
      <c r="D215" s="111"/>
      <c r="E215" s="111"/>
      <c r="F215" s="111">
        <v>2.9209310313996801</v>
      </c>
      <c r="G215" s="111">
        <v>2.7752767167299801</v>
      </c>
      <c r="H215" s="111">
        <v>2.6557038307487701</v>
      </c>
      <c r="I215" s="111">
        <v>3.4565274854996102</v>
      </c>
      <c r="J215" s="111">
        <v>4.7804316452275302</v>
      </c>
      <c r="K215" s="111">
        <v>5.4239242766776998</v>
      </c>
      <c r="L215" s="111">
        <v>5.2469759431833802</v>
      </c>
      <c r="M215" s="111">
        <v>5.3885881727338498</v>
      </c>
      <c r="N215" s="111">
        <v>5.71591458774689</v>
      </c>
      <c r="O215" s="111">
        <v>7.1699340316924598</v>
      </c>
      <c r="P215" s="105"/>
      <c r="Q215" s="111">
        <v>13.302044550897101</v>
      </c>
      <c r="R215" s="105"/>
    </row>
    <row r="216" spans="1:18" x14ac:dyDescent="0.25">
      <c r="A216" s="109" t="s">
        <v>265</v>
      </c>
      <c r="B216" s="110">
        <v>43985</v>
      </c>
      <c r="C216" s="111">
        <v>1083.8113000000001</v>
      </c>
      <c r="D216" s="111"/>
      <c r="E216" s="111"/>
      <c r="F216" s="111">
        <v>2.7954423631827399</v>
      </c>
      <c r="G216" s="111">
        <v>2.6509927506664899</v>
      </c>
      <c r="H216" s="111">
        <v>2.8000988894700698</v>
      </c>
      <c r="I216" s="111">
        <v>3.0190670536213902</v>
      </c>
      <c r="J216" s="111">
        <v>3.29655757507251</v>
      </c>
      <c r="K216" s="111">
        <v>3.9302005725584102</v>
      </c>
      <c r="L216" s="111">
        <v>4.5369629942786398</v>
      </c>
      <c r="M216" s="111">
        <v>4.9644198936877499</v>
      </c>
      <c r="N216" s="111">
        <v>5.4323157186685496</v>
      </c>
      <c r="O216" s="111"/>
      <c r="P216" s="105"/>
      <c r="Q216" s="111">
        <v>6.0533612663722502</v>
      </c>
      <c r="R216" s="105"/>
    </row>
    <row r="217" spans="1:18" x14ac:dyDescent="0.25">
      <c r="A217" s="132"/>
      <c r="B217" s="132"/>
      <c r="C217" s="132"/>
      <c r="D217" s="114"/>
      <c r="E217" s="114"/>
      <c r="F217" s="114"/>
      <c r="G217" s="114"/>
      <c r="H217" s="114"/>
      <c r="I217" s="114"/>
      <c r="J217" s="114"/>
      <c r="K217" s="114"/>
      <c r="L217" s="114"/>
      <c r="M217" s="114"/>
      <c r="N217" s="114" t="s">
        <v>4</v>
      </c>
      <c r="O217" s="114" t="s">
        <v>5</v>
      </c>
      <c r="P217" s="114" t="s">
        <v>6</v>
      </c>
      <c r="Q217" s="114" t="s">
        <v>46</v>
      </c>
      <c r="R217" s="105"/>
    </row>
    <row r="218" spans="1:18" x14ac:dyDescent="0.25">
      <c r="A218" s="132"/>
      <c r="B218" s="132"/>
      <c r="C218" s="132"/>
      <c r="D218" s="114"/>
      <c r="E218" s="114"/>
      <c r="F218" s="114"/>
      <c r="G218" s="114"/>
      <c r="H218" s="114"/>
      <c r="I218" s="114"/>
      <c r="J218" s="114"/>
      <c r="K218" s="114"/>
      <c r="L218" s="114"/>
      <c r="M218" s="114"/>
      <c r="N218" s="114" t="s">
        <v>0</v>
      </c>
      <c r="O218" s="114" t="s">
        <v>0</v>
      </c>
      <c r="P218" s="114" t="s">
        <v>0</v>
      </c>
      <c r="Q218" s="114" t="s">
        <v>0</v>
      </c>
      <c r="R218" s="105"/>
    </row>
    <row r="219" spans="1:18" x14ac:dyDescent="0.25">
      <c r="A219" s="114" t="s">
        <v>7</v>
      </c>
      <c r="B219" s="114" t="s">
        <v>8</v>
      </c>
      <c r="C219" s="114" t="s">
        <v>9</v>
      </c>
      <c r="D219" s="114"/>
      <c r="E219" s="114"/>
      <c r="F219" s="114"/>
      <c r="G219" s="114"/>
      <c r="H219" s="114"/>
      <c r="I219" s="114"/>
      <c r="J219" s="114"/>
      <c r="K219" s="114"/>
      <c r="L219" s="114"/>
      <c r="M219" s="114"/>
      <c r="N219" s="114"/>
      <c r="O219" s="114"/>
      <c r="P219" s="114"/>
      <c r="Q219" s="114"/>
      <c r="R219" s="105"/>
    </row>
    <row r="220" spans="1:18" x14ac:dyDescent="0.25">
      <c r="A220" s="108" t="s">
        <v>387</v>
      </c>
      <c r="B220" s="108"/>
      <c r="C220" s="108"/>
      <c r="D220" s="108"/>
      <c r="E220" s="108"/>
      <c r="F220" s="108"/>
      <c r="G220" s="108"/>
      <c r="H220" s="108"/>
      <c r="I220" s="108"/>
      <c r="J220" s="108"/>
      <c r="K220" s="108"/>
      <c r="L220" s="108"/>
      <c r="M220" s="108"/>
      <c r="N220" s="108"/>
      <c r="O220" s="108"/>
      <c r="P220" s="108"/>
      <c r="Q220" s="108"/>
      <c r="R220" s="105"/>
    </row>
    <row r="221" spans="1:18" x14ac:dyDescent="0.25">
      <c r="A221" s="109" t="s">
        <v>163</v>
      </c>
      <c r="B221" s="110">
        <v>43985</v>
      </c>
      <c r="C221" s="111">
        <v>37.42</v>
      </c>
      <c r="D221" s="111"/>
      <c r="E221" s="111"/>
      <c r="F221" s="111"/>
      <c r="G221" s="111"/>
      <c r="H221" s="111"/>
      <c r="I221" s="111"/>
      <c r="J221" s="111"/>
      <c r="K221" s="111"/>
      <c r="L221" s="111"/>
      <c r="M221" s="111"/>
      <c r="N221" s="111">
        <v>-11.609279940129399</v>
      </c>
      <c r="O221" s="111">
        <v>1.8390925155567099</v>
      </c>
      <c r="P221" s="111">
        <v>7.8129991474434499</v>
      </c>
      <c r="Q221" s="111">
        <v>19.0892664740601</v>
      </c>
      <c r="R221" s="105"/>
    </row>
    <row r="222" spans="1:18" x14ac:dyDescent="0.25">
      <c r="A222" s="109" t="s">
        <v>164</v>
      </c>
      <c r="B222" s="110">
        <v>43985</v>
      </c>
      <c r="C222" s="111">
        <v>30.49</v>
      </c>
      <c r="D222" s="111"/>
      <c r="E222" s="111"/>
      <c r="F222" s="111"/>
      <c r="G222" s="111"/>
      <c r="H222" s="111"/>
      <c r="I222" s="111"/>
      <c r="J222" s="111"/>
      <c r="K222" s="111"/>
      <c r="L222" s="111"/>
      <c r="M222" s="111"/>
      <c r="N222" s="111">
        <v>-10.005046864897199</v>
      </c>
      <c r="O222" s="111">
        <v>2.85565788072625</v>
      </c>
      <c r="P222" s="111">
        <v>8.7816887904804304</v>
      </c>
      <c r="Q222" s="111">
        <v>20.838689589903399</v>
      </c>
      <c r="R222" s="105"/>
    </row>
    <row r="223" spans="1:18" x14ac:dyDescent="0.25">
      <c r="A223" s="109" t="s">
        <v>165</v>
      </c>
      <c r="B223" s="110">
        <v>43985</v>
      </c>
      <c r="C223" s="111">
        <v>46.593400000000003</v>
      </c>
      <c r="D223" s="111"/>
      <c r="E223" s="111"/>
      <c r="F223" s="111"/>
      <c r="G223" s="111"/>
      <c r="H223" s="111"/>
      <c r="I223" s="111"/>
      <c r="J223" s="111"/>
      <c r="K223" s="111"/>
      <c r="L223" s="111"/>
      <c r="M223" s="111"/>
      <c r="N223" s="111">
        <v>-7.1943248880682402</v>
      </c>
      <c r="O223" s="111">
        <v>7.06028707509412</v>
      </c>
      <c r="P223" s="111">
        <v>10.2858901190101</v>
      </c>
      <c r="Q223" s="111">
        <v>28.606704966941699</v>
      </c>
      <c r="R223" s="105"/>
    </row>
    <row r="224" spans="1:18" x14ac:dyDescent="0.25">
      <c r="A224" s="109" t="s">
        <v>166</v>
      </c>
      <c r="B224" s="110">
        <v>43985</v>
      </c>
      <c r="C224" s="111">
        <v>40.86</v>
      </c>
      <c r="D224" s="111"/>
      <c r="E224" s="111"/>
      <c r="F224" s="111"/>
      <c r="G224" s="111"/>
      <c r="H224" s="111"/>
      <c r="I224" s="111"/>
      <c r="J224" s="111"/>
      <c r="K224" s="111"/>
      <c r="L224" s="111"/>
      <c r="M224" s="111"/>
      <c r="N224" s="111">
        <v>-15.93413631874</v>
      </c>
      <c r="O224" s="111">
        <v>-3.7755586202968199</v>
      </c>
      <c r="P224" s="111">
        <v>2.3192283880432001</v>
      </c>
      <c r="Q224" s="111">
        <v>0.34134959341990301</v>
      </c>
      <c r="R224" s="105"/>
    </row>
    <row r="225" spans="1:18" x14ac:dyDescent="0.25">
      <c r="A225" s="109" t="s">
        <v>167</v>
      </c>
      <c r="B225" s="110">
        <v>43985</v>
      </c>
      <c r="C225" s="111">
        <v>38.454999999999998</v>
      </c>
      <c r="D225" s="111"/>
      <c r="E225" s="111"/>
      <c r="F225" s="111"/>
      <c r="G225" s="111"/>
      <c r="H225" s="111"/>
      <c r="I225" s="111"/>
      <c r="J225" s="111"/>
      <c r="K225" s="111"/>
      <c r="L225" s="111"/>
      <c r="M225" s="111"/>
      <c r="N225" s="111">
        <v>-7.5438720238071699</v>
      </c>
      <c r="O225" s="111">
        <v>2.9974261004888798</v>
      </c>
      <c r="P225" s="111">
        <v>6.2611121402228598</v>
      </c>
      <c r="Q225" s="111">
        <v>16.9472212295844</v>
      </c>
      <c r="R225" s="105"/>
    </row>
    <row r="226" spans="1:18" x14ac:dyDescent="0.25">
      <c r="A226" s="109" t="s">
        <v>168</v>
      </c>
      <c r="B226" s="110">
        <v>43985</v>
      </c>
      <c r="C226" s="111">
        <v>8.6300000000000008</v>
      </c>
      <c r="D226" s="111"/>
      <c r="E226" s="111"/>
      <c r="F226" s="111"/>
      <c r="G226" s="111"/>
      <c r="H226" s="111"/>
      <c r="I226" s="111"/>
      <c r="J226" s="111"/>
      <c r="K226" s="111"/>
      <c r="L226" s="111"/>
      <c r="M226" s="111"/>
      <c r="N226" s="111">
        <v>-2.6983569593582901</v>
      </c>
      <c r="O226" s="111"/>
      <c r="P226" s="111"/>
      <c r="Q226" s="111">
        <v>-5.9886227544910096</v>
      </c>
      <c r="R226" s="105"/>
    </row>
    <row r="227" spans="1:18" x14ac:dyDescent="0.25">
      <c r="A227" s="109" t="s">
        <v>169</v>
      </c>
      <c r="B227" s="110">
        <v>43985</v>
      </c>
      <c r="C227" s="111">
        <v>10.43</v>
      </c>
      <c r="D227" s="111"/>
      <c r="E227" s="111"/>
      <c r="F227" s="111"/>
      <c r="G227" s="111"/>
      <c r="H227" s="111"/>
      <c r="I227" s="111"/>
      <c r="J227" s="111"/>
      <c r="K227" s="111"/>
      <c r="L227" s="111"/>
      <c r="M227" s="111"/>
      <c r="N227" s="111">
        <v>-5.33927384883917</v>
      </c>
      <c r="O227" s="111"/>
      <c r="P227" s="111"/>
      <c r="Q227" s="111">
        <v>2.6467116357504201</v>
      </c>
      <c r="R227" s="105"/>
    </row>
    <row r="228" spans="1:18" x14ac:dyDescent="0.25">
      <c r="A228" s="109" t="s">
        <v>170</v>
      </c>
      <c r="B228" s="110">
        <v>43985</v>
      </c>
      <c r="C228" s="111">
        <v>55.76</v>
      </c>
      <c r="D228" s="111"/>
      <c r="E228" s="111"/>
      <c r="F228" s="111"/>
      <c r="G228" s="111"/>
      <c r="H228" s="111"/>
      <c r="I228" s="111"/>
      <c r="J228" s="111"/>
      <c r="K228" s="111"/>
      <c r="L228" s="111"/>
      <c r="M228" s="111"/>
      <c r="N228" s="111">
        <v>-2.45958989152285</v>
      </c>
      <c r="O228" s="111">
        <v>5.2027190781237804</v>
      </c>
      <c r="P228" s="111">
        <v>9.3371359433065404</v>
      </c>
      <c r="Q228" s="111">
        <v>18.653310143024399</v>
      </c>
      <c r="R228" s="105"/>
    </row>
    <row r="229" spans="1:18" x14ac:dyDescent="0.25">
      <c r="A229" s="109" t="s">
        <v>171</v>
      </c>
      <c r="B229" s="110">
        <v>43985</v>
      </c>
      <c r="C229" s="111">
        <v>64.89</v>
      </c>
      <c r="D229" s="111"/>
      <c r="E229" s="111"/>
      <c r="F229" s="111"/>
      <c r="G229" s="111"/>
      <c r="H229" s="111"/>
      <c r="I229" s="111"/>
      <c r="J229" s="111"/>
      <c r="K229" s="111"/>
      <c r="L229" s="111"/>
      <c r="M229" s="111"/>
      <c r="N229" s="111">
        <v>-8.7487007165360904</v>
      </c>
      <c r="O229" s="111">
        <v>5.2270197412993902</v>
      </c>
      <c r="P229" s="111">
        <v>8.6269094889784608</v>
      </c>
      <c r="Q229" s="111">
        <v>15.7908130805446</v>
      </c>
      <c r="R229" s="105"/>
    </row>
    <row r="230" spans="1:18" x14ac:dyDescent="0.25">
      <c r="A230" s="109" t="s">
        <v>172</v>
      </c>
      <c r="B230" s="110">
        <v>43985</v>
      </c>
      <c r="C230" s="111">
        <v>45.665999999999997</v>
      </c>
      <c r="D230" s="111"/>
      <c r="E230" s="111"/>
      <c r="F230" s="111"/>
      <c r="G230" s="111"/>
      <c r="H230" s="111"/>
      <c r="I230" s="111"/>
      <c r="J230" s="111"/>
      <c r="K230" s="111"/>
      <c r="L230" s="111"/>
      <c r="M230" s="111"/>
      <c r="N230" s="111">
        <v>-12.5598550279897</v>
      </c>
      <c r="O230" s="111">
        <v>1.32035777950769</v>
      </c>
      <c r="P230" s="111">
        <v>9.1369471752760205</v>
      </c>
      <c r="Q230" s="111">
        <v>19.015562002781401</v>
      </c>
      <c r="R230" s="105"/>
    </row>
    <row r="231" spans="1:18" x14ac:dyDescent="0.25">
      <c r="A231" s="109" t="s">
        <v>173</v>
      </c>
      <c r="B231" s="110">
        <v>43985</v>
      </c>
      <c r="C231" s="111">
        <v>43.51</v>
      </c>
      <c r="D231" s="111"/>
      <c r="E231" s="111"/>
      <c r="F231" s="111"/>
      <c r="G231" s="111"/>
      <c r="H231" s="111"/>
      <c r="I231" s="111"/>
      <c r="J231" s="111"/>
      <c r="K231" s="111"/>
      <c r="L231" s="111"/>
      <c r="M231" s="111"/>
      <c r="N231" s="111">
        <v>-15.3738983929497</v>
      </c>
      <c r="O231" s="111">
        <v>-0.87853261595682097</v>
      </c>
      <c r="P231" s="111">
        <v>4.04088801531418</v>
      </c>
      <c r="Q231" s="111">
        <v>13.512755363050401</v>
      </c>
      <c r="R231" s="105"/>
    </row>
    <row r="232" spans="1:18" x14ac:dyDescent="0.25">
      <c r="A232" s="109" t="s">
        <v>174</v>
      </c>
      <c r="B232" s="110">
        <v>43985</v>
      </c>
      <c r="C232" s="111">
        <v>13.0236</v>
      </c>
      <c r="D232" s="111"/>
      <c r="E232" s="111"/>
      <c r="F232" s="111"/>
      <c r="G232" s="111"/>
      <c r="H232" s="111"/>
      <c r="I232" s="111"/>
      <c r="J232" s="111"/>
      <c r="K232" s="111"/>
      <c r="L232" s="111"/>
      <c r="M232" s="111"/>
      <c r="N232" s="111">
        <v>-17.082674595581299</v>
      </c>
      <c r="O232" s="111">
        <v>-1.1515480507789699</v>
      </c>
      <c r="P232" s="111"/>
      <c r="Q232" s="111">
        <v>6.8250711193568296</v>
      </c>
      <c r="R232" s="105"/>
    </row>
    <row r="233" spans="1:18" x14ac:dyDescent="0.25">
      <c r="A233" s="109" t="s">
        <v>175</v>
      </c>
      <c r="B233" s="110">
        <v>43985</v>
      </c>
      <c r="C233" s="111">
        <v>483.68419999999998</v>
      </c>
      <c r="D233" s="111"/>
      <c r="E233" s="111"/>
      <c r="F233" s="111"/>
      <c r="G233" s="111"/>
      <c r="H233" s="111"/>
      <c r="I233" s="111"/>
      <c r="J233" s="111"/>
      <c r="K233" s="111"/>
      <c r="L233" s="111"/>
      <c r="M233" s="111"/>
      <c r="N233" s="111">
        <v>-21.514433036395701</v>
      </c>
      <c r="O233" s="111">
        <v>-2.8902115268149</v>
      </c>
      <c r="P233" s="111">
        <v>2.9211983057293298</v>
      </c>
      <c r="Q233" s="111">
        <v>13.380629283034001</v>
      </c>
      <c r="R233" s="105"/>
    </row>
    <row r="234" spans="1:18" x14ac:dyDescent="0.25">
      <c r="A234" s="109" t="s">
        <v>176</v>
      </c>
      <c r="B234" s="110">
        <v>43985</v>
      </c>
      <c r="C234" s="111">
        <v>312.17899999999997</v>
      </c>
      <c r="D234" s="111"/>
      <c r="E234" s="111"/>
      <c r="F234" s="111"/>
      <c r="G234" s="111"/>
      <c r="H234" s="111"/>
      <c r="I234" s="111"/>
      <c r="J234" s="111"/>
      <c r="K234" s="111"/>
      <c r="L234" s="111"/>
      <c r="M234" s="111"/>
      <c r="N234" s="111">
        <v>-19.579611015078299</v>
      </c>
      <c r="O234" s="111">
        <v>-0.55854401910694496</v>
      </c>
      <c r="P234" s="111">
        <v>6.9054591719635603</v>
      </c>
      <c r="Q234" s="111">
        <v>15.169577941261601</v>
      </c>
      <c r="R234" s="105"/>
    </row>
    <row r="235" spans="1:18" x14ac:dyDescent="0.25">
      <c r="A235" s="109" t="s">
        <v>177</v>
      </c>
      <c r="B235" s="110">
        <v>43985</v>
      </c>
      <c r="C235" s="111">
        <v>429.22300000000001</v>
      </c>
      <c r="D235" s="111"/>
      <c r="E235" s="111"/>
      <c r="F235" s="111"/>
      <c r="G235" s="111"/>
      <c r="H235" s="111"/>
      <c r="I235" s="111"/>
      <c r="J235" s="111"/>
      <c r="K235" s="111"/>
      <c r="L235" s="111"/>
      <c r="M235" s="111"/>
      <c r="N235" s="111">
        <v>-23.418544804639101</v>
      </c>
      <c r="O235" s="111">
        <v>-5.0571953329266002</v>
      </c>
      <c r="P235" s="111">
        <v>2.1331705379764001</v>
      </c>
      <c r="Q235" s="111">
        <v>10.2223542157415</v>
      </c>
      <c r="R235" s="105"/>
    </row>
    <row r="236" spans="1:18" x14ac:dyDescent="0.25">
      <c r="A236" s="109" t="s">
        <v>178</v>
      </c>
      <c r="B236" s="110">
        <v>43985</v>
      </c>
      <c r="C236" s="111">
        <v>32.978499999999997</v>
      </c>
      <c r="D236" s="111"/>
      <c r="E236" s="111"/>
      <c r="F236" s="111"/>
      <c r="G236" s="111"/>
      <c r="H236" s="111"/>
      <c r="I236" s="111"/>
      <c r="J236" s="111"/>
      <c r="K236" s="111"/>
      <c r="L236" s="111"/>
      <c r="M236" s="111"/>
      <c r="N236" s="111">
        <v>-16.977434388515999</v>
      </c>
      <c r="O236" s="111">
        <v>-3.14747483157476</v>
      </c>
      <c r="P236" s="111">
        <v>5.0415638445460003</v>
      </c>
      <c r="Q236" s="111">
        <v>12.7215684436615</v>
      </c>
      <c r="R236" s="105"/>
    </row>
    <row r="237" spans="1:18" x14ac:dyDescent="0.25">
      <c r="A237" s="109" t="s">
        <v>179</v>
      </c>
      <c r="B237" s="110">
        <v>43985</v>
      </c>
      <c r="C237" s="111">
        <v>348.49</v>
      </c>
      <c r="D237" s="111"/>
      <c r="E237" s="111"/>
      <c r="F237" s="111"/>
      <c r="G237" s="111"/>
      <c r="H237" s="111"/>
      <c r="I237" s="111"/>
      <c r="J237" s="111"/>
      <c r="K237" s="111"/>
      <c r="L237" s="111"/>
      <c r="M237" s="111"/>
      <c r="N237" s="111">
        <v>-16.149871565053399</v>
      </c>
      <c r="O237" s="111">
        <v>0.77775699583102498</v>
      </c>
      <c r="P237" s="111">
        <v>6.2388324518838596</v>
      </c>
      <c r="Q237" s="111">
        <v>16.042113517645699</v>
      </c>
      <c r="R237" s="105"/>
    </row>
    <row r="238" spans="1:18" x14ac:dyDescent="0.25">
      <c r="A238" s="109" t="s">
        <v>180</v>
      </c>
      <c r="B238" s="110">
        <v>43985</v>
      </c>
      <c r="C238" s="111">
        <v>9.1</v>
      </c>
      <c r="D238" s="111"/>
      <c r="E238" s="111"/>
      <c r="F238" s="111"/>
      <c r="G238" s="111"/>
      <c r="H238" s="111"/>
      <c r="I238" s="111"/>
      <c r="J238" s="111"/>
      <c r="K238" s="111"/>
      <c r="L238" s="111"/>
      <c r="M238" s="111"/>
      <c r="N238" s="111">
        <v>-19.6284828228167</v>
      </c>
      <c r="O238" s="111"/>
      <c r="P238" s="111"/>
      <c r="Q238" s="111">
        <v>-4.0909090909090899</v>
      </c>
      <c r="R238" s="105"/>
    </row>
    <row r="239" spans="1:18" x14ac:dyDescent="0.25">
      <c r="A239" s="109" t="s">
        <v>181</v>
      </c>
      <c r="B239" s="110">
        <v>43985</v>
      </c>
      <c r="C239" s="111">
        <v>25.95</v>
      </c>
      <c r="D239" s="111"/>
      <c r="E239" s="111"/>
      <c r="F239" s="111"/>
      <c r="G239" s="111"/>
      <c r="H239" s="111"/>
      <c r="I239" s="111"/>
      <c r="J239" s="111"/>
      <c r="K239" s="111"/>
      <c r="L239" s="111"/>
      <c r="M239" s="111"/>
      <c r="N239" s="111">
        <v>-8.2165271562285103</v>
      </c>
      <c r="O239" s="111">
        <v>1.6555522121230899</v>
      </c>
      <c r="P239" s="111">
        <v>5.9434865900383098</v>
      </c>
      <c r="Q239" s="111">
        <v>23.6849064279902</v>
      </c>
      <c r="R239" s="105"/>
    </row>
    <row r="240" spans="1:18" x14ac:dyDescent="0.25">
      <c r="A240" s="109" t="s">
        <v>182</v>
      </c>
      <c r="B240" s="110">
        <v>43985</v>
      </c>
      <c r="C240" s="111">
        <v>47.96</v>
      </c>
      <c r="D240" s="111"/>
      <c r="E240" s="111"/>
      <c r="F240" s="111"/>
      <c r="G240" s="111"/>
      <c r="H240" s="111"/>
      <c r="I240" s="111"/>
      <c r="J240" s="111"/>
      <c r="K240" s="111"/>
      <c r="L240" s="111"/>
      <c r="M240" s="111"/>
      <c r="N240" s="111">
        <v>-22.831339061374401</v>
      </c>
      <c r="O240" s="111">
        <v>-2.6506824635217199</v>
      </c>
      <c r="P240" s="111">
        <v>3.99272234614399</v>
      </c>
      <c r="Q240" s="111">
        <v>15.4830592632843</v>
      </c>
      <c r="R240" s="105"/>
    </row>
    <row r="241" spans="1:18" x14ac:dyDescent="0.25">
      <c r="A241" s="109" t="s">
        <v>183</v>
      </c>
      <c r="B241" s="110">
        <v>43985</v>
      </c>
      <c r="C241" s="111">
        <v>8.5399999999999991</v>
      </c>
      <c r="D241" s="111"/>
      <c r="E241" s="111"/>
      <c r="F241" s="111"/>
      <c r="G241" s="111"/>
      <c r="H241" s="111"/>
      <c r="I241" s="111"/>
      <c r="J241" s="111"/>
      <c r="K241" s="111"/>
      <c r="L241" s="111"/>
      <c r="M241" s="111"/>
      <c r="N241" s="111">
        <v>-15.569990712542401</v>
      </c>
      <c r="O241" s="111"/>
      <c r="P241" s="111"/>
      <c r="Q241" s="111">
        <v>-6.0011261261261302</v>
      </c>
      <c r="R241" s="105"/>
    </row>
    <row r="242" spans="1:18" x14ac:dyDescent="0.25">
      <c r="A242" s="109" t="s">
        <v>184</v>
      </c>
      <c r="B242" s="110">
        <v>43985</v>
      </c>
      <c r="C242" s="111">
        <v>51.96</v>
      </c>
      <c r="D242" s="111"/>
      <c r="E242" s="111"/>
      <c r="F242" s="111"/>
      <c r="G242" s="111"/>
      <c r="H242" s="111"/>
      <c r="I242" s="111"/>
      <c r="J242" s="111"/>
      <c r="K242" s="111"/>
      <c r="L242" s="111"/>
      <c r="M242" s="111"/>
      <c r="N242" s="111">
        <v>-9.7649134790528205</v>
      </c>
      <c r="O242" s="111">
        <v>4.2783137329752501</v>
      </c>
      <c r="P242" s="111">
        <v>9.0180501661911805</v>
      </c>
      <c r="Q242" s="111">
        <v>21.983759351271299</v>
      </c>
      <c r="R242" s="105"/>
    </row>
    <row r="243" spans="1:18" x14ac:dyDescent="0.25">
      <c r="A243" s="109" t="s">
        <v>185</v>
      </c>
      <c r="B243" s="110">
        <v>43985</v>
      </c>
      <c r="C243" s="111">
        <v>8.7645</v>
      </c>
      <c r="D243" s="111"/>
      <c r="E243" s="111"/>
      <c r="F243" s="111"/>
      <c r="G243" s="111"/>
      <c r="H243" s="111"/>
      <c r="I243" s="111"/>
      <c r="J243" s="111"/>
      <c r="K243" s="111"/>
      <c r="L243" s="111"/>
      <c r="M243" s="111"/>
      <c r="N243" s="111"/>
      <c r="O243" s="111"/>
      <c r="P243" s="111"/>
      <c r="Q243" s="111">
        <v>-19.692467248908301</v>
      </c>
      <c r="R243" s="105"/>
    </row>
    <row r="244" spans="1:18" x14ac:dyDescent="0.25">
      <c r="A244" s="109" t="s">
        <v>186</v>
      </c>
      <c r="B244" s="110">
        <v>43985</v>
      </c>
      <c r="C244" s="111">
        <v>16.465</v>
      </c>
      <c r="D244" s="111"/>
      <c r="E244" s="111"/>
      <c r="F244" s="111"/>
      <c r="G244" s="111"/>
      <c r="H244" s="111"/>
      <c r="I244" s="111"/>
      <c r="J244" s="111"/>
      <c r="K244" s="111"/>
      <c r="L244" s="111"/>
      <c r="M244" s="111"/>
      <c r="N244" s="111">
        <v>-13.6995654926063</v>
      </c>
      <c r="O244" s="111">
        <v>0.99546911998675403</v>
      </c>
      <c r="P244" s="111">
        <v>8.0026965043762193</v>
      </c>
      <c r="Q244" s="111">
        <v>17.562957901523902</v>
      </c>
      <c r="R244" s="105"/>
    </row>
    <row r="245" spans="1:18" x14ac:dyDescent="0.25">
      <c r="A245" s="109" t="s">
        <v>187</v>
      </c>
      <c r="B245" s="110">
        <v>43985</v>
      </c>
      <c r="C245" s="111">
        <v>43.213999999999999</v>
      </c>
      <c r="D245" s="111"/>
      <c r="E245" s="111"/>
      <c r="F245" s="111"/>
      <c r="G245" s="111"/>
      <c r="H245" s="111"/>
      <c r="I245" s="111"/>
      <c r="J245" s="111"/>
      <c r="K245" s="111"/>
      <c r="L245" s="111"/>
      <c r="M245" s="111"/>
      <c r="N245" s="111">
        <v>-13.646821972965199</v>
      </c>
      <c r="O245" s="111">
        <v>1.0918292340689799</v>
      </c>
      <c r="P245" s="111">
        <v>7.9199704865770499</v>
      </c>
      <c r="Q245" s="111">
        <v>15.171931170153201</v>
      </c>
      <c r="R245" s="105"/>
    </row>
    <row r="246" spans="1:18" x14ac:dyDescent="0.25">
      <c r="A246" s="109" t="s">
        <v>188</v>
      </c>
      <c r="B246" s="110">
        <v>43985</v>
      </c>
      <c r="C246" s="111">
        <v>48.280999999999999</v>
      </c>
      <c r="D246" s="111"/>
      <c r="E246" s="111"/>
      <c r="F246" s="111"/>
      <c r="G246" s="111"/>
      <c r="H246" s="111"/>
      <c r="I246" s="111"/>
      <c r="J246" s="111"/>
      <c r="K246" s="111"/>
      <c r="L246" s="111"/>
      <c r="M246" s="111"/>
      <c r="N246" s="111">
        <v>-16.441152384268701</v>
      </c>
      <c r="O246" s="111">
        <v>-2.1353204223644902</v>
      </c>
      <c r="P246" s="111">
        <v>6.0855272109688601</v>
      </c>
      <c r="Q246" s="111">
        <v>14.022662823229201</v>
      </c>
      <c r="R246" s="105"/>
    </row>
    <row r="247" spans="1:18" x14ac:dyDescent="0.25">
      <c r="A247" s="109" t="s">
        <v>189</v>
      </c>
      <c r="B247" s="110">
        <v>43985</v>
      </c>
      <c r="C247" s="111">
        <v>62.389000000000003</v>
      </c>
      <c r="D247" s="111"/>
      <c r="E247" s="111"/>
      <c r="F247" s="111"/>
      <c r="G247" s="111"/>
      <c r="H247" s="111"/>
      <c r="I247" s="111"/>
      <c r="J247" s="111"/>
      <c r="K247" s="111"/>
      <c r="L247" s="111"/>
      <c r="M247" s="111"/>
      <c r="N247" s="111">
        <v>-14.250831568654799</v>
      </c>
      <c r="O247" s="111">
        <v>1.43366435350302</v>
      </c>
      <c r="P247" s="111">
        <v>4.9031992458665004</v>
      </c>
      <c r="Q247" s="111">
        <v>14.542120653714299</v>
      </c>
      <c r="R247" s="105"/>
    </row>
    <row r="248" spans="1:18" x14ac:dyDescent="0.25">
      <c r="A248" s="109" t="s">
        <v>190</v>
      </c>
      <c r="B248" s="110">
        <v>43985</v>
      </c>
      <c r="C248" s="111">
        <v>10.697900000000001</v>
      </c>
      <c r="D248" s="111"/>
      <c r="E248" s="111"/>
      <c r="F248" s="111"/>
      <c r="G248" s="111"/>
      <c r="H248" s="111"/>
      <c r="I248" s="111"/>
      <c r="J248" s="111"/>
      <c r="K248" s="111"/>
      <c r="L248" s="111"/>
      <c r="M248" s="111"/>
      <c r="N248" s="111">
        <v>-14.973395606684001</v>
      </c>
      <c r="O248" s="111">
        <v>-2.4672151349793499</v>
      </c>
      <c r="P248" s="111"/>
      <c r="Q248" s="111">
        <v>1.92396903323263</v>
      </c>
      <c r="R248" s="105"/>
    </row>
    <row r="249" spans="1:18" x14ac:dyDescent="0.25">
      <c r="A249" s="109" t="s">
        <v>191</v>
      </c>
      <c r="B249" s="110">
        <v>43985</v>
      </c>
      <c r="C249" s="111">
        <v>16.986999999999998</v>
      </c>
      <c r="D249" s="111"/>
      <c r="E249" s="111"/>
      <c r="F249" s="111"/>
      <c r="G249" s="111"/>
      <c r="H249" s="111"/>
      <c r="I249" s="111"/>
      <c r="J249" s="111"/>
      <c r="K249" s="111"/>
      <c r="L249" s="111"/>
      <c r="M249" s="111"/>
      <c r="N249" s="111">
        <v>-11.4163582338529</v>
      </c>
      <c r="O249" s="111">
        <v>4.8137594075486403</v>
      </c>
      <c r="P249" s="111"/>
      <c r="Q249" s="111">
        <v>15.752038295244001</v>
      </c>
      <c r="R249" s="105"/>
    </row>
    <row r="250" spans="1:18" x14ac:dyDescent="0.25">
      <c r="A250" s="109" t="s">
        <v>192</v>
      </c>
      <c r="B250" s="110">
        <v>43985</v>
      </c>
      <c r="C250" s="111">
        <v>16.108000000000001</v>
      </c>
      <c r="D250" s="111"/>
      <c r="E250" s="111"/>
      <c r="F250" s="111"/>
      <c r="G250" s="111"/>
      <c r="H250" s="111"/>
      <c r="I250" s="111"/>
      <c r="J250" s="111"/>
      <c r="K250" s="111"/>
      <c r="L250" s="111"/>
      <c r="M250" s="111"/>
      <c r="N250" s="111">
        <v>-13.154587123596199</v>
      </c>
      <c r="O250" s="111">
        <v>-0.88195432824228004</v>
      </c>
      <c r="P250" s="111">
        <v>10.086387544200999</v>
      </c>
      <c r="Q250" s="111">
        <v>11.3745918367347</v>
      </c>
      <c r="R250" s="105"/>
    </row>
    <row r="251" spans="1:18" x14ac:dyDescent="0.25">
      <c r="A251" s="109" t="s">
        <v>193</v>
      </c>
      <c r="B251" s="110">
        <v>43985</v>
      </c>
      <c r="C251" s="111">
        <v>42.3767</v>
      </c>
      <c r="D251" s="111"/>
      <c r="E251" s="111"/>
      <c r="F251" s="111"/>
      <c r="G251" s="111"/>
      <c r="H251" s="111"/>
      <c r="I251" s="111"/>
      <c r="J251" s="111"/>
      <c r="K251" s="111"/>
      <c r="L251" s="111"/>
      <c r="M251" s="111"/>
      <c r="N251" s="111">
        <v>-29.839366221429401</v>
      </c>
      <c r="O251" s="111">
        <v>-9.4932673599870903</v>
      </c>
      <c r="P251" s="111">
        <v>-1.53236097735333</v>
      </c>
      <c r="Q251" s="111">
        <v>9.5492588422145808</v>
      </c>
      <c r="R251" s="105"/>
    </row>
    <row r="252" spans="1:18" x14ac:dyDescent="0.25">
      <c r="A252" s="109" t="s">
        <v>194</v>
      </c>
      <c r="B252" s="110">
        <v>43985</v>
      </c>
      <c r="C252" s="111">
        <v>10.021000000000001</v>
      </c>
      <c r="D252" s="111"/>
      <c r="E252" s="111"/>
      <c r="F252" s="111"/>
      <c r="G252" s="111"/>
      <c r="H252" s="111"/>
      <c r="I252" s="111"/>
      <c r="J252" s="111"/>
      <c r="K252" s="111"/>
      <c r="L252" s="111"/>
      <c r="M252" s="111"/>
      <c r="N252" s="111"/>
      <c r="O252" s="111"/>
      <c r="P252" s="111"/>
      <c r="Q252" s="111">
        <v>0.24333333333333201</v>
      </c>
      <c r="R252" s="105"/>
    </row>
    <row r="253" spans="1:18" x14ac:dyDescent="0.25">
      <c r="A253" s="109" t="s">
        <v>195</v>
      </c>
      <c r="B253" s="110">
        <v>43985</v>
      </c>
      <c r="C253" s="111">
        <v>13.32</v>
      </c>
      <c r="D253" s="111"/>
      <c r="E253" s="111"/>
      <c r="F253" s="111"/>
      <c r="G253" s="111"/>
      <c r="H253" s="111"/>
      <c r="I253" s="111"/>
      <c r="J253" s="111"/>
      <c r="K253" s="111"/>
      <c r="L253" s="111"/>
      <c r="M253" s="111"/>
      <c r="N253" s="111">
        <v>-14.684480454510499</v>
      </c>
      <c r="O253" s="111">
        <v>0.43013957873356901</v>
      </c>
      <c r="P253" s="111"/>
      <c r="Q253" s="111">
        <v>7.4070904645476796</v>
      </c>
      <c r="R253" s="105"/>
    </row>
    <row r="254" spans="1:18" x14ac:dyDescent="0.25">
      <c r="A254" s="109" t="s">
        <v>196</v>
      </c>
      <c r="B254" s="110">
        <v>43985</v>
      </c>
      <c r="C254" s="111">
        <v>171.55</v>
      </c>
      <c r="D254" s="111"/>
      <c r="E254" s="111"/>
      <c r="F254" s="111"/>
      <c r="G254" s="111"/>
      <c r="H254" s="111"/>
      <c r="I254" s="111"/>
      <c r="J254" s="111"/>
      <c r="K254" s="111"/>
      <c r="L254" s="111"/>
      <c r="M254" s="111"/>
      <c r="N254" s="111">
        <v>-17.889280547049299</v>
      </c>
      <c r="O254" s="111">
        <v>-3.2735709879052601</v>
      </c>
      <c r="P254" s="111">
        <v>2.7821814762883998</v>
      </c>
      <c r="Q254" s="111">
        <v>9.2171216262972706</v>
      </c>
      <c r="R254" s="105"/>
    </row>
    <row r="255" spans="1:18" x14ac:dyDescent="0.25">
      <c r="A255" s="109" t="s">
        <v>197</v>
      </c>
      <c r="B255" s="110">
        <v>43985</v>
      </c>
      <c r="C255" s="111">
        <v>184.31</v>
      </c>
      <c r="D255" s="111"/>
      <c r="E255" s="111"/>
      <c r="F255" s="111"/>
      <c r="G255" s="111"/>
      <c r="H255" s="111"/>
      <c r="I255" s="111"/>
      <c r="J255" s="111"/>
      <c r="K255" s="111"/>
      <c r="L255" s="111"/>
      <c r="M255" s="111"/>
      <c r="N255" s="111">
        <v>-17.0614191921612</v>
      </c>
      <c r="O255" s="111">
        <v>-1.55400450309811</v>
      </c>
      <c r="P255" s="111">
        <v>6.8168636225787997</v>
      </c>
      <c r="Q255" s="111">
        <v>15.500954052602699</v>
      </c>
      <c r="R255" s="105"/>
    </row>
    <row r="256" spans="1:18" x14ac:dyDescent="0.25">
      <c r="A256" s="109" t="s">
        <v>198</v>
      </c>
      <c r="B256" s="110">
        <v>43985</v>
      </c>
      <c r="C256" s="111">
        <v>88.077299999999994</v>
      </c>
      <c r="D256" s="111"/>
      <c r="E256" s="111"/>
      <c r="F256" s="111"/>
      <c r="G256" s="111"/>
      <c r="H256" s="111"/>
      <c r="I256" s="111"/>
      <c r="J256" s="111"/>
      <c r="K256" s="111"/>
      <c r="L256" s="111"/>
      <c r="M256" s="111"/>
      <c r="N256" s="111">
        <v>-10.533494506082301</v>
      </c>
      <c r="O256" s="111">
        <v>1.07330214696016</v>
      </c>
      <c r="P256" s="111">
        <v>10.1655983542952</v>
      </c>
      <c r="Q256" s="111">
        <v>16.8681602974039</v>
      </c>
      <c r="R256" s="105"/>
    </row>
    <row r="257" spans="1:18" x14ac:dyDescent="0.25">
      <c r="A257" s="109" t="s">
        <v>199</v>
      </c>
      <c r="B257" s="110">
        <v>43985</v>
      </c>
      <c r="C257" s="111">
        <v>43.27</v>
      </c>
      <c r="D257" s="111"/>
      <c r="E257" s="111"/>
      <c r="F257" s="111"/>
      <c r="G257" s="111"/>
      <c r="H257" s="111"/>
      <c r="I257" s="111"/>
      <c r="J257" s="111"/>
      <c r="K257" s="111"/>
      <c r="L257" s="111"/>
      <c r="M257" s="111"/>
      <c r="N257" s="111">
        <v>-23.581062251883001</v>
      </c>
      <c r="O257" s="111">
        <v>-4.4381185619758199</v>
      </c>
      <c r="P257" s="111">
        <v>3.1417829464513498</v>
      </c>
      <c r="Q257" s="111">
        <v>29.051555023923399</v>
      </c>
      <c r="R257" s="105"/>
    </row>
    <row r="258" spans="1:18" x14ac:dyDescent="0.25">
      <c r="A258" s="109" t="s">
        <v>372</v>
      </c>
      <c r="B258" s="110">
        <v>43985</v>
      </c>
      <c r="C258" s="111">
        <v>128.3424</v>
      </c>
      <c r="D258" s="111"/>
      <c r="E258" s="111"/>
      <c r="F258" s="111"/>
      <c r="G258" s="111"/>
      <c r="H258" s="111"/>
      <c r="I258" s="111"/>
      <c r="J258" s="111"/>
      <c r="K258" s="111"/>
      <c r="L258" s="111"/>
      <c r="M258" s="111"/>
      <c r="N258" s="111">
        <v>-16.036271842160801</v>
      </c>
      <c r="O258" s="111">
        <v>-2.0970791747822899</v>
      </c>
      <c r="P258" s="111">
        <v>2.84212747183282</v>
      </c>
      <c r="Q258" s="111">
        <v>12.117465082288501</v>
      </c>
      <c r="R258" s="105"/>
    </row>
    <row r="259" spans="1:18" x14ac:dyDescent="0.25">
      <c r="A259" s="109" t="s">
        <v>201</v>
      </c>
      <c r="B259" s="110">
        <v>43985</v>
      </c>
      <c r="C259" s="111">
        <v>11.6829</v>
      </c>
      <c r="D259" s="111"/>
      <c r="E259" s="111"/>
      <c r="F259" s="111"/>
      <c r="G259" s="111"/>
      <c r="H259" s="111"/>
      <c r="I259" s="111"/>
      <c r="J259" s="111"/>
      <c r="K259" s="111"/>
      <c r="L259" s="111"/>
      <c r="M259" s="111"/>
      <c r="N259" s="111">
        <v>-16.956003246343101</v>
      </c>
      <c r="O259" s="111">
        <v>-3.2298214905054099</v>
      </c>
      <c r="P259" s="111">
        <v>3.6865580363488402</v>
      </c>
      <c r="Q259" s="111">
        <v>3.2504729110286599</v>
      </c>
      <c r="R259" s="105"/>
    </row>
    <row r="260" spans="1:18" x14ac:dyDescent="0.25">
      <c r="A260" s="109" t="s">
        <v>202</v>
      </c>
      <c r="B260" s="110">
        <v>43985</v>
      </c>
      <c r="C260" s="111">
        <v>12.519299999999999</v>
      </c>
      <c r="D260" s="111"/>
      <c r="E260" s="111"/>
      <c r="F260" s="111"/>
      <c r="G260" s="111"/>
      <c r="H260" s="111"/>
      <c r="I260" s="111"/>
      <c r="J260" s="111"/>
      <c r="K260" s="111"/>
      <c r="L260" s="111"/>
      <c r="M260" s="111"/>
      <c r="N260" s="111">
        <v>-14.0010531995203</v>
      </c>
      <c r="O260" s="111">
        <v>-1.5755703294135399</v>
      </c>
      <c r="P260" s="111">
        <v>6.4736467563751798</v>
      </c>
      <c r="Q260" s="111">
        <v>4.8067059479327598</v>
      </c>
      <c r="R260" s="105"/>
    </row>
    <row r="261" spans="1:18" x14ac:dyDescent="0.25">
      <c r="A261" s="109" t="s">
        <v>203</v>
      </c>
      <c r="B261" s="110">
        <v>43985</v>
      </c>
      <c r="C261" s="111">
        <v>12.327999999999999</v>
      </c>
      <c r="D261" s="111"/>
      <c r="E261" s="111"/>
      <c r="F261" s="111"/>
      <c r="G261" s="111"/>
      <c r="H261" s="111"/>
      <c r="I261" s="111"/>
      <c r="J261" s="111"/>
      <c r="K261" s="111"/>
      <c r="L261" s="111"/>
      <c r="M261" s="111"/>
      <c r="N261" s="111">
        <v>-14.9413069042466</v>
      </c>
      <c r="O261" s="111">
        <v>-0.66676836925607896</v>
      </c>
      <c r="P261" s="111"/>
      <c r="Q261" s="111">
        <v>5.5719344262295101</v>
      </c>
      <c r="R261" s="105"/>
    </row>
    <row r="262" spans="1:18" x14ac:dyDescent="0.25">
      <c r="A262" s="109" t="s">
        <v>204</v>
      </c>
      <c r="B262" s="110">
        <v>43985</v>
      </c>
      <c r="C262" s="111">
        <v>12.5329</v>
      </c>
      <c r="D262" s="111"/>
      <c r="E262" s="111"/>
      <c r="F262" s="111"/>
      <c r="G262" s="111"/>
      <c r="H262" s="111"/>
      <c r="I262" s="111"/>
      <c r="J262" s="111"/>
      <c r="K262" s="111"/>
      <c r="L262" s="111"/>
      <c r="M262" s="111"/>
      <c r="N262" s="111">
        <v>-6.2222453334386403</v>
      </c>
      <c r="O262" s="111">
        <v>7.0696870239268499</v>
      </c>
      <c r="P262" s="111"/>
      <c r="Q262" s="111">
        <v>7.96990086206897</v>
      </c>
      <c r="R262" s="105"/>
    </row>
    <row r="263" spans="1:18" x14ac:dyDescent="0.25">
      <c r="A263" s="109" t="s">
        <v>205</v>
      </c>
      <c r="B263" s="110">
        <v>43985</v>
      </c>
      <c r="C263" s="111">
        <v>9.2394999999999996</v>
      </c>
      <c r="D263" s="111"/>
      <c r="E263" s="111"/>
      <c r="F263" s="111"/>
      <c r="G263" s="111"/>
      <c r="H263" s="111"/>
      <c r="I263" s="111"/>
      <c r="J263" s="111"/>
      <c r="K263" s="111"/>
      <c r="L263" s="111"/>
      <c r="M263" s="111"/>
      <c r="N263" s="111">
        <v>-12.929215108483</v>
      </c>
      <c r="O263" s="111"/>
      <c r="P263" s="111"/>
      <c r="Q263" s="111">
        <v>-3.4741239048810999</v>
      </c>
      <c r="R263" s="105"/>
    </row>
    <row r="264" spans="1:18" x14ac:dyDescent="0.25">
      <c r="A264" s="109" t="s">
        <v>206</v>
      </c>
      <c r="B264" s="110">
        <v>43985</v>
      </c>
      <c r="C264" s="111">
        <v>9.6457999999999995</v>
      </c>
      <c r="D264" s="111"/>
      <c r="E264" s="111"/>
      <c r="F264" s="111"/>
      <c r="G264" s="111"/>
      <c r="H264" s="111"/>
      <c r="I264" s="111"/>
      <c r="J264" s="111"/>
      <c r="K264" s="111"/>
      <c r="L264" s="111"/>
      <c r="M264" s="111"/>
      <c r="N264" s="111">
        <v>-12.838099638054</v>
      </c>
      <c r="O264" s="111"/>
      <c r="P264" s="111"/>
      <c r="Q264" s="111">
        <v>-1.8818486171761299</v>
      </c>
      <c r="R264" s="105"/>
    </row>
    <row r="265" spans="1:18" x14ac:dyDescent="0.25">
      <c r="A265" s="109" t="s">
        <v>207</v>
      </c>
      <c r="B265" s="110">
        <v>43985</v>
      </c>
      <c r="C265" s="111">
        <v>26.469100000000001</v>
      </c>
      <c r="D265" s="111"/>
      <c r="E265" s="111"/>
      <c r="F265" s="111"/>
      <c r="G265" s="111"/>
      <c r="H265" s="111"/>
      <c r="I265" s="111"/>
      <c r="J265" s="111"/>
      <c r="K265" s="111"/>
      <c r="L265" s="111"/>
      <c r="M265" s="111"/>
      <c r="N265" s="111">
        <v>-0.76420990891575902</v>
      </c>
      <c r="O265" s="111">
        <v>9.8797123884921607</v>
      </c>
      <c r="P265" s="111">
        <v>13.2897459739031</v>
      </c>
      <c r="Q265" s="111">
        <v>26.6100996015936</v>
      </c>
      <c r="R265" s="105"/>
    </row>
    <row r="266" spans="1:18" x14ac:dyDescent="0.25">
      <c r="A266" s="109" t="s">
        <v>208</v>
      </c>
      <c r="B266" s="110">
        <v>43985</v>
      </c>
      <c r="C266" s="111">
        <v>10.1797</v>
      </c>
      <c r="D266" s="111"/>
      <c r="E266" s="111"/>
      <c r="F266" s="111"/>
      <c r="G266" s="111"/>
      <c r="H266" s="111"/>
      <c r="I266" s="111"/>
      <c r="J266" s="111"/>
      <c r="K266" s="111"/>
      <c r="L266" s="111"/>
      <c r="M266" s="111"/>
      <c r="N266" s="111">
        <v>-5.6956114645429299</v>
      </c>
      <c r="O266" s="111"/>
      <c r="P266" s="111"/>
      <c r="Q266" s="111">
        <v>1.32506060606061</v>
      </c>
      <c r="R266" s="105"/>
    </row>
    <row r="267" spans="1:18" x14ac:dyDescent="0.25">
      <c r="A267" s="109" t="s">
        <v>209</v>
      </c>
      <c r="B267" s="110">
        <v>43985</v>
      </c>
      <c r="C267" s="111">
        <v>83.694999999999993</v>
      </c>
      <c r="D267" s="111"/>
      <c r="E267" s="111"/>
      <c r="F267" s="111"/>
      <c r="G267" s="111"/>
      <c r="H267" s="111"/>
      <c r="I267" s="111"/>
      <c r="J267" s="111"/>
      <c r="K267" s="111"/>
      <c r="L267" s="111"/>
      <c r="M267" s="111"/>
      <c r="N267" s="111">
        <v>-22.758568686620698</v>
      </c>
      <c r="O267" s="111">
        <v>-5.0356476413303097</v>
      </c>
      <c r="P267" s="111">
        <v>3.4249332479976302</v>
      </c>
      <c r="Q267" s="111">
        <v>9.6837612544543408</v>
      </c>
      <c r="R267" s="105"/>
    </row>
    <row r="268" spans="1:18" x14ac:dyDescent="0.25">
      <c r="A268" s="109" t="s">
        <v>210</v>
      </c>
      <c r="B268" s="110">
        <v>43985</v>
      </c>
      <c r="C268" s="111">
        <v>7.3109000000000002</v>
      </c>
      <c r="D268" s="111"/>
      <c r="E268" s="111"/>
      <c r="F268" s="111"/>
      <c r="G268" s="111"/>
      <c r="H268" s="111"/>
      <c r="I268" s="111"/>
      <c r="J268" s="111"/>
      <c r="K268" s="111"/>
      <c r="L268" s="111"/>
      <c r="M268" s="111"/>
      <c r="N268" s="111">
        <v>-32.898867034304502</v>
      </c>
      <c r="O268" s="111">
        <v>-13.3084784668777</v>
      </c>
      <c r="P268" s="111"/>
      <c r="Q268" s="111">
        <v>-7.5910402165506596</v>
      </c>
      <c r="R268" s="105"/>
    </row>
    <row r="269" spans="1:18" x14ac:dyDescent="0.25">
      <c r="A269" s="109" t="s">
        <v>211</v>
      </c>
      <c r="B269" s="110">
        <v>43985</v>
      </c>
      <c r="C269" s="111">
        <v>6.1558999999999999</v>
      </c>
      <c r="D269" s="111"/>
      <c r="E269" s="111"/>
      <c r="F269" s="111"/>
      <c r="G269" s="111"/>
      <c r="H269" s="111"/>
      <c r="I269" s="111"/>
      <c r="J269" s="111"/>
      <c r="K269" s="111"/>
      <c r="L269" s="111"/>
      <c r="M269" s="111"/>
      <c r="N269" s="111">
        <v>-32.829669078221897</v>
      </c>
      <c r="O269" s="111">
        <v>-13.4338724520405</v>
      </c>
      <c r="P269" s="111"/>
      <c r="Q269" s="111">
        <v>-12.0231062553556</v>
      </c>
      <c r="R269" s="105"/>
    </row>
    <row r="270" spans="1:18" x14ac:dyDescent="0.25">
      <c r="A270" s="109" t="s">
        <v>212</v>
      </c>
      <c r="B270" s="110">
        <v>43985</v>
      </c>
      <c r="C270" s="111">
        <v>5.9671000000000003</v>
      </c>
      <c r="D270" s="111"/>
      <c r="E270" s="111"/>
      <c r="F270" s="111"/>
      <c r="G270" s="111"/>
      <c r="H270" s="111"/>
      <c r="I270" s="111"/>
      <c r="J270" s="111"/>
      <c r="K270" s="111"/>
      <c r="L270" s="111"/>
      <c r="M270" s="111"/>
      <c r="N270" s="111">
        <v>-32.975646408140797</v>
      </c>
      <c r="O270" s="111"/>
      <c r="P270" s="111"/>
      <c r="Q270" s="111">
        <v>-13.834666353383501</v>
      </c>
      <c r="R270" s="105"/>
    </row>
    <row r="271" spans="1:18" x14ac:dyDescent="0.25">
      <c r="A271" s="109" t="s">
        <v>213</v>
      </c>
      <c r="B271" s="110">
        <v>43985</v>
      </c>
      <c r="C271" s="111">
        <v>5.5579000000000001</v>
      </c>
      <c r="D271" s="111"/>
      <c r="E271" s="111"/>
      <c r="F271" s="111"/>
      <c r="G271" s="111"/>
      <c r="H271" s="111"/>
      <c r="I271" s="111"/>
      <c r="J271" s="111"/>
      <c r="K271" s="111"/>
      <c r="L271" s="111"/>
      <c r="M271" s="111"/>
      <c r="N271" s="111">
        <v>-34.778925791951501</v>
      </c>
      <c r="O271" s="111"/>
      <c r="P271" s="111"/>
      <c r="Q271" s="111">
        <v>-16.561455566905</v>
      </c>
      <c r="R271" s="105"/>
    </row>
    <row r="272" spans="1:18" x14ac:dyDescent="0.25">
      <c r="A272" s="109" t="s">
        <v>214</v>
      </c>
      <c r="B272" s="110">
        <v>43985</v>
      </c>
      <c r="C272" s="111">
        <v>11.795199999999999</v>
      </c>
      <c r="D272" s="111"/>
      <c r="E272" s="111"/>
      <c r="F272" s="111"/>
      <c r="G272" s="111"/>
      <c r="H272" s="111"/>
      <c r="I272" s="111"/>
      <c r="J272" s="111"/>
      <c r="K272" s="111"/>
      <c r="L272" s="111"/>
      <c r="M272" s="111"/>
      <c r="N272" s="111">
        <v>-17.081004315761199</v>
      </c>
      <c r="O272" s="111">
        <v>-2.5888833215613598</v>
      </c>
      <c r="P272" s="111">
        <v>3.97718034564658</v>
      </c>
      <c r="Q272" s="111">
        <v>3.4559493670886101</v>
      </c>
      <c r="R272" s="105"/>
    </row>
    <row r="273" spans="1:18" x14ac:dyDescent="0.25">
      <c r="A273" s="109" t="s">
        <v>215</v>
      </c>
      <c r="B273" s="110">
        <v>43985</v>
      </c>
      <c r="C273" s="111">
        <v>12.9619</v>
      </c>
      <c r="D273" s="111"/>
      <c r="E273" s="111"/>
      <c r="F273" s="111"/>
      <c r="G273" s="111"/>
      <c r="H273" s="111"/>
      <c r="I273" s="111"/>
      <c r="J273" s="111"/>
      <c r="K273" s="111"/>
      <c r="L273" s="111"/>
      <c r="M273" s="111"/>
      <c r="N273" s="111">
        <v>-15.846842061797901</v>
      </c>
      <c r="O273" s="111">
        <v>-1.3368648885160099</v>
      </c>
      <c r="P273" s="111"/>
      <c r="Q273" s="111">
        <v>7.0429543973941398</v>
      </c>
      <c r="R273" s="105"/>
    </row>
    <row r="274" spans="1:18" x14ac:dyDescent="0.25">
      <c r="A274" s="109" t="s">
        <v>216</v>
      </c>
      <c r="B274" s="110">
        <v>43985</v>
      </c>
      <c r="C274" s="111">
        <v>6.0381</v>
      </c>
      <c r="D274" s="111"/>
      <c r="E274" s="111"/>
      <c r="F274" s="111"/>
      <c r="G274" s="111"/>
      <c r="H274" s="111"/>
      <c r="I274" s="111"/>
      <c r="J274" s="111"/>
      <c r="K274" s="111"/>
      <c r="L274" s="111"/>
      <c r="M274" s="111"/>
      <c r="N274" s="111">
        <v>-32.658372594663398</v>
      </c>
      <c r="O274" s="111"/>
      <c r="P274" s="111"/>
      <c r="Q274" s="111">
        <v>-18.121472431077699</v>
      </c>
      <c r="R274" s="105"/>
    </row>
    <row r="275" spans="1:18" x14ac:dyDescent="0.25">
      <c r="A275" s="109" t="s">
        <v>217</v>
      </c>
      <c r="B275" s="110">
        <v>43985</v>
      </c>
      <c r="C275" s="111">
        <v>7.2596999999999996</v>
      </c>
      <c r="D275" s="111"/>
      <c r="E275" s="111"/>
      <c r="F275" s="111"/>
      <c r="G275" s="111"/>
      <c r="H275" s="111"/>
      <c r="I275" s="111"/>
      <c r="J275" s="111"/>
      <c r="K275" s="111"/>
      <c r="L275" s="111"/>
      <c r="M275" s="111"/>
      <c r="N275" s="111">
        <v>-28.860262437574999</v>
      </c>
      <c r="O275" s="111"/>
      <c r="P275" s="111"/>
      <c r="Q275" s="111">
        <v>-14.187368794326201</v>
      </c>
      <c r="R275" s="105"/>
    </row>
    <row r="276" spans="1:18" x14ac:dyDescent="0.25">
      <c r="A276" s="109" t="s">
        <v>218</v>
      </c>
      <c r="B276" s="110">
        <v>43985</v>
      </c>
      <c r="C276" s="111">
        <v>17.026700000000002</v>
      </c>
      <c r="D276" s="111"/>
      <c r="E276" s="111"/>
      <c r="F276" s="111"/>
      <c r="G276" s="111"/>
      <c r="H276" s="111"/>
      <c r="I276" s="111"/>
      <c r="J276" s="111"/>
      <c r="K276" s="111"/>
      <c r="L276" s="111"/>
      <c r="M276" s="111"/>
      <c r="N276" s="111">
        <v>-15.0092944949049</v>
      </c>
      <c r="O276" s="111">
        <v>1.6718271305703001</v>
      </c>
      <c r="P276" s="111">
        <v>9.4860919094100495</v>
      </c>
      <c r="Q276" s="111">
        <v>12.4502208737864</v>
      </c>
      <c r="R276" s="105"/>
    </row>
    <row r="277" spans="1:18" x14ac:dyDescent="0.25">
      <c r="A277" s="109" t="s">
        <v>219</v>
      </c>
      <c r="B277" s="110">
        <v>43985</v>
      </c>
      <c r="C277" s="111">
        <v>72.94</v>
      </c>
      <c r="D277" s="111"/>
      <c r="E277" s="111"/>
      <c r="F277" s="111"/>
      <c r="G277" s="111"/>
      <c r="H277" s="111"/>
      <c r="I277" s="111"/>
      <c r="J277" s="111"/>
      <c r="K277" s="111"/>
      <c r="L277" s="111"/>
      <c r="M277" s="111"/>
      <c r="N277" s="111">
        <v>-13.947636354263301</v>
      </c>
      <c r="O277" s="111">
        <v>1.44704702511596</v>
      </c>
      <c r="P277" s="111">
        <v>7.5318629510006598</v>
      </c>
      <c r="Q277" s="111">
        <v>11.922996588456501</v>
      </c>
      <c r="R277" s="105"/>
    </row>
    <row r="278" spans="1:18" x14ac:dyDescent="0.25">
      <c r="A278" s="109" t="s">
        <v>220</v>
      </c>
      <c r="B278" s="110">
        <v>43985</v>
      </c>
      <c r="C278" s="111">
        <v>23.34</v>
      </c>
      <c r="D278" s="111"/>
      <c r="E278" s="111"/>
      <c r="F278" s="111"/>
      <c r="G278" s="111"/>
      <c r="H278" s="111"/>
      <c r="I278" s="111"/>
      <c r="J278" s="111"/>
      <c r="K278" s="111"/>
      <c r="L278" s="111"/>
      <c r="M278" s="111"/>
      <c r="N278" s="111">
        <v>-10.4431951806926</v>
      </c>
      <c r="O278" s="111">
        <v>0.87790399819128195</v>
      </c>
      <c r="P278" s="111">
        <v>3.0940857179148198</v>
      </c>
      <c r="Q278" s="111">
        <v>10.4733252206856</v>
      </c>
      <c r="R278" s="105"/>
    </row>
    <row r="279" spans="1:18" x14ac:dyDescent="0.25">
      <c r="A279" s="109" t="s">
        <v>221</v>
      </c>
      <c r="B279" s="110">
        <v>43985</v>
      </c>
      <c r="C279" s="111">
        <v>11.7193</v>
      </c>
      <c r="D279" s="111"/>
      <c r="E279" s="111"/>
      <c r="F279" s="111"/>
      <c r="G279" s="111"/>
      <c r="H279" s="111"/>
      <c r="I279" s="111"/>
      <c r="J279" s="111"/>
      <c r="K279" s="111"/>
      <c r="L279" s="111"/>
      <c r="M279" s="111"/>
      <c r="N279" s="111">
        <v>-20.778937869814399</v>
      </c>
      <c r="O279" s="111">
        <v>-4.2274121567369303</v>
      </c>
      <c r="P279" s="111"/>
      <c r="Q279" s="111">
        <v>4.1123492791612097</v>
      </c>
      <c r="R279" s="105"/>
    </row>
    <row r="280" spans="1:18" x14ac:dyDescent="0.25">
      <c r="A280" s="109" t="s">
        <v>222</v>
      </c>
      <c r="B280" s="110">
        <v>43985</v>
      </c>
      <c r="C280" s="111">
        <v>8.5489999999999995</v>
      </c>
      <c r="D280" s="111"/>
      <c r="E280" s="111"/>
      <c r="F280" s="111"/>
      <c r="G280" s="111"/>
      <c r="H280" s="111"/>
      <c r="I280" s="111"/>
      <c r="J280" s="111"/>
      <c r="K280" s="111"/>
      <c r="L280" s="111"/>
      <c r="M280" s="111"/>
      <c r="N280" s="111">
        <v>-25.391669091788501</v>
      </c>
      <c r="O280" s="111">
        <v>-7.7318298683120297</v>
      </c>
      <c r="P280" s="111"/>
      <c r="Q280" s="111">
        <v>-4.3233877551020399</v>
      </c>
      <c r="R280" s="105"/>
    </row>
    <row r="281" spans="1:18" x14ac:dyDescent="0.25">
      <c r="A281" s="109" t="s">
        <v>223</v>
      </c>
      <c r="B281" s="110">
        <v>43985</v>
      </c>
      <c r="C281" s="111">
        <v>8.0937999999999999</v>
      </c>
      <c r="D281" s="111"/>
      <c r="E281" s="111"/>
      <c r="F281" s="111"/>
      <c r="G281" s="111"/>
      <c r="H281" s="111"/>
      <c r="I281" s="111"/>
      <c r="J281" s="111"/>
      <c r="K281" s="111"/>
      <c r="L281" s="111"/>
      <c r="M281" s="111"/>
      <c r="N281" s="111">
        <v>-23.156213964634698</v>
      </c>
      <c r="O281" s="111">
        <v>-6.12852063687565</v>
      </c>
      <c r="P281" s="111"/>
      <c r="Q281" s="111">
        <v>-5.98763339070568</v>
      </c>
      <c r="R281" s="105"/>
    </row>
    <row r="282" spans="1:18" x14ac:dyDescent="0.25">
      <c r="A282" s="109" t="s">
        <v>224</v>
      </c>
      <c r="B282" s="110">
        <v>43985</v>
      </c>
      <c r="C282" s="111">
        <v>7.4744999999999999</v>
      </c>
      <c r="D282" s="111"/>
      <c r="E282" s="111"/>
      <c r="F282" s="111"/>
      <c r="G282" s="111"/>
      <c r="H282" s="111"/>
      <c r="I282" s="111"/>
      <c r="J282" s="111"/>
      <c r="K282" s="111"/>
      <c r="L282" s="111"/>
      <c r="M282" s="111"/>
      <c r="N282" s="111">
        <v>-18.219576970439402</v>
      </c>
      <c r="O282" s="111"/>
      <c r="P282" s="111"/>
      <c r="Q282" s="111">
        <v>-10.6321510957324</v>
      </c>
      <c r="R282" s="105"/>
    </row>
    <row r="283" spans="1:18" x14ac:dyDescent="0.25">
      <c r="A283" s="109" t="s">
        <v>225</v>
      </c>
      <c r="B283" s="110">
        <v>43985</v>
      </c>
      <c r="C283" s="111">
        <v>7.8250999999999999</v>
      </c>
      <c r="D283" s="111"/>
      <c r="E283" s="111"/>
      <c r="F283" s="111"/>
      <c r="G283" s="111"/>
      <c r="H283" s="111"/>
      <c r="I283" s="111"/>
      <c r="J283" s="111"/>
      <c r="K283" s="111"/>
      <c r="L283" s="111"/>
      <c r="M283" s="111"/>
      <c r="N283" s="111">
        <v>-16.509287869318602</v>
      </c>
      <c r="O283" s="111"/>
      <c r="P283" s="111"/>
      <c r="Q283" s="111">
        <v>-9.9354005006257804</v>
      </c>
      <c r="R283" s="105"/>
    </row>
    <row r="284" spans="1:18" x14ac:dyDescent="0.25">
      <c r="A284" s="109" t="s">
        <v>226</v>
      </c>
      <c r="B284" s="110">
        <v>43985</v>
      </c>
      <c r="C284" s="111">
        <v>83.988699999999994</v>
      </c>
      <c r="D284" s="111"/>
      <c r="E284" s="111"/>
      <c r="F284" s="111"/>
      <c r="G284" s="111"/>
      <c r="H284" s="111"/>
      <c r="I284" s="111"/>
      <c r="J284" s="111"/>
      <c r="K284" s="111"/>
      <c r="L284" s="111"/>
      <c r="M284" s="111"/>
      <c r="N284" s="111">
        <v>-10.6520170403821</v>
      </c>
      <c r="O284" s="111">
        <v>0.967702987284217</v>
      </c>
      <c r="P284" s="111">
        <v>6.2307852975646902</v>
      </c>
      <c r="Q284" s="111">
        <v>13.165534133623099</v>
      </c>
      <c r="R284" s="105"/>
    </row>
    <row r="285" spans="1:18" x14ac:dyDescent="0.25">
      <c r="A285" s="132"/>
      <c r="B285" s="132"/>
      <c r="C285" s="132"/>
      <c r="D285" s="114"/>
      <c r="E285" s="114"/>
      <c r="F285" s="114"/>
      <c r="G285" s="114"/>
      <c r="H285" s="114"/>
      <c r="I285" s="114"/>
      <c r="J285" s="114"/>
      <c r="K285" s="114"/>
      <c r="L285" s="114"/>
      <c r="M285" s="114"/>
      <c r="N285" s="114" t="s">
        <v>4</v>
      </c>
      <c r="O285" s="114" t="s">
        <v>5</v>
      </c>
      <c r="P285" s="114" t="s">
        <v>6</v>
      </c>
      <c r="Q285" s="114" t="s">
        <v>46</v>
      </c>
      <c r="R285" s="105"/>
    </row>
    <row r="286" spans="1:18" x14ac:dyDescent="0.25">
      <c r="A286" s="132"/>
      <c r="B286" s="132"/>
      <c r="C286" s="132"/>
      <c r="D286" s="114"/>
      <c r="E286" s="114"/>
      <c r="F286" s="114"/>
      <c r="G286" s="114"/>
      <c r="H286" s="114"/>
      <c r="I286" s="114"/>
      <c r="J286" s="114"/>
      <c r="K286" s="114"/>
      <c r="L286" s="114"/>
      <c r="M286" s="114"/>
      <c r="N286" s="114" t="s">
        <v>0</v>
      </c>
      <c r="O286" s="114" t="s">
        <v>0</v>
      </c>
      <c r="P286" s="114" t="s">
        <v>0</v>
      </c>
      <c r="Q286" s="114" t="s">
        <v>0</v>
      </c>
      <c r="R286" s="105"/>
    </row>
    <row r="287" spans="1:18" x14ac:dyDescent="0.25">
      <c r="A287" s="114" t="s">
        <v>7</v>
      </c>
      <c r="B287" s="114" t="s">
        <v>8</v>
      </c>
      <c r="C287" s="114" t="s">
        <v>9</v>
      </c>
      <c r="D287" s="114"/>
      <c r="E287" s="114"/>
      <c r="F287" s="114"/>
      <c r="G287" s="114"/>
      <c r="H287" s="114"/>
      <c r="I287" s="114"/>
      <c r="J287" s="114"/>
      <c r="K287" s="114"/>
      <c r="L287" s="114"/>
      <c r="M287" s="114"/>
      <c r="N287" s="114"/>
      <c r="O287" s="114"/>
      <c r="P287" s="114"/>
      <c r="Q287" s="114"/>
      <c r="R287" s="105"/>
    </row>
    <row r="288" spans="1:18" x14ac:dyDescent="0.25">
      <c r="A288" s="108" t="s">
        <v>387</v>
      </c>
      <c r="B288" s="108"/>
      <c r="C288" s="108"/>
      <c r="D288" s="108"/>
      <c r="E288" s="108"/>
      <c r="F288" s="108"/>
      <c r="G288" s="108"/>
      <c r="H288" s="108"/>
      <c r="I288" s="108"/>
      <c r="J288" s="108"/>
      <c r="K288" s="108"/>
      <c r="L288" s="108"/>
      <c r="M288" s="108"/>
      <c r="N288" s="108"/>
      <c r="O288" s="108"/>
      <c r="P288" s="108"/>
      <c r="Q288" s="108"/>
      <c r="R288" s="105"/>
    </row>
    <row r="289" spans="1:18" x14ac:dyDescent="0.25">
      <c r="A289" s="109" t="s">
        <v>266</v>
      </c>
      <c r="B289" s="110">
        <v>43985</v>
      </c>
      <c r="C289" s="111">
        <v>34.869999999999997</v>
      </c>
      <c r="D289" s="111"/>
      <c r="E289" s="111"/>
      <c r="F289" s="111"/>
      <c r="G289" s="111"/>
      <c r="H289" s="111"/>
      <c r="I289" s="111"/>
      <c r="J289" s="111"/>
      <c r="K289" s="111"/>
      <c r="L289" s="111"/>
      <c r="M289" s="111"/>
      <c r="N289" s="111">
        <v>-12.2211725945421</v>
      </c>
      <c r="O289" s="111">
        <v>0.90164231543249895</v>
      </c>
      <c r="P289" s="111">
        <v>6.48984832377558</v>
      </c>
      <c r="Q289" s="111">
        <v>18.184194711538499</v>
      </c>
      <c r="R289" s="105"/>
    </row>
    <row r="290" spans="1:18" x14ac:dyDescent="0.25">
      <c r="A290" s="109" t="s">
        <v>406</v>
      </c>
      <c r="B290" s="110">
        <v>43985</v>
      </c>
      <c r="C290" s="111">
        <v>28.47</v>
      </c>
      <c r="D290" s="111"/>
      <c r="E290" s="111"/>
      <c r="F290" s="111"/>
      <c r="G290" s="111"/>
      <c r="H290" s="111"/>
      <c r="I290" s="111"/>
      <c r="J290" s="111"/>
      <c r="K290" s="111"/>
      <c r="L290" s="111"/>
      <c r="M290" s="111"/>
      <c r="N290" s="111">
        <v>-10.917851606099299</v>
      </c>
      <c r="O290" s="111">
        <v>1.72078264292682</v>
      </c>
      <c r="P290" s="111">
        <v>7.3932452628811802</v>
      </c>
      <c r="Q290" s="111">
        <v>15.3710008010178</v>
      </c>
      <c r="R290" s="105"/>
    </row>
    <row r="291" spans="1:18" x14ac:dyDescent="0.25">
      <c r="A291" s="109" t="s">
        <v>267</v>
      </c>
      <c r="B291" s="110">
        <v>43985</v>
      </c>
      <c r="C291" s="111">
        <v>28.47</v>
      </c>
      <c r="D291" s="111"/>
      <c r="E291" s="111"/>
      <c r="F291" s="111"/>
      <c r="G291" s="111"/>
      <c r="H291" s="111"/>
      <c r="I291" s="111"/>
      <c r="J291" s="111"/>
      <c r="K291" s="111"/>
      <c r="L291" s="111"/>
      <c r="M291" s="111"/>
      <c r="N291" s="111">
        <v>-10.917851606099299</v>
      </c>
      <c r="O291" s="111">
        <v>1.72078264292682</v>
      </c>
      <c r="P291" s="111">
        <v>7.3932452628811802</v>
      </c>
      <c r="Q291" s="111">
        <v>15.3710008010178</v>
      </c>
      <c r="R291" s="105"/>
    </row>
    <row r="292" spans="1:18" x14ac:dyDescent="0.25">
      <c r="A292" s="109" t="s">
        <v>268</v>
      </c>
      <c r="B292" s="110">
        <v>43985</v>
      </c>
      <c r="C292" s="111">
        <v>42.973100000000002</v>
      </c>
      <c r="D292" s="111"/>
      <c r="E292" s="111"/>
      <c r="F292" s="111"/>
      <c r="G292" s="111"/>
      <c r="H292" s="111"/>
      <c r="I292" s="111"/>
      <c r="J292" s="111"/>
      <c r="K292" s="111"/>
      <c r="L292" s="111"/>
      <c r="M292" s="111"/>
      <c r="N292" s="111">
        <v>-7.9256844319885804</v>
      </c>
      <c r="O292" s="111">
        <v>5.9107129452563996</v>
      </c>
      <c r="P292" s="111">
        <v>8.7831678862250104</v>
      </c>
      <c r="Q292" s="111">
        <v>31.596695983197701</v>
      </c>
      <c r="R292" s="105"/>
    </row>
    <row r="293" spans="1:18" x14ac:dyDescent="0.25">
      <c r="A293" s="109" t="s">
        <v>269</v>
      </c>
      <c r="B293" s="110">
        <v>43985</v>
      </c>
      <c r="C293" s="111">
        <v>37.74</v>
      </c>
      <c r="D293" s="111"/>
      <c r="E293" s="111"/>
      <c r="F293" s="111"/>
      <c r="G293" s="111"/>
      <c r="H293" s="111"/>
      <c r="I293" s="111"/>
      <c r="J293" s="111"/>
      <c r="K293" s="111"/>
      <c r="L293" s="111"/>
      <c r="M293" s="111"/>
      <c r="N293" s="111">
        <v>-16.551338948766698</v>
      </c>
      <c r="O293" s="111">
        <v>-4.5444335928335198</v>
      </c>
      <c r="P293" s="111">
        <v>1.36882833996904</v>
      </c>
      <c r="Q293" s="111">
        <v>-0.55740419238683203</v>
      </c>
      <c r="R293" s="105"/>
    </row>
    <row r="294" spans="1:18" x14ac:dyDescent="0.25">
      <c r="A294" s="109" t="s">
        <v>270</v>
      </c>
      <c r="B294" s="110">
        <v>43985</v>
      </c>
      <c r="C294" s="111">
        <v>36.350999999999999</v>
      </c>
      <c r="D294" s="111"/>
      <c r="E294" s="111"/>
      <c r="F294" s="111"/>
      <c r="G294" s="111"/>
      <c r="H294" s="111"/>
      <c r="I294" s="111"/>
      <c r="J294" s="111"/>
      <c r="K294" s="111"/>
      <c r="L294" s="111"/>
      <c r="M294" s="111"/>
      <c r="N294" s="111">
        <v>-8.6284185962076307</v>
      </c>
      <c r="O294" s="111">
        <v>1.7628038653908</v>
      </c>
      <c r="P294" s="111">
        <v>4.9977901568150003</v>
      </c>
      <c r="Q294" s="111">
        <v>18.274966749002498</v>
      </c>
      <c r="R294" s="105"/>
    </row>
    <row r="295" spans="1:18" x14ac:dyDescent="0.25">
      <c r="A295" s="109" t="s">
        <v>271</v>
      </c>
      <c r="B295" s="110">
        <v>43985</v>
      </c>
      <c r="C295" s="111">
        <v>8.4700000000000006</v>
      </c>
      <c r="D295" s="111"/>
      <c r="E295" s="111"/>
      <c r="F295" s="111"/>
      <c r="G295" s="111"/>
      <c r="H295" s="111"/>
      <c r="I295" s="111"/>
      <c r="J295" s="111"/>
      <c r="K295" s="111"/>
      <c r="L295" s="111"/>
      <c r="M295" s="111"/>
      <c r="N295" s="111">
        <v>-3.4114062470792601</v>
      </c>
      <c r="O295" s="111"/>
      <c r="P295" s="111"/>
      <c r="Q295" s="111">
        <v>-6.6880239520957998</v>
      </c>
      <c r="R295" s="105"/>
    </row>
    <row r="296" spans="1:18" x14ac:dyDescent="0.25">
      <c r="A296" s="109" t="s">
        <v>272</v>
      </c>
      <c r="B296" s="110">
        <v>43985</v>
      </c>
      <c r="C296" s="111">
        <v>10.25</v>
      </c>
      <c r="D296" s="111"/>
      <c r="E296" s="111"/>
      <c r="F296" s="111"/>
      <c r="G296" s="111"/>
      <c r="H296" s="111"/>
      <c r="I296" s="111"/>
      <c r="J296" s="111"/>
      <c r="K296" s="111"/>
      <c r="L296" s="111"/>
      <c r="M296" s="111"/>
      <c r="N296" s="111">
        <v>-6.3752276867030897</v>
      </c>
      <c r="O296" s="111"/>
      <c r="P296" s="111"/>
      <c r="Q296" s="111">
        <v>1.5387858347386101</v>
      </c>
      <c r="R296" s="105"/>
    </row>
    <row r="297" spans="1:18" x14ac:dyDescent="0.25">
      <c r="A297" s="109" t="s">
        <v>273</v>
      </c>
      <c r="B297" s="110">
        <v>43985</v>
      </c>
      <c r="C297" s="111">
        <v>50.64</v>
      </c>
      <c r="D297" s="111"/>
      <c r="E297" s="111"/>
      <c r="F297" s="111"/>
      <c r="G297" s="111"/>
      <c r="H297" s="111"/>
      <c r="I297" s="111"/>
      <c r="J297" s="111"/>
      <c r="K297" s="111"/>
      <c r="L297" s="111"/>
      <c r="M297" s="111"/>
      <c r="N297" s="111">
        <v>-3.5331772053083501</v>
      </c>
      <c r="O297" s="111">
        <v>3.8239271509063402</v>
      </c>
      <c r="P297" s="111">
        <v>7.4315740428092099</v>
      </c>
      <c r="Q297" s="111">
        <v>36.038872691933904</v>
      </c>
      <c r="R297" s="105"/>
    </row>
    <row r="298" spans="1:18" x14ac:dyDescent="0.25">
      <c r="A298" s="109" t="s">
        <v>274</v>
      </c>
      <c r="B298" s="110">
        <v>43985</v>
      </c>
      <c r="C298" s="111">
        <v>61.8</v>
      </c>
      <c r="D298" s="111"/>
      <c r="E298" s="111"/>
      <c r="F298" s="111"/>
      <c r="G298" s="111"/>
      <c r="H298" s="111"/>
      <c r="I298" s="111"/>
      <c r="J298" s="111"/>
      <c r="K298" s="111"/>
      <c r="L298" s="111"/>
      <c r="M298" s="111"/>
      <c r="N298" s="111">
        <v>-9.63593025977252</v>
      </c>
      <c r="O298" s="111">
        <v>4.2227758617594402</v>
      </c>
      <c r="P298" s="111">
        <v>7.5379839026542497</v>
      </c>
      <c r="Q298" s="111">
        <v>43.483432486914701</v>
      </c>
      <c r="R298" s="105"/>
    </row>
    <row r="299" spans="1:18" x14ac:dyDescent="0.25">
      <c r="A299" s="109" t="s">
        <v>275</v>
      </c>
      <c r="B299" s="110">
        <v>43985</v>
      </c>
      <c r="C299" s="111">
        <v>43.152000000000001</v>
      </c>
      <c r="D299" s="111"/>
      <c r="E299" s="111"/>
      <c r="F299" s="111"/>
      <c r="G299" s="111"/>
      <c r="H299" s="111"/>
      <c r="I299" s="111"/>
      <c r="J299" s="111"/>
      <c r="K299" s="111"/>
      <c r="L299" s="111"/>
      <c r="M299" s="111"/>
      <c r="N299" s="111">
        <v>-13.399597700204399</v>
      </c>
      <c r="O299" s="111">
        <v>0.26972500528940402</v>
      </c>
      <c r="P299" s="111">
        <v>7.7928965562026304</v>
      </c>
      <c r="Q299" s="111">
        <v>24.770685772773799</v>
      </c>
      <c r="R299" s="105"/>
    </row>
    <row r="300" spans="1:18" x14ac:dyDescent="0.25">
      <c r="A300" s="109" t="s">
        <v>276</v>
      </c>
      <c r="B300" s="110">
        <v>43985</v>
      </c>
      <c r="C300" s="111">
        <v>40.090000000000003</v>
      </c>
      <c r="D300" s="111"/>
      <c r="E300" s="111"/>
      <c r="F300" s="111"/>
      <c r="G300" s="111"/>
      <c r="H300" s="111"/>
      <c r="I300" s="111"/>
      <c r="J300" s="111"/>
      <c r="K300" s="111"/>
      <c r="L300" s="111"/>
      <c r="M300" s="111"/>
      <c r="N300" s="111">
        <v>-16.814157787735201</v>
      </c>
      <c r="O300" s="111">
        <v>-2.3380301818249398</v>
      </c>
      <c r="P300" s="111">
        <v>2.6340416680960699</v>
      </c>
      <c r="Q300" s="111">
        <v>26.318835370237199</v>
      </c>
      <c r="R300" s="105"/>
    </row>
    <row r="301" spans="1:18" x14ac:dyDescent="0.25">
      <c r="A301" s="109" t="s">
        <v>277</v>
      </c>
      <c r="B301" s="110">
        <v>43985</v>
      </c>
      <c r="C301" s="111">
        <v>12.117699999999999</v>
      </c>
      <c r="D301" s="111"/>
      <c r="E301" s="111"/>
      <c r="F301" s="111"/>
      <c r="G301" s="111"/>
      <c r="H301" s="111"/>
      <c r="I301" s="111"/>
      <c r="J301" s="111"/>
      <c r="K301" s="111"/>
      <c r="L301" s="111"/>
      <c r="M301" s="111"/>
      <c r="N301" s="111">
        <v>-18.3408344129993</v>
      </c>
      <c r="O301" s="111">
        <v>-2.6882456903804002</v>
      </c>
      <c r="P301" s="111"/>
      <c r="Q301" s="111">
        <v>4.7802133580705002</v>
      </c>
      <c r="R301" s="105"/>
    </row>
    <row r="302" spans="1:18" x14ac:dyDescent="0.25">
      <c r="A302" s="109" t="s">
        <v>278</v>
      </c>
      <c r="B302" s="110">
        <v>43985</v>
      </c>
      <c r="C302" s="111">
        <v>452.72949999999997</v>
      </c>
      <c r="D302" s="111"/>
      <c r="E302" s="111"/>
      <c r="F302" s="111"/>
      <c r="G302" s="111"/>
      <c r="H302" s="111"/>
      <c r="I302" s="111"/>
      <c r="J302" s="111"/>
      <c r="K302" s="111"/>
      <c r="L302" s="111"/>
      <c r="M302" s="111"/>
      <c r="N302" s="111">
        <v>-22.278063778468301</v>
      </c>
      <c r="O302" s="111">
        <v>-3.77706669235898</v>
      </c>
      <c r="P302" s="111">
        <v>1.82140975953847</v>
      </c>
      <c r="Q302" s="111">
        <v>209.18610679611601</v>
      </c>
      <c r="R302" s="105"/>
    </row>
    <row r="303" spans="1:18" x14ac:dyDescent="0.25">
      <c r="A303" s="109" t="s">
        <v>279</v>
      </c>
      <c r="B303" s="110">
        <v>43985</v>
      </c>
      <c r="C303" s="111">
        <v>299.197</v>
      </c>
      <c r="D303" s="111"/>
      <c r="E303" s="111"/>
      <c r="F303" s="111"/>
      <c r="G303" s="111"/>
      <c r="H303" s="111"/>
      <c r="I303" s="111"/>
      <c r="J303" s="111"/>
      <c r="K303" s="111"/>
      <c r="L303" s="111"/>
      <c r="M303" s="111"/>
      <c r="N303" s="111">
        <v>-19.980058155049001</v>
      </c>
      <c r="O303" s="111">
        <v>-1.1222629840184499</v>
      </c>
      <c r="P303" s="111">
        <v>6.1080832024209499</v>
      </c>
      <c r="Q303" s="111">
        <v>148.83940355329901</v>
      </c>
      <c r="R303" s="105"/>
    </row>
    <row r="304" spans="1:18" x14ac:dyDescent="0.25">
      <c r="A304" s="109" t="s">
        <v>280</v>
      </c>
      <c r="B304" s="110">
        <v>43985</v>
      </c>
      <c r="C304" s="111">
        <v>410.02600000000001</v>
      </c>
      <c r="D304" s="111"/>
      <c r="E304" s="111"/>
      <c r="F304" s="111"/>
      <c r="G304" s="111"/>
      <c r="H304" s="111"/>
      <c r="I304" s="111"/>
      <c r="J304" s="111"/>
      <c r="K304" s="111"/>
      <c r="L304" s="111"/>
      <c r="M304" s="111"/>
      <c r="N304" s="111">
        <v>-23.841326239201099</v>
      </c>
      <c r="O304" s="111">
        <v>-5.6079382589015996</v>
      </c>
      <c r="P304" s="111">
        <v>1.4319271043648401</v>
      </c>
      <c r="Q304" s="111">
        <v>548.89759539028898</v>
      </c>
      <c r="R304" s="105"/>
    </row>
    <row r="305" spans="1:18" x14ac:dyDescent="0.25">
      <c r="A305" s="109" t="s">
        <v>281</v>
      </c>
      <c r="B305" s="110">
        <v>43985</v>
      </c>
      <c r="C305" s="111">
        <v>31.069099999999999</v>
      </c>
      <c r="D305" s="111"/>
      <c r="E305" s="111"/>
      <c r="F305" s="111"/>
      <c r="G305" s="111"/>
      <c r="H305" s="111"/>
      <c r="I305" s="111"/>
      <c r="J305" s="111"/>
      <c r="K305" s="111"/>
      <c r="L305" s="111"/>
      <c r="M305" s="111"/>
      <c r="N305" s="111">
        <v>-18.0302834481529</v>
      </c>
      <c r="O305" s="111">
        <v>-3.96274201280437</v>
      </c>
      <c r="P305" s="111">
        <v>4.0235402788525398</v>
      </c>
      <c r="Q305" s="111">
        <v>15.7007380563495</v>
      </c>
      <c r="R305" s="105"/>
    </row>
    <row r="306" spans="1:18" x14ac:dyDescent="0.25">
      <c r="A306" s="109" t="s">
        <v>282</v>
      </c>
      <c r="B306" s="110">
        <v>43985</v>
      </c>
      <c r="C306" s="111">
        <v>324.95999999999998</v>
      </c>
      <c r="D306" s="111"/>
      <c r="E306" s="111"/>
      <c r="F306" s="111"/>
      <c r="G306" s="111"/>
      <c r="H306" s="111"/>
      <c r="I306" s="111"/>
      <c r="J306" s="111"/>
      <c r="K306" s="111"/>
      <c r="L306" s="111"/>
      <c r="M306" s="111"/>
      <c r="N306" s="111">
        <v>-16.725000741772099</v>
      </c>
      <c r="O306" s="111">
        <v>-0.141715521767171</v>
      </c>
      <c r="P306" s="111">
        <v>4.9234525809766598</v>
      </c>
      <c r="Q306" s="111">
        <v>151.38319726099601</v>
      </c>
      <c r="R306" s="105"/>
    </row>
    <row r="307" spans="1:18" x14ac:dyDescent="0.25">
      <c r="A307" s="109" t="s">
        <v>283</v>
      </c>
      <c r="B307" s="110">
        <v>43985</v>
      </c>
      <c r="C307" s="111">
        <v>8.9</v>
      </c>
      <c r="D307" s="111"/>
      <c r="E307" s="111"/>
      <c r="F307" s="111"/>
      <c r="G307" s="111"/>
      <c r="H307" s="111"/>
      <c r="I307" s="111"/>
      <c r="J307" s="111"/>
      <c r="K307" s="111"/>
      <c r="L307" s="111"/>
      <c r="M307" s="111"/>
      <c r="N307" s="111">
        <v>-20.0527808026999</v>
      </c>
      <c r="O307" s="111"/>
      <c r="P307" s="111"/>
      <c r="Q307" s="111">
        <v>-5</v>
      </c>
      <c r="R307" s="105"/>
    </row>
    <row r="308" spans="1:18" x14ac:dyDescent="0.25">
      <c r="A308" s="109" t="s">
        <v>284</v>
      </c>
      <c r="B308" s="110">
        <v>43985</v>
      </c>
      <c r="C308" s="111">
        <v>23.98</v>
      </c>
      <c r="D308" s="111"/>
      <c r="E308" s="111"/>
      <c r="F308" s="111"/>
      <c r="G308" s="111"/>
      <c r="H308" s="111"/>
      <c r="I308" s="111"/>
      <c r="J308" s="111"/>
      <c r="K308" s="111"/>
      <c r="L308" s="111"/>
      <c r="M308" s="111"/>
      <c r="N308" s="111">
        <v>-9.3470296436729008</v>
      </c>
      <c r="O308" s="111">
        <v>6.9520604954973406E-2</v>
      </c>
      <c r="P308" s="111">
        <v>4.2543159857795398</v>
      </c>
      <c r="Q308" s="111">
        <v>20.7595606183889</v>
      </c>
      <c r="R308" s="105"/>
    </row>
    <row r="309" spans="1:18" x14ac:dyDescent="0.25">
      <c r="A309" s="109" t="s">
        <v>285</v>
      </c>
      <c r="B309" s="110">
        <v>43985</v>
      </c>
      <c r="C309" s="111">
        <v>44.25</v>
      </c>
      <c r="D309" s="111"/>
      <c r="E309" s="111"/>
      <c r="F309" s="111"/>
      <c r="G309" s="111"/>
      <c r="H309" s="111"/>
      <c r="I309" s="111"/>
      <c r="J309" s="111"/>
      <c r="K309" s="111"/>
      <c r="L309" s="111"/>
      <c r="M309" s="111"/>
      <c r="N309" s="111">
        <v>-23.655239392492099</v>
      </c>
      <c r="O309" s="111">
        <v>-3.7347774454500899</v>
      </c>
      <c r="P309" s="111">
        <v>2.64307403307338</v>
      </c>
      <c r="Q309" s="111">
        <v>29.928776633947798</v>
      </c>
      <c r="R309" s="105"/>
    </row>
    <row r="310" spans="1:18" x14ac:dyDescent="0.25">
      <c r="A310" s="109" t="s">
        <v>286</v>
      </c>
      <c r="B310" s="110">
        <v>43985</v>
      </c>
      <c r="C310" s="111">
        <v>8.33</v>
      </c>
      <c r="D310" s="111"/>
      <c r="E310" s="111"/>
      <c r="F310" s="111"/>
      <c r="G310" s="111"/>
      <c r="H310" s="111"/>
      <c r="I310" s="111"/>
      <c r="J310" s="111"/>
      <c r="K310" s="111"/>
      <c r="L310" s="111"/>
      <c r="M310" s="111"/>
      <c r="N310" s="111">
        <v>-16.487893820427701</v>
      </c>
      <c r="O310" s="111"/>
      <c r="P310" s="111"/>
      <c r="Q310" s="111">
        <v>-6.8643018018018003</v>
      </c>
      <c r="R310" s="105"/>
    </row>
    <row r="311" spans="1:18" x14ac:dyDescent="0.25">
      <c r="A311" s="109" t="s">
        <v>287</v>
      </c>
      <c r="B311" s="110">
        <v>43985</v>
      </c>
      <c r="C311" s="111">
        <v>46.74</v>
      </c>
      <c r="D311" s="111"/>
      <c r="E311" s="111"/>
      <c r="F311" s="111"/>
      <c r="G311" s="111"/>
      <c r="H311" s="111"/>
      <c r="I311" s="111"/>
      <c r="J311" s="111"/>
      <c r="K311" s="111"/>
      <c r="L311" s="111"/>
      <c r="M311" s="111"/>
      <c r="N311" s="111">
        <v>-10.788987209924301</v>
      </c>
      <c r="O311" s="111">
        <v>2.7098430492989798</v>
      </c>
      <c r="P311" s="111">
        <v>6.8854347553605599</v>
      </c>
      <c r="Q311" s="111">
        <v>27.3396534148828</v>
      </c>
      <c r="R311" s="105"/>
    </row>
    <row r="312" spans="1:18" x14ac:dyDescent="0.25">
      <c r="A312" s="109" t="s">
        <v>288</v>
      </c>
      <c r="B312" s="110">
        <v>43985</v>
      </c>
      <c r="C312" s="111">
        <v>8.6456999999999997</v>
      </c>
      <c r="D312" s="111"/>
      <c r="E312" s="111"/>
      <c r="F312" s="111"/>
      <c r="G312" s="111"/>
      <c r="H312" s="111"/>
      <c r="I312" s="111"/>
      <c r="J312" s="111"/>
      <c r="K312" s="111"/>
      <c r="L312" s="111"/>
      <c r="M312" s="111"/>
      <c r="N312" s="111"/>
      <c r="O312" s="111"/>
      <c r="P312" s="111"/>
      <c r="Q312" s="111">
        <v>-21.586004366812201</v>
      </c>
      <c r="R312" s="105"/>
    </row>
    <row r="313" spans="1:18" x14ac:dyDescent="0.25">
      <c r="A313" s="109" t="s">
        <v>289</v>
      </c>
      <c r="B313" s="110">
        <v>43985</v>
      </c>
      <c r="C313" s="111">
        <v>15.158200000000001</v>
      </c>
      <c r="D313" s="111"/>
      <c r="E313" s="111"/>
      <c r="F313" s="111"/>
      <c r="G313" s="111"/>
      <c r="H313" s="111"/>
      <c r="I313" s="111"/>
      <c r="J313" s="111"/>
      <c r="K313" s="111"/>
      <c r="L313" s="111"/>
      <c r="M313" s="111"/>
      <c r="N313" s="111">
        <v>-14.340994397179401</v>
      </c>
      <c r="O313" s="111">
        <v>0.23319771479987</v>
      </c>
      <c r="P313" s="111">
        <v>6.2463479637462296</v>
      </c>
      <c r="Q313" s="111">
        <v>4.2337373510231604</v>
      </c>
      <c r="R313" s="105"/>
    </row>
    <row r="314" spans="1:18" x14ac:dyDescent="0.25">
      <c r="A314" s="109" t="s">
        <v>290</v>
      </c>
      <c r="B314" s="110">
        <v>43985</v>
      </c>
      <c r="C314" s="111">
        <v>39.381999999999998</v>
      </c>
      <c r="D314" s="111"/>
      <c r="E314" s="111"/>
      <c r="F314" s="111"/>
      <c r="G314" s="111"/>
      <c r="H314" s="111"/>
      <c r="I314" s="111"/>
      <c r="J314" s="111"/>
      <c r="K314" s="111"/>
      <c r="L314" s="111"/>
      <c r="M314" s="111"/>
      <c r="N314" s="111">
        <v>-14.673070769382299</v>
      </c>
      <c r="O314" s="111">
        <v>-0.110310671440284</v>
      </c>
      <c r="P314" s="111">
        <v>6.1407325023052302</v>
      </c>
      <c r="Q314" s="111">
        <v>20.211892197512199</v>
      </c>
      <c r="R314" s="105"/>
    </row>
    <row r="315" spans="1:18" x14ac:dyDescent="0.25">
      <c r="A315" s="109" t="s">
        <v>291</v>
      </c>
      <c r="B315" s="110">
        <v>43985</v>
      </c>
      <c r="C315" s="111">
        <v>46.048999999999999</v>
      </c>
      <c r="D315" s="111"/>
      <c r="E315" s="111"/>
      <c r="F315" s="111"/>
      <c r="G315" s="111"/>
      <c r="H315" s="111"/>
      <c r="I315" s="111"/>
      <c r="J315" s="111"/>
      <c r="K315" s="111"/>
      <c r="L315" s="111"/>
      <c r="M315" s="111"/>
      <c r="N315" s="111">
        <v>-16.895739810204802</v>
      </c>
      <c r="O315" s="111">
        <v>-2.7427686417647599</v>
      </c>
      <c r="P315" s="111">
        <v>5.2293634476471702</v>
      </c>
      <c r="Q315" s="111">
        <v>25.255057581573901</v>
      </c>
      <c r="R315" s="105"/>
    </row>
    <row r="316" spans="1:18" x14ac:dyDescent="0.25">
      <c r="A316" s="109" t="s">
        <v>292</v>
      </c>
      <c r="B316" s="110">
        <v>43985</v>
      </c>
      <c r="C316" s="111">
        <v>58.0443</v>
      </c>
      <c r="D316" s="111"/>
      <c r="E316" s="111"/>
      <c r="F316" s="111"/>
      <c r="G316" s="111"/>
      <c r="H316" s="111"/>
      <c r="I316" s="111"/>
      <c r="J316" s="111"/>
      <c r="K316" s="111"/>
      <c r="L316" s="111"/>
      <c r="M316" s="111"/>
      <c r="N316" s="111">
        <v>-15.1869177431686</v>
      </c>
      <c r="O316" s="111">
        <v>0.233381273892519</v>
      </c>
      <c r="P316" s="111">
        <v>3.6525461932978298</v>
      </c>
      <c r="Q316" s="111">
        <v>20.8140254323378</v>
      </c>
      <c r="R316" s="105"/>
    </row>
    <row r="317" spans="1:18" x14ac:dyDescent="0.25">
      <c r="A317" s="109" t="s">
        <v>293</v>
      </c>
      <c r="B317" s="110">
        <v>43985</v>
      </c>
      <c r="C317" s="111">
        <v>9.9220000000000006</v>
      </c>
      <c r="D317" s="111"/>
      <c r="E317" s="111"/>
      <c r="F317" s="111"/>
      <c r="G317" s="111"/>
      <c r="H317" s="111"/>
      <c r="I317" s="111"/>
      <c r="J317" s="111"/>
      <c r="K317" s="111"/>
      <c r="L317" s="111"/>
      <c r="M317" s="111"/>
      <c r="N317" s="111">
        <v>-16.391555716571599</v>
      </c>
      <c r="O317" s="111">
        <v>-4.2626092897740797</v>
      </c>
      <c r="P317" s="111"/>
      <c r="Q317" s="111">
        <v>-0.21503021148036</v>
      </c>
      <c r="R317" s="105"/>
    </row>
    <row r="318" spans="1:18" x14ac:dyDescent="0.25">
      <c r="A318" s="109" t="s">
        <v>294</v>
      </c>
      <c r="B318" s="110">
        <v>43985</v>
      </c>
      <c r="C318" s="111">
        <v>15.936</v>
      </c>
      <c r="D318" s="111"/>
      <c r="E318" s="111"/>
      <c r="F318" s="111"/>
      <c r="G318" s="111"/>
      <c r="H318" s="111"/>
      <c r="I318" s="111"/>
      <c r="J318" s="111"/>
      <c r="K318" s="111"/>
      <c r="L318" s="111"/>
      <c r="M318" s="111"/>
      <c r="N318" s="111">
        <v>-12.8114955822429</v>
      </c>
      <c r="O318" s="111">
        <v>3.2447621989347302</v>
      </c>
      <c r="P318" s="111"/>
      <c r="Q318" s="111">
        <v>13.3825818406424</v>
      </c>
      <c r="R318" s="105"/>
    </row>
    <row r="319" spans="1:18" x14ac:dyDescent="0.25">
      <c r="A319" s="109" t="s">
        <v>295</v>
      </c>
      <c r="B319" s="110">
        <v>43985</v>
      </c>
      <c r="C319" s="111">
        <v>14.984999999999999</v>
      </c>
      <c r="D319" s="111"/>
      <c r="E319" s="111"/>
      <c r="F319" s="111"/>
      <c r="G319" s="111"/>
      <c r="H319" s="111"/>
      <c r="I319" s="111"/>
      <c r="J319" s="111"/>
      <c r="K319" s="111"/>
      <c r="L319" s="111"/>
      <c r="M319" s="111"/>
      <c r="N319" s="111">
        <v>-14.2887110144041</v>
      </c>
      <c r="O319" s="111">
        <v>-2.1062479645760899</v>
      </c>
      <c r="P319" s="111">
        <v>8.0963460288356792</v>
      </c>
      <c r="Q319" s="111">
        <v>9.2832908163265309</v>
      </c>
      <c r="R319" s="105"/>
    </row>
    <row r="320" spans="1:18" x14ac:dyDescent="0.25">
      <c r="A320" s="109" t="s">
        <v>296</v>
      </c>
      <c r="B320" s="110">
        <v>43985</v>
      </c>
      <c r="C320" s="111">
        <v>40.0105</v>
      </c>
      <c r="D320" s="111"/>
      <c r="E320" s="111"/>
      <c r="F320" s="111"/>
      <c r="G320" s="111"/>
      <c r="H320" s="111"/>
      <c r="I320" s="111"/>
      <c r="J320" s="111"/>
      <c r="K320" s="111"/>
      <c r="L320" s="111"/>
      <c r="M320" s="111"/>
      <c r="N320" s="111">
        <v>-30.311807306932302</v>
      </c>
      <c r="O320" s="111">
        <v>-10.0847474943445</v>
      </c>
      <c r="P320" s="111">
        <v>-2.2614276046914599</v>
      </c>
      <c r="Q320" s="111">
        <v>20.401997578692502</v>
      </c>
      <c r="R320" s="105"/>
    </row>
    <row r="321" spans="1:18" x14ac:dyDescent="0.25">
      <c r="A321" s="109" t="s">
        <v>297</v>
      </c>
      <c r="B321" s="110">
        <v>43985</v>
      </c>
      <c r="C321" s="111">
        <v>9.9151000000000007</v>
      </c>
      <c r="D321" s="111"/>
      <c r="E321" s="111"/>
      <c r="F321" s="111"/>
      <c r="G321" s="111"/>
      <c r="H321" s="111"/>
      <c r="I321" s="111"/>
      <c r="J321" s="111"/>
      <c r="K321" s="111"/>
      <c r="L321" s="111"/>
      <c r="M321" s="111"/>
      <c r="N321" s="111"/>
      <c r="O321" s="111"/>
      <c r="P321" s="111"/>
      <c r="Q321" s="111">
        <v>-0.98376190476189196</v>
      </c>
      <c r="R321" s="105"/>
    </row>
    <row r="322" spans="1:18" x14ac:dyDescent="0.25">
      <c r="A322" s="109" t="s">
        <v>298</v>
      </c>
      <c r="B322" s="110">
        <v>43985</v>
      </c>
      <c r="C322" s="111">
        <v>12.5</v>
      </c>
      <c r="D322" s="111"/>
      <c r="E322" s="111"/>
      <c r="F322" s="111"/>
      <c r="G322" s="111"/>
      <c r="H322" s="111"/>
      <c r="I322" s="111"/>
      <c r="J322" s="111"/>
      <c r="K322" s="111"/>
      <c r="L322" s="111"/>
      <c r="M322" s="111"/>
      <c r="N322" s="111">
        <v>-15.9509224983842</v>
      </c>
      <c r="O322" s="111">
        <v>-1.27971390505575</v>
      </c>
      <c r="P322" s="111"/>
      <c r="Q322" s="111">
        <v>5.5776283618581903</v>
      </c>
      <c r="R322" s="105"/>
    </row>
    <row r="323" spans="1:18" x14ac:dyDescent="0.25">
      <c r="A323" s="109" t="s">
        <v>299</v>
      </c>
      <c r="B323" s="110">
        <v>43985</v>
      </c>
      <c r="C323" s="111">
        <v>164.83</v>
      </c>
      <c r="D323" s="111"/>
      <c r="E323" s="111"/>
      <c r="F323" s="111"/>
      <c r="G323" s="111"/>
      <c r="H323" s="111"/>
      <c r="I323" s="111"/>
      <c r="J323" s="111"/>
      <c r="K323" s="111"/>
      <c r="L323" s="111"/>
      <c r="M323" s="111"/>
      <c r="N323" s="111">
        <v>-18.1649793855076</v>
      </c>
      <c r="O323" s="111">
        <v>-3.66601695560834</v>
      </c>
      <c r="P323" s="111">
        <v>2.1939328836344498</v>
      </c>
      <c r="Q323" s="111">
        <v>197.703528225268</v>
      </c>
      <c r="R323" s="105"/>
    </row>
    <row r="324" spans="1:18" x14ac:dyDescent="0.25">
      <c r="A324" s="109" t="s">
        <v>300</v>
      </c>
      <c r="B324" s="110">
        <v>43985</v>
      </c>
      <c r="C324" s="111">
        <v>177.34</v>
      </c>
      <c r="D324" s="111"/>
      <c r="E324" s="111"/>
      <c r="F324" s="111"/>
      <c r="G324" s="111"/>
      <c r="H324" s="111"/>
      <c r="I324" s="111"/>
      <c r="J324" s="111"/>
      <c r="K324" s="111"/>
      <c r="L324" s="111"/>
      <c r="M324" s="111"/>
      <c r="N324" s="111">
        <v>-17.4454581555609</v>
      </c>
      <c r="O324" s="111">
        <v>-2.10381153415792</v>
      </c>
      <c r="P324" s="111">
        <v>6.1149660704721596</v>
      </c>
      <c r="Q324" s="111">
        <v>106.44809734945601</v>
      </c>
      <c r="R324" s="105"/>
    </row>
    <row r="325" spans="1:18" x14ac:dyDescent="0.25">
      <c r="A325" s="109" t="s">
        <v>301</v>
      </c>
      <c r="B325" s="110">
        <v>43985</v>
      </c>
      <c r="C325" s="111">
        <v>85.110799999999998</v>
      </c>
      <c r="D325" s="111"/>
      <c r="E325" s="111"/>
      <c r="F325" s="111"/>
      <c r="G325" s="111"/>
      <c r="H325" s="111"/>
      <c r="I325" s="111"/>
      <c r="J325" s="111"/>
      <c r="K325" s="111"/>
      <c r="L325" s="111"/>
      <c r="M325" s="111"/>
      <c r="N325" s="111">
        <v>-12.0226029678218</v>
      </c>
      <c r="O325" s="111">
        <v>0.20449486576216</v>
      </c>
      <c r="P325" s="111">
        <v>9.3547038656209001</v>
      </c>
      <c r="Q325" s="111">
        <v>37.203748134075198</v>
      </c>
      <c r="R325" s="105"/>
    </row>
    <row r="326" spans="1:18" x14ac:dyDescent="0.25">
      <c r="A326" s="109" t="s">
        <v>302</v>
      </c>
      <c r="B326" s="110">
        <v>43985</v>
      </c>
      <c r="C326" s="111">
        <v>42.84</v>
      </c>
      <c r="D326" s="111"/>
      <c r="E326" s="111"/>
      <c r="F326" s="111"/>
      <c r="G326" s="111"/>
      <c r="H326" s="111"/>
      <c r="I326" s="111"/>
      <c r="J326" s="111"/>
      <c r="K326" s="111"/>
      <c r="L326" s="111"/>
      <c r="M326" s="111"/>
      <c r="N326" s="111">
        <v>-23.9634299380679</v>
      </c>
      <c r="O326" s="111">
        <v>-4.7189450248930598</v>
      </c>
      <c r="P326" s="111">
        <v>2.8084238726521402</v>
      </c>
      <c r="Q326" s="111">
        <v>27.906663417514501</v>
      </c>
      <c r="R326" s="105"/>
    </row>
    <row r="327" spans="1:18" x14ac:dyDescent="0.25">
      <c r="A327" s="109" t="s">
        <v>375</v>
      </c>
      <c r="B327" s="110">
        <v>43985</v>
      </c>
      <c r="C327" s="111">
        <v>122.7606</v>
      </c>
      <c r="D327" s="111"/>
      <c r="E327" s="111"/>
      <c r="F327" s="111"/>
      <c r="G327" s="111"/>
      <c r="H327" s="111"/>
      <c r="I327" s="111"/>
      <c r="J327" s="111"/>
      <c r="K327" s="111"/>
      <c r="L327" s="111"/>
      <c r="M327" s="111"/>
      <c r="N327" s="111">
        <v>-16.563309456596201</v>
      </c>
      <c r="O327" s="111">
        <v>-2.72157764527699</v>
      </c>
      <c r="P327" s="111">
        <v>2.1189568685752098</v>
      </c>
      <c r="Q327" s="111">
        <v>136.49609662772201</v>
      </c>
      <c r="R327" s="105"/>
    </row>
    <row r="328" spans="1:18" x14ac:dyDescent="0.25">
      <c r="A328" s="109" t="s">
        <v>304</v>
      </c>
      <c r="B328" s="110">
        <v>43985</v>
      </c>
      <c r="C328" s="111">
        <v>11.820600000000001</v>
      </c>
      <c r="D328" s="111"/>
      <c r="E328" s="111"/>
      <c r="F328" s="111"/>
      <c r="G328" s="111"/>
      <c r="H328" s="111"/>
      <c r="I328" s="111"/>
      <c r="J328" s="111"/>
      <c r="K328" s="111"/>
      <c r="L328" s="111"/>
      <c r="M328" s="111"/>
      <c r="N328" s="111">
        <v>-15.3534523663694</v>
      </c>
      <c r="O328" s="111">
        <v>-1.46593652630191</v>
      </c>
      <c r="P328" s="111"/>
      <c r="Q328" s="111">
        <v>4.3575016393442603</v>
      </c>
      <c r="R328" s="105"/>
    </row>
    <row r="329" spans="1:18" x14ac:dyDescent="0.25">
      <c r="A329" s="109" t="s">
        <v>305</v>
      </c>
      <c r="B329" s="110">
        <v>43985</v>
      </c>
      <c r="C329" s="111">
        <v>12.2613</v>
      </c>
      <c r="D329" s="111"/>
      <c r="E329" s="111"/>
      <c r="F329" s="111"/>
      <c r="G329" s="111"/>
      <c r="H329" s="111"/>
      <c r="I329" s="111"/>
      <c r="J329" s="111"/>
      <c r="K329" s="111"/>
      <c r="L329" s="111"/>
      <c r="M329" s="111"/>
      <c r="N329" s="111">
        <v>-14.2941619301826</v>
      </c>
      <c r="O329" s="111">
        <v>-2.0966501531291799</v>
      </c>
      <c r="P329" s="111">
        <v>5.9414080696211604</v>
      </c>
      <c r="Q329" s="111">
        <v>4.31013110256134</v>
      </c>
      <c r="R329" s="105"/>
    </row>
    <row r="330" spans="1:18" x14ac:dyDescent="0.25">
      <c r="A330" s="109" t="s">
        <v>306</v>
      </c>
      <c r="B330" s="110">
        <v>43985</v>
      </c>
      <c r="C330" s="111">
        <v>11.439399999999999</v>
      </c>
      <c r="D330" s="111"/>
      <c r="E330" s="111"/>
      <c r="F330" s="111"/>
      <c r="G330" s="111"/>
      <c r="H330" s="111"/>
      <c r="I330" s="111"/>
      <c r="J330" s="111"/>
      <c r="K330" s="111"/>
      <c r="L330" s="111"/>
      <c r="M330" s="111"/>
      <c r="N330" s="111">
        <v>-17.243750204213299</v>
      </c>
      <c r="O330" s="111">
        <v>-3.73843204195872</v>
      </c>
      <c r="P330" s="111">
        <v>3.21590474460666</v>
      </c>
      <c r="Q330" s="111">
        <v>2.7906014237247301</v>
      </c>
      <c r="R330" s="105"/>
    </row>
    <row r="331" spans="1:18" x14ac:dyDescent="0.25">
      <c r="A331" s="109" t="s">
        <v>307</v>
      </c>
      <c r="B331" s="110">
        <v>43985</v>
      </c>
      <c r="C331" s="111">
        <v>12.2188</v>
      </c>
      <c r="D331" s="111"/>
      <c r="E331" s="111"/>
      <c r="F331" s="111"/>
      <c r="G331" s="111"/>
      <c r="H331" s="111"/>
      <c r="I331" s="111"/>
      <c r="J331" s="111"/>
      <c r="K331" s="111"/>
      <c r="L331" s="111"/>
      <c r="M331" s="111"/>
      <c r="N331" s="111">
        <v>-6.6905835489816301</v>
      </c>
      <c r="O331" s="111">
        <v>6.1154050671219498</v>
      </c>
      <c r="P331" s="111"/>
      <c r="Q331" s="111">
        <v>6.9815689655172504</v>
      </c>
      <c r="R331" s="105"/>
    </row>
    <row r="332" spans="1:18" x14ac:dyDescent="0.25">
      <c r="A332" s="109" t="s">
        <v>308</v>
      </c>
      <c r="B332" s="110">
        <v>43985</v>
      </c>
      <c r="C332" s="111">
        <v>9.4795999999999996</v>
      </c>
      <c r="D332" s="111"/>
      <c r="E332" s="111"/>
      <c r="F332" s="111"/>
      <c r="G332" s="111"/>
      <c r="H332" s="111"/>
      <c r="I332" s="111"/>
      <c r="J332" s="111"/>
      <c r="K332" s="111"/>
      <c r="L332" s="111"/>
      <c r="M332" s="111"/>
      <c r="N332" s="111">
        <v>-13.4255111237352</v>
      </c>
      <c r="O332" s="111"/>
      <c r="P332" s="111"/>
      <c r="Q332" s="111">
        <v>-2.7648617176128099</v>
      </c>
      <c r="R332" s="105"/>
    </row>
    <row r="333" spans="1:18" x14ac:dyDescent="0.25">
      <c r="A333" s="109" t="s">
        <v>309</v>
      </c>
      <c r="B333" s="110">
        <v>43985</v>
      </c>
      <c r="C333" s="111">
        <v>9.0746000000000002</v>
      </c>
      <c r="D333" s="111"/>
      <c r="E333" s="111"/>
      <c r="F333" s="111"/>
      <c r="G333" s="111"/>
      <c r="H333" s="111"/>
      <c r="I333" s="111"/>
      <c r="J333" s="111"/>
      <c r="K333" s="111"/>
      <c r="L333" s="111"/>
      <c r="M333" s="111"/>
      <c r="N333" s="111">
        <v>-13.445291969432001</v>
      </c>
      <c r="O333" s="111"/>
      <c r="P333" s="111"/>
      <c r="Q333" s="111">
        <v>-4.2274217772215303</v>
      </c>
      <c r="R333" s="105"/>
    </row>
    <row r="334" spans="1:18" x14ac:dyDescent="0.25">
      <c r="A334" s="109" t="s">
        <v>310</v>
      </c>
      <c r="B334" s="110">
        <v>43985</v>
      </c>
      <c r="C334" s="111">
        <v>36.0655</v>
      </c>
      <c r="D334" s="111"/>
      <c r="E334" s="111"/>
      <c r="F334" s="111"/>
      <c r="G334" s="111"/>
      <c r="H334" s="111"/>
      <c r="I334" s="111"/>
      <c r="J334" s="111"/>
      <c r="K334" s="111"/>
      <c r="L334" s="111"/>
      <c r="M334" s="111"/>
      <c r="N334" s="111">
        <v>-4.7885678650976002</v>
      </c>
      <c r="O334" s="111">
        <v>5.1131655285187501</v>
      </c>
      <c r="P334" s="111">
        <v>12.6955918294729</v>
      </c>
      <c r="Q334" s="111">
        <v>31.8403865461847</v>
      </c>
      <c r="R334" s="105"/>
    </row>
    <row r="335" spans="1:18" x14ac:dyDescent="0.25">
      <c r="A335" s="109" t="s">
        <v>311</v>
      </c>
      <c r="B335" s="110">
        <v>43985</v>
      </c>
      <c r="C335" s="111">
        <v>25.823399999999999</v>
      </c>
      <c r="D335" s="111"/>
      <c r="E335" s="111"/>
      <c r="F335" s="111"/>
      <c r="G335" s="111"/>
      <c r="H335" s="111"/>
      <c r="I335" s="111"/>
      <c r="J335" s="111"/>
      <c r="K335" s="111"/>
      <c r="L335" s="111"/>
      <c r="M335" s="111"/>
      <c r="N335" s="111">
        <v>-1.2545735492581001</v>
      </c>
      <c r="O335" s="111">
        <v>9.0653921324839803</v>
      </c>
      <c r="P335" s="111">
        <v>12.5915041216765</v>
      </c>
      <c r="Q335" s="111">
        <v>25.566803895528999</v>
      </c>
      <c r="R335" s="105"/>
    </row>
    <row r="336" spans="1:18" x14ac:dyDescent="0.25">
      <c r="A336" s="109" t="s">
        <v>312</v>
      </c>
      <c r="B336" s="110">
        <v>43985</v>
      </c>
      <c r="C336" s="111">
        <v>9.9098000000000006</v>
      </c>
      <c r="D336" s="111"/>
      <c r="E336" s="111"/>
      <c r="F336" s="111"/>
      <c r="G336" s="111"/>
      <c r="H336" s="111"/>
      <c r="I336" s="111"/>
      <c r="J336" s="111"/>
      <c r="K336" s="111"/>
      <c r="L336" s="111"/>
      <c r="M336" s="111"/>
      <c r="N336" s="111">
        <v>-7.54148568329457</v>
      </c>
      <c r="O336" s="111"/>
      <c r="P336" s="111"/>
      <c r="Q336" s="111">
        <v>-0.66511111111110499</v>
      </c>
      <c r="R336" s="105"/>
    </row>
    <row r="337" spans="1:18" x14ac:dyDescent="0.25">
      <c r="A337" s="109" t="s">
        <v>313</v>
      </c>
      <c r="B337" s="110">
        <v>43985</v>
      </c>
      <c r="C337" s="111">
        <v>81.227900000000005</v>
      </c>
      <c r="D337" s="111"/>
      <c r="E337" s="111"/>
      <c r="F337" s="111"/>
      <c r="G337" s="111"/>
      <c r="H337" s="111"/>
      <c r="I337" s="111"/>
      <c r="J337" s="111"/>
      <c r="K337" s="111"/>
      <c r="L337" s="111"/>
      <c r="M337" s="111"/>
      <c r="N337" s="111">
        <v>-23.046933463071699</v>
      </c>
      <c r="O337" s="111">
        <v>-5.45865817483282</v>
      </c>
      <c r="P337" s="111">
        <v>2.9259140854056298</v>
      </c>
      <c r="Q337" s="111">
        <v>34.118890533720901</v>
      </c>
      <c r="R337" s="105"/>
    </row>
    <row r="338" spans="1:18" x14ac:dyDescent="0.25">
      <c r="A338" s="109" t="s">
        <v>314</v>
      </c>
      <c r="B338" s="110">
        <v>43985</v>
      </c>
      <c r="C338" s="111">
        <v>7.1620999999999997</v>
      </c>
      <c r="D338" s="111"/>
      <c r="E338" s="111"/>
      <c r="F338" s="111"/>
      <c r="G338" s="111"/>
      <c r="H338" s="111"/>
      <c r="I338" s="111"/>
      <c r="J338" s="111"/>
      <c r="K338" s="111"/>
      <c r="L338" s="111"/>
      <c r="M338" s="111"/>
      <c r="N338" s="111">
        <v>-33.000337541782997</v>
      </c>
      <c r="O338" s="111">
        <v>-13.514055562111499</v>
      </c>
      <c r="P338" s="111"/>
      <c r="Q338" s="111">
        <v>-8.0110866202629492</v>
      </c>
      <c r="R338" s="105"/>
    </row>
    <row r="339" spans="1:18" x14ac:dyDescent="0.25">
      <c r="A339" s="109" t="s">
        <v>315</v>
      </c>
      <c r="B339" s="110">
        <v>43985</v>
      </c>
      <c r="C339" s="111">
        <v>6.0536000000000003</v>
      </c>
      <c r="D339" s="111"/>
      <c r="E339" s="111"/>
      <c r="F339" s="111"/>
      <c r="G339" s="111"/>
      <c r="H339" s="111"/>
      <c r="I339" s="111"/>
      <c r="J339" s="111"/>
      <c r="K339" s="111"/>
      <c r="L339" s="111"/>
      <c r="M339" s="111"/>
      <c r="N339" s="111">
        <v>-32.923707391261999</v>
      </c>
      <c r="O339" s="111">
        <v>-13.713542451357901</v>
      </c>
      <c r="P339" s="111"/>
      <c r="Q339" s="111">
        <v>-12.343067694944301</v>
      </c>
      <c r="R339" s="105"/>
    </row>
    <row r="340" spans="1:18" x14ac:dyDescent="0.25">
      <c r="A340" s="109" t="s">
        <v>316</v>
      </c>
      <c r="B340" s="110">
        <v>43985</v>
      </c>
      <c r="C340" s="111">
        <v>5.3677000000000001</v>
      </c>
      <c r="D340" s="111"/>
      <c r="E340" s="111"/>
      <c r="F340" s="111"/>
      <c r="G340" s="111"/>
      <c r="H340" s="111"/>
      <c r="I340" s="111"/>
      <c r="J340" s="111"/>
      <c r="K340" s="111"/>
      <c r="L340" s="111"/>
      <c r="M340" s="111"/>
      <c r="N340" s="111">
        <v>-34.962406984359397</v>
      </c>
      <c r="O340" s="111"/>
      <c r="P340" s="111"/>
      <c r="Q340" s="111">
        <v>-17.270577119509699</v>
      </c>
      <c r="R340" s="105"/>
    </row>
    <row r="341" spans="1:18" x14ac:dyDescent="0.25">
      <c r="A341" s="109" t="s">
        <v>317</v>
      </c>
      <c r="B341" s="110">
        <v>43985</v>
      </c>
      <c r="C341" s="111">
        <v>5.8722000000000003</v>
      </c>
      <c r="D341" s="111"/>
      <c r="E341" s="111"/>
      <c r="F341" s="111"/>
      <c r="G341" s="111"/>
      <c r="H341" s="111"/>
      <c r="I341" s="111"/>
      <c r="J341" s="111"/>
      <c r="K341" s="111"/>
      <c r="L341" s="111"/>
      <c r="M341" s="111"/>
      <c r="N341" s="111">
        <v>-33.190893007867203</v>
      </c>
      <c r="O341" s="111"/>
      <c r="P341" s="111"/>
      <c r="Q341" s="111">
        <v>-14.1602161654135</v>
      </c>
      <c r="R341" s="105"/>
    </row>
    <row r="342" spans="1:18" x14ac:dyDescent="0.25">
      <c r="A342" s="109" t="s">
        <v>318</v>
      </c>
      <c r="B342" s="110">
        <v>43985</v>
      </c>
      <c r="C342" s="111">
        <v>5.9169999999999998</v>
      </c>
      <c r="D342" s="111"/>
      <c r="E342" s="111"/>
      <c r="F342" s="111"/>
      <c r="G342" s="111"/>
      <c r="H342" s="111"/>
      <c r="I342" s="111"/>
      <c r="J342" s="111"/>
      <c r="K342" s="111"/>
      <c r="L342" s="111"/>
      <c r="M342" s="111"/>
      <c r="N342" s="111">
        <v>-32.800380813622503</v>
      </c>
      <c r="O342" s="111"/>
      <c r="P342" s="111"/>
      <c r="Q342" s="111">
        <v>-18.675375939849602</v>
      </c>
      <c r="R342" s="105"/>
    </row>
    <row r="343" spans="1:18" x14ac:dyDescent="0.25">
      <c r="A343" s="109" t="s">
        <v>319</v>
      </c>
      <c r="B343" s="110">
        <v>43985</v>
      </c>
      <c r="C343" s="111">
        <v>12.7004</v>
      </c>
      <c r="D343" s="111"/>
      <c r="E343" s="111"/>
      <c r="F343" s="111"/>
      <c r="G343" s="111"/>
      <c r="H343" s="111"/>
      <c r="I343" s="111"/>
      <c r="J343" s="111"/>
      <c r="K343" s="111"/>
      <c r="L343" s="111"/>
      <c r="M343" s="111"/>
      <c r="N343" s="111">
        <v>-16.0552111330522</v>
      </c>
      <c r="O343" s="111">
        <v>-1.8515544175046701</v>
      </c>
      <c r="P343" s="111"/>
      <c r="Q343" s="111">
        <v>6.4211465798045602</v>
      </c>
      <c r="R343" s="105"/>
    </row>
    <row r="344" spans="1:18" x14ac:dyDescent="0.25">
      <c r="A344" s="109" t="s">
        <v>320</v>
      </c>
      <c r="B344" s="110">
        <v>43985</v>
      </c>
      <c r="C344" s="111">
        <v>11.5467</v>
      </c>
      <c r="D344" s="111"/>
      <c r="E344" s="111"/>
      <c r="F344" s="111"/>
      <c r="G344" s="111"/>
      <c r="H344" s="111"/>
      <c r="I344" s="111"/>
      <c r="J344" s="111"/>
      <c r="K344" s="111"/>
      <c r="L344" s="111"/>
      <c r="M344" s="111"/>
      <c r="N344" s="111">
        <v>-17.389827142919799</v>
      </c>
      <c r="O344" s="111">
        <v>-2.9206610246325102</v>
      </c>
      <c r="P344" s="111">
        <v>3.5564689630691602</v>
      </c>
      <c r="Q344" s="111">
        <v>2.9775606540084398</v>
      </c>
      <c r="R344" s="105"/>
    </row>
    <row r="345" spans="1:18" x14ac:dyDescent="0.25">
      <c r="A345" s="109" t="s">
        <v>321</v>
      </c>
      <c r="B345" s="110">
        <v>43985</v>
      </c>
      <c r="C345" s="111">
        <v>7.2035</v>
      </c>
      <c r="D345" s="111"/>
      <c r="E345" s="111"/>
      <c r="F345" s="111"/>
      <c r="G345" s="111"/>
      <c r="H345" s="111"/>
      <c r="I345" s="111"/>
      <c r="J345" s="111"/>
      <c r="K345" s="111"/>
      <c r="L345" s="111"/>
      <c r="M345" s="111"/>
      <c r="N345" s="111">
        <v>-29.0644145893211</v>
      </c>
      <c r="O345" s="111"/>
      <c r="P345" s="111"/>
      <c r="Q345" s="111">
        <v>-14.4783333333333</v>
      </c>
      <c r="R345" s="105"/>
    </row>
    <row r="346" spans="1:18" x14ac:dyDescent="0.25">
      <c r="A346" s="109" t="s">
        <v>322</v>
      </c>
      <c r="B346" s="110">
        <v>43985</v>
      </c>
      <c r="C346" s="111">
        <v>15.821400000000001</v>
      </c>
      <c r="D346" s="111"/>
      <c r="E346" s="111"/>
      <c r="F346" s="111"/>
      <c r="G346" s="111"/>
      <c r="H346" s="111"/>
      <c r="I346" s="111"/>
      <c r="J346" s="111"/>
      <c r="K346" s="111"/>
      <c r="L346" s="111"/>
      <c r="M346" s="111"/>
      <c r="N346" s="111">
        <v>-16.297795932132701</v>
      </c>
      <c r="O346" s="111">
        <v>0.26646540036463201</v>
      </c>
      <c r="P346" s="111">
        <v>7.7041562727753998</v>
      </c>
      <c r="Q346" s="111">
        <v>10.314616504854399</v>
      </c>
      <c r="R346" s="105"/>
    </row>
    <row r="347" spans="1:18" x14ac:dyDescent="0.25">
      <c r="A347" s="109" t="s">
        <v>323</v>
      </c>
      <c r="B347" s="110">
        <v>43985</v>
      </c>
      <c r="C347" s="111">
        <v>69.209999999999994</v>
      </c>
      <c r="D347" s="111"/>
      <c r="E347" s="111"/>
      <c r="F347" s="111"/>
      <c r="G347" s="111"/>
      <c r="H347" s="111"/>
      <c r="I347" s="111"/>
      <c r="J347" s="111"/>
      <c r="K347" s="111"/>
      <c r="L347" s="111"/>
      <c r="M347" s="111"/>
      <c r="N347" s="111">
        <v>-14.6103600735062</v>
      </c>
      <c r="O347" s="111">
        <v>0.76222983112265696</v>
      </c>
      <c r="P347" s="111">
        <v>6.3036791992216203</v>
      </c>
      <c r="Q347" s="111">
        <v>39.311929495215097</v>
      </c>
      <c r="R347" s="105"/>
    </row>
    <row r="348" spans="1:18" x14ac:dyDescent="0.25">
      <c r="A348" s="109" t="s">
        <v>324</v>
      </c>
      <c r="B348" s="110">
        <v>43985</v>
      </c>
      <c r="C348" s="111">
        <v>22.39</v>
      </c>
      <c r="D348" s="111"/>
      <c r="E348" s="111"/>
      <c r="F348" s="111"/>
      <c r="G348" s="111"/>
      <c r="H348" s="111"/>
      <c r="I348" s="111"/>
      <c r="J348" s="111"/>
      <c r="K348" s="111"/>
      <c r="L348" s="111"/>
      <c r="M348" s="111"/>
      <c r="N348" s="111">
        <v>-10.7673132606187</v>
      </c>
      <c r="O348" s="111">
        <v>0.36051533939268599</v>
      </c>
      <c r="P348" s="111">
        <v>2.2982781517607802</v>
      </c>
      <c r="Q348" s="111">
        <v>14.6591572123177</v>
      </c>
      <c r="R348" s="105"/>
    </row>
    <row r="349" spans="1:18" x14ac:dyDescent="0.25">
      <c r="A349" s="109" t="s">
        <v>325</v>
      </c>
      <c r="B349" s="110">
        <v>43985</v>
      </c>
      <c r="C349" s="111">
        <v>11.131399999999999</v>
      </c>
      <c r="D349" s="111"/>
      <c r="E349" s="111"/>
      <c r="F349" s="111"/>
      <c r="G349" s="111"/>
      <c r="H349" s="111"/>
      <c r="I349" s="111"/>
      <c r="J349" s="111"/>
      <c r="K349" s="111"/>
      <c r="L349" s="111"/>
      <c r="M349" s="111"/>
      <c r="N349" s="111">
        <v>-20.895181222634498</v>
      </c>
      <c r="O349" s="111">
        <v>-4.94336945025068</v>
      </c>
      <c r="P349" s="111"/>
      <c r="Q349" s="111">
        <v>2.70616644823067</v>
      </c>
      <c r="R349" s="105"/>
    </row>
    <row r="350" spans="1:18" x14ac:dyDescent="0.25">
      <c r="A350" s="109" t="s">
        <v>326</v>
      </c>
      <c r="B350" s="110">
        <v>43985</v>
      </c>
      <c r="C350" s="111">
        <v>8.1621000000000006</v>
      </c>
      <c r="D350" s="111"/>
      <c r="E350" s="111"/>
      <c r="F350" s="111"/>
      <c r="G350" s="111"/>
      <c r="H350" s="111"/>
      <c r="I350" s="111"/>
      <c r="J350" s="111"/>
      <c r="K350" s="111"/>
      <c r="L350" s="111"/>
      <c r="M350" s="111"/>
      <c r="N350" s="111">
        <v>-25.655203395038299</v>
      </c>
      <c r="O350" s="111">
        <v>-8.6866088724679607</v>
      </c>
      <c r="P350" s="111"/>
      <c r="Q350" s="111">
        <v>-5.4761918367346896</v>
      </c>
      <c r="R350" s="105"/>
    </row>
    <row r="351" spans="1:18" x14ac:dyDescent="0.25">
      <c r="A351" s="109" t="s">
        <v>327</v>
      </c>
      <c r="B351" s="110">
        <v>43985</v>
      </c>
      <c r="C351" s="111">
        <v>7.7233999999999998</v>
      </c>
      <c r="D351" s="111"/>
      <c r="E351" s="111"/>
      <c r="F351" s="111"/>
      <c r="G351" s="111"/>
      <c r="H351" s="111"/>
      <c r="I351" s="111"/>
      <c r="J351" s="111"/>
      <c r="K351" s="111"/>
      <c r="L351" s="111"/>
      <c r="M351" s="111"/>
      <c r="N351" s="111">
        <v>-23.440721104079898</v>
      </c>
      <c r="O351" s="111">
        <v>-7.2619233813035198</v>
      </c>
      <c r="P351" s="111"/>
      <c r="Q351" s="111">
        <v>-7.1511101549053304</v>
      </c>
      <c r="R351" s="105"/>
    </row>
    <row r="352" spans="1:18" x14ac:dyDescent="0.25">
      <c r="A352" s="109" t="s">
        <v>328</v>
      </c>
      <c r="B352" s="110">
        <v>43985</v>
      </c>
      <c r="C352" s="111">
        <v>7.2279</v>
      </c>
      <c r="D352" s="111"/>
      <c r="E352" s="111"/>
      <c r="F352" s="111"/>
      <c r="G352" s="111"/>
      <c r="H352" s="111"/>
      <c r="I352" s="111"/>
      <c r="J352" s="111"/>
      <c r="K352" s="111"/>
      <c r="L352" s="111"/>
      <c r="M352" s="111"/>
      <c r="N352" s="111">
        <v>-18.6807597053227</v>
      </c>
      <c r="O352" s="111"/>
      <c r="P352" s="111"/>
      <c r="Q352" s="111">
        <v>-11.670317185697799</v>
      </c>
      <c r="R352" s="105"/>
    </row>
    <row r="353" spans="1:18" x14ac:dyDescent="0.25">
      <c r="A353" s="109" t="s">
        <v>329</v>
      </c>
      <c r="B353" s="110">
        <v>43985</v>
      </c>
      <c r="C353" s="111">
        <v>7.5941999999999998</v>
      </c>
      <c r="D353" s="111"/>
      <c r="E353" s="111"/>
      <c r="F353" s="111"/>
      <c r="G353" s="111"/>
      <c r="H353" s="111"/>
      <c r="I353" s="111"/>
      <c r="J353" s="111"/>
      <c r="K353" s="111"/>
      <c r="L353" s="111"/>
      <c r="M353" s="111"/>
      <c r="N353" s="111">
        <v>-16.872609211153801</v>
      </c>
      <c r="O353" s="111"/>
      <c r="P353" s="111"/>
      <c r="Q353" s="111">
        <v>-10.990200250312901</v>
      </c>
      <c r="R353" s="105"/>
    </row>
    <row r="354" spans="1:18" x14ac:dyDescent="0.25">
      <c r="A354" s="109" t="s">
        <v>330</v>
      </c>
      <c r="B354" s="110">
        <v>43985</v>
      </c>
      <c r="C354" s="111">
        <v>78.938400000000001</v>
      </c>
      <c r="D354" s="111"/>
      <c r="E354" s="111"/>
      <c r="F354" s="111"/>
      <c r="G354" s="111"/>
      <c r="H354" s="111"/>
      <c r="I354" s="111"/>
      <c r="J354" s="111"/>
      <c r="K354" s="111"/>
      <c r="L354" s="111"/>
      <c r="M354" s="111"/>
      <c r="N354" s="111">
        <v>-11.480617466779901</v>
      </c>
      <c r="O354" s="111">
        <v>6.9142990359830694E-2</v>
      </c>
      <c r="P354" s="111">
        <v>5.0414034207590603</v>
      </c>
      <c r="Q354" s="111">
        <v>18.199840075323799</v>
      </c>
      <c r="R354" s="105"/>
    </row>
    <row r="355" spans="1:18" x14ac:dyDescent="0.25">
      <c r="A355" s="109" t="s">
        <v>331</v>
      </c>
      <c r="B355" s="110">
        <v>43985</v>
      </c>
      <c r="C355" s="111">
        <v>90.06</v>
      </c>
      <c r="D355" s="111"/>
      <c r="E355" s="111"/>
      <c r="F355" s="111"/>
      <c r="G355" s="111"/>
      <c r="H355" s="111"/>
      <c r="I355" s="111"/>
      <c r="J355" s="111"/>
      <c r="K355" s="111"/>
      <c r="L355" s="111"/>
      <c r="M355" s="111"/>
      <c r="N355" s="111">
        <v>-19.167106851999499</v>
      </c>
      <c r="O355" s="111">
        <v>-1.99585343415088</v>
      </c>
      <c r="P355" s="111">
        <v>4.4883814814730396</v>
      </c>
      <c r="Q355" s="111">
        <v>69.433783394061905</v>
      </c>
      <c r="R355" s="105"/>
    </row>
    <row r="356" spans="1:18" x14ac:dyDescent="0.25">
      <c r="A356" s="105"/>
      <c r="B356" s="105"/>
      <c r="C356" s="105"/>
      <c r="D356" s="105"/>
      <c r="E356" s="105"/>
      <c r="F356" s="105"/>
      <c r="G356" s="105"/>
      <c r="H356" s="105"/>
      <c r="I356" s="105"/>
      <c r="J356" s="105"/>
      <c r="K356" s="105"/>
      <c r="L356" s="105"/>
      <c r="M356" s="105"/>
      <c r="N356" s="105"/>
      <c r="O356" s="105"/>
      <c r="P356" s="105"/>
      <c r="Q356" s="105"/>
    </row>
  </sheetData>
  <mergeCells count="11">
    <mergeCell ref="A285:C286"/>
    <mergeCell ref="A57:C58"/>
    <mergeCell ref="A91:C92"/>
    <mergeCell ref="A129:C130"/>
    <mergeCell ref="A176:C177"/>
    <mergeCell ref="A217:C218"/>
    <mergeCell ref="A4:E4"/>
    <mergeCell ref="F4:R4"/>
    <mergeCell ref="A23:C24"/>
    <mergeCell ref="A43:C44"/>
    <mergeCell ref="A50:C5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4" t="s">
        <v>349</v>
      </c>
      <c r="C2" s="135"/>
      <c r="D2" s="135"/>
      <c r="E2" s="136"/>
    </row>
    <row r="3" spans="2:15" ht="15.75" customHeight="1" thickBot="1" x14ac:dyDescent="0.3">
      <c r="B3" s="137"/>
      <c r="C3" s="138"/>
      <c r="D3" s="138"/>
      <c r="E3" s="139"/>
    </row>
    <row r="5" spans="2:15" x14ac:dyDescent="0.25">
      <c r="B5" s="140" t="s">
        <v>401</v>
      </c>
      <c r="C5" s="140"/>
      <c r="D5" s="140"/>
      <c r="E5" s="140"/>
      <c r="F5" s="140"/>
      <c r="G5" s="140"/>
      <c r="H5" s="140"/>
      <c r="I5" s="140"/>
      <c r="J5" s="140"/>
      <c r="K5" s="140"/>
      <c r="L5" s="140"/>
      <c r="M5" s="140"/>
      <c r="N5" s="140"/>
    </row>
    <row r="7" spans="2:15" ht="15" customHeight="1" x14ac:dyDescent="0.25">
      <c r="B7" s="141" t="s">
        <v>402</v>
      </c>
      <c r="C7" s="141"/>
      <c r="D7" s="141"/>
      <c r="E7" s="141"/>
      <c r="F7" s="141"/>
      <c r="G7" s="141"/>
      <c r="H7" s="141"/>
      <c r="I7" s="141"/>
      <c r="J7" s="141"/>
      <c r="K7" s="141"/>
      <c r="L7" s="141"/>
      <c r="M7" s="141"/>
      <c r="N7" s="141"/>
      <c r="O7" s="141"/>
    </row>
    <row r="8" spans="2:15" x14ac:dyDescent="0.25">
      <c r="B8" s="141"/>
      <c r="C8" s="141"/>
      <c r="D8" s="141"/>
      <c r="E8" s="141"/>
      <c r="F8" s="141"/>
      <c r="G8" s="141"/>
      <c r="H8" s="141"/>
      <c r="I8" s="141"/>
      <c r="J8" s="141"/>
      <c r="K8" s="141"/>
      <c r="L8" s="141"/>
      <c r="M8" s="141"/>
      <c r="N8" s="141"/>
      <c r="O8" s="141"/>
    </row>
    <row r="9" spans="2:15" x14ac:dyDescent="0.25">
      <c r="B9" s="141"/>
      <c r="C9" s="141"/>
      <c r="D9" s="141"/>
      <c r="E9" s="141"/>
      <c r="F9" s="141"/>
      <c r="G9" s="141"/>
      <c r="H9" s="141"/>
      <c r="I9" s="141"/>
      <c r="J9" s="141"/>
      <c r="K9" s="141"/>
      <c r="L9" s="141"/>
      <c r="M9" s="141"/>
      <c r="N9" s="141"/>
      <c r="O9" s="141"/>
    </row>
    <row r="10" spans="2:15" x14ac:dyDescent="0.25">
      <c r="B10" s="141"/>
      <c r="C10" s="141"/>
      <c r="D10" s="141"/>
      <c r="E10" s="141"/>
      <c r="F10" s="141"/>
      <c r="G10" s="141"/>
      <c r="H10" s="141"/>
      <c r="I10" s="141"/>
      <c r="J10" s="141"/>
      <c r="K10" s="141"/>
      <c r="L10" s="141"/>
      <c r="M10" s="141"/>
      <c r="N10" s="141"/>
      <c r="O10" s="141"/>
    </row>
    <row r="11" spans="2:15" x14ac:dyDescent="0.25">
      <c r="B11" s="141"/>
      <c r="C11" s="141"/>
      <c r="D11" s="141"/>
      <c r="E11" s="141"/>
      <c r="F11" s="141"/>
      <c r="G11" s="141"/>
      <c r="H11" s="141"/>
      <c r="I11" s="141"/>
      <c r="J11" s="141"/>
      <c r="K11" s="141"/>
      <c r="L11" s="141"/>
      <c r="M11" s="141"/>
      <c r="N11" s="141"/>
      <c r="O11" s="141"/>
    </row>
    <row r="12" spans="2:15" x14ac:dyDescent="0.25">
      <c r="B12" s="141"/>
      <c r="C12" s="141"/>
      <c r="D12" s="141"/>
      <c r="E12" s="141"/>
      <c r="F12" s="141"/>
      <c r="G12" s="141"/>
      <c r="H12" s="141"/>
      <c r="I12" s="141"/>
      <c r="J12" s="141"/>
      <c r="K12" s="141"/>
      <c r="L12" s="141"/>
      <c r="M12" s="141"/>
      <c r="N12" s="141"/>
      <c r="O12" s="141"/>
    </row>
    <row r="13" spans="2:15" x14ac:dyDescent="0.25">
      <c r="B13" s="141"/>
      <c r="C13" s="141"/>
      <c r="D13" s="141"/>
      <c r="E13" s="141"/>
      <c r="F13" s="141"/>
      <c r="G13" s="141"/>
      <c r="H13" s="141"/>
      <c r="I13" s="141"/>
      <c r="J13" s="141"/>
      <c r="K13" s="141"/>
      <c r="L13" s="141"/>
      <c r="M13" s="141"/>
      <c r="N13" s="141"/>
      <c r="O13" s="141"/>
    </row>
    <row r="14" spans="2:15" x14ac:dyDescent="0.25">
      <c r="B14" s="141"/>
      <c r="C14" s="141"/>
      <c r="D14" s="141"/>
      <c r="E14" s="141"/>
      <c r="F14" s="141"/>
      <c r="G14" s="141"/>
      <c r="H14" s="141"/>
      <c r="I14" s="141"/>
      <c r="J14" s="141"/>
      <c r="K14" s="141"/>
      <c r="L14" s="141"/>
      <c r="M14" s="141"/>
      <c r="N14" s="141"/>
      <c r="O14" s="141"/>
    </row>
    <row r="15" spans="2:15" x14ac:dyDescent="0.25">
      <c r="B15" s="141"/>
      <c r="C15" s="141"/>
      <c r="D15" s="141"/>
      <c r="E15" s="141"/>
      <c r="F15" s="141"/>
      <c r="G15" s="141"/>
      <c r="H15" s="141"/>
      <c r="I15" s="141"/>
      <c r="J15" s="141"/>
      <c r="K15" s="141"/>
      <c r="L15" s="141"/>
      <c r="M15" s="141"/>
      <c r="N15" s="141"/>
      <c r="O15" s="141"/>
    </row>
    <row r="16" spans="2:15" x14ac:dyDescent="0.25">
      <c r="B16" s="141"/>
      <c r="C16" s="141"/>
      <c r="D16" s="141"/>
      <c r="E16" s="141"/>
      <c r="F16" s="141"/>
      <c r="G16" s="141"/>
      <c r="H16" s="141"/>
      <c r="I16" s="141"/>
      <c r="J16" s="141"/>
      <c r="K16" s="141"/>
      <c r="L16" s="141"/>
      <c r="M16" s="141"/>
      <c r="N16" s="141"/>
      <c r="O16" s="141"/>
    </row>
    <row r="17" spans="2:15" x14ac:dyDescent="0.25">
      <c r="B17" s="141"/>
      <c r="C17" s="141"/>
      <c r="D17" s="141"/>
      <c r="E17" s="141"/>
      <c r="F17" s="141"/>
      <c r="G17" s="141"/>
      <c r="H17" s="141"/>
      <c r="I17" s="141"/>
      <c r="J17" s="141"/>
      <c r="K17" s="141"/>
      <c r="L17" s="141"/>
      <c r="M17" s="141"/>
      <c r="N17" s="141"/>
      <c r="O17" s="141"/>
    </row>
    <row r="18" spans="2:15" x14ac:dyDescent="0.25">
      <c r="B18" s="141"/>
      <c r="C18" s="141"/>
      <c r="D18" s="141"/>
      <c r="E18" s="141"/>
      <c r="F18" s="141"/>
      <c r="G18" s="141"/>
      <c r="H18" s="141"/>
      <c r="I18" s="141"/>
      <c r="J18" s="141"/>
      <c r="K18" s="141"/>
      <c r="L18" s="141"/>
      <c r="M18" s="141"/>
      <c r="N18" s="141"/>
      <c r="O18" s="141"/>
    </row>
    <row r="19" spans="2:15" x14ac:dyDescent="0.25">
      <c r="B19" s="141"/>
      <c r="C19" s="141"/>
      <c r="D19" s="141"/>
      <c r="E19" s="141"/>
      <c r="F19" s="141"/>
      <c r="G19" s="141"/>
      <c r="H19" s="141"/>
      <c r="I19" s="141"/>
      <c r="J19" s="141"/>
      <c r="K19" s="141"/>
      <c r="L19" s="141"/>
      <c r="M19" s="141"/>
      <c r="N19" s="141"/>
      <c r="O19" s="141"/>
    </row>
    <row r="20" spans="2:15" x14ac:dyDescent="0.25">
      <c r="B20" s="141"/>
      <c r="C20" s="141"/>
      <c r="D20" s="141"/>
      <c r="E20" s="141"/>
      <c r="F20" s="141"/>
      <c r="G20" s="141"/>
      <c r="H20" s="141"/>
      <c r="I20" s="141"/>
      <c r="J20" s="141"/>
      <c r="K20" s="141"/>
      <c r="L20" s="141"/>
      <c r="M20" s="141"/>
      <c r="N20" s="141"/>
      <c r="O20" s="141"/>
    </row>
    <row r="21" spans="2:15" x14ac:dyDescent="0.25">
      <c r="B21" s="101"/>
      <c r="C21" s="101"/>
      <c r="D21" s="101"/>
      <c r="E21" s="101"/>
      <c r="F21" s="101"/>
      <c r="G21" s="101"/>
      <c r="H21" s="101"/>
      <c r="I21" s="101"/>
      <c r="J21" s="101"/>
      <c r="K21" s="101"/>
      <c r="L21" s="101"/>
      <c r="M21" s="101"/>
      <c r="N21" s="101"/>
      <c r="O21" s="101"/>
    </row>
    <row r="22" spans="2:15" ht="15" customHeight="1" x14ac:dyDescent="0.25">
      <c r="B22" s="142" t="s">
        <v>403</v>
      </c>
      <c r="C22" s="142"/>
      <c r="D22" s="142"/>
      <c r="E22" s="142"/>
      <c r="F22" s="142"/>
      <c r="G22" s="142"/>
      <c r="H22" s="142"/>
      <c r="I22" s="142"/>
      <c r="J22" s="142"/>
      <c r="K22" s="142"/>
      <c r="L22" s="142"/>
      <c r="M22" s="142"/>
      <c r="N22" s="142"/>
      <c r="O22" s="142"/>
    </row>
    <row r="23" spans="2:15" x14ac:dyDescent="0.25">
      <c r="B23" s="142"/>
      <c r="C23" s="142"/>
      <c r="D23" s="142"/>
      <c r="E23" s="142"/>
      <c r="F23" s="142"/>
      <c r="G23" s="142"/>
      <c r="H23" s="142"/>
      <c r="I23" s="142"/>
      <c r="J23" s="142"/>
      <c r="K23" s="142"/>
      <c r="L23" s="142"/>
      <c r="M23" s="142"/>
      <c r="N23" s="142"/>
      <c r="O23" s="142"/>
    </row>
    <row r="24" spans="2:15" x14ac:dyDescent="0.25">
      <c r="B24" s="142"/>
      <c r="C24" s="142"/>
      <c r="D24" s="142"/>
      <c r="E24" s="142"/>
      <c r="F24" s="142"/>
      <c r="G24" s="142"/>
      <c r="H24" s="142"/>
      <c r="I24" s="142"/>
      <c r="J24" s="142"/>
      <c r="K24" s="142"/>
      <c r="L24" s="142"/>
      <c r="M24" s="142"/>
      <c r="N24" s="142"/>
      <c r="O24" s="142"/>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4" t="s">
        <v>349</v>
      </c>
    </row>
    <row r="3" spans="1:19" ht="15.75" thickBot="1" x14ac:dyDescent="0.3">
      <c r="A3" s="125"/>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row>
    <row r="6" spans="1:19" s="13" customFormat="1"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43985</v>
      </c>
      <c r="C8" s="69">
        <f>VLOOKUP($A8,'Return Data'!$A$7:$R$526,3,0)</f>
        <v>40.4193</v>
      </c>
      <c r="D8" s="69">
        <f>VLOOKUP($A8,'Return Data'!$A$7:$R$526,11,0)</f>
        <v>-50.188170050138297</v>
      </c>
      <c r="E8" s="70">
        <f>RANK(D8,D$8:D$23,0)</f>
        <v>8</v>
      </c>
      <c r="F8" s="69">
        <f>VLOOKUP($A8,'Return Data'!$A$7:$R$526,12,0)</f>
        <v>-36.619387065708402</v>
      </c>
      <c r="G8" s="70">
        <f>RANK(F8,F$8:F$23,0)</f>
        <v>13</v>
      </c>
      <c r="H8" s="69">
        <f>VLOOKUP($A8,'Return Data'!$A$7:$R$526,13,0)</f>
        <v>-18.331911090850099</v>
      </c>
      <c r="I8" s="70">
        <f>RANK(H8,H$8:H$23,0)</f>
        <v>14</v>
      </c>
      <c r="J8" s="69">
        <f>VLOOKUP($A8,'Return Data'!$A$7:$R$526,14,0)</f>
        <v>-27.187198835421</v>
      </c>
      <c r="K8" s="70">
        <f>RANK(J8,J$8:J$23,0)</f>
        <v>15</v>
      </c>
      <c r="L8" s="69">
        <f>VLOOKUP($A8,'Return Data'!$A$7:$R$526,18,0)</f>
        <v>0</v>
      </c>
      <c r="M8" s="70">
        <f>RANK(L8,L$8:L$23,0)</f>
        <v>1</v>
      </c>
      <c r="N8" s="69">
        <f>VLOOKUP($A8,'Return Data'!$A$7:$R$526,15,0)</f>
        <v>-8.83747062468872</v>
      </c>
      <c r="O8" s="70">
        <f>RANK(N8,N$8:N$23,0)</f>
        <v>12</v>
      </c>
      <c r="P8" s="69">
        <f>VLOOKUP($A8,'Return Data'!$A$7:$R$526,16,0)</f>
        <v>0.86737480103714504</v>
      </c>
      <c r="Q8" s="70">
        <f>RANK(P8,P$8:P$23,0)</f>
        <v>10</v>
      </c>
      <c r="R8" s="69">
        <f>VLOOKUP($A8,'Return Data'!$A$7:$R$526,17,0)</f>
        <v>16.057273284119201</v>
      </c>
      <c r="S8" s="71">
        <f>RANK(R8,R$8:R$23,0)</f>
        <v>5</v>
      </c>
    </row>
    <row r="9" spans="1:19" s="72" customFormat="1" x14ac:dyDescent="0.25">
      <c r="A9" s="67" t="s">
        <v>12</v>
      </c>
      <c r="B9" s="68">
        <f>VLOOKUP($A9,'Return Data'!$A$7:$R$526,2,0)</f>
        <v>43985</v>
      </c>
      <c r="C9" s="69">
        <f>VLOOKUP($A9,'Return Data'!$A$7:$R$526,3,0)</f>
        <v>244.05199999999999</v>
      </c>
      <c r="D9" s="69">
        <f>VLOOKUP($A9,'Return Data'!$A$7:$R$526,11,0)</f>
        <v>-56.165868877028302</v>
      </c>
      <c r="E9" s="70">
        <f t="shared" ref="E9:E23" si="0">RANK(D9,D$8:D$23,0)</f>
        <v>11</v>
      </c>
      <c r="F9" s="69">
        <f>VLOOKUP($A9,'Return Data'!$A$7:$R$526,12,0)</f>
        <v>-37.997579365182901</v>
      </c>
      <c r="G9" s="70">
        <f t="shared" ref="G9:I9" si="1">RANK(F9,F$8:F$23,0)</f>
        <v>14</v>
      </c>
      <c r="H9" s="69">
        <f>VLOOKUP($A9,'Return Data'!$A$7:$R$526,13,0)</f>
        <v>-15.528037537019699</v>
      </c>
      <c r="I9" s="70">
        <f t="shared" si="1"/>
        <v>12</v>
      </c>
      <c r="J9" s="69">
        <f>VLOOKUP($A9,'Return Data'!$A$7:$R$526,14,0)</f>
        <v>-24.0039770735806</v>
      </c>
      <c r="K9" s="70">
        <f t="shared" ref="K9" si="2">RANK(J9,J$8:J$23,0)</f>
        <v>12</v>
      </c>
      <c r="L9" s="69">
        <f>VLOOKUP($A9,'Return Data'!$A$7:$R$526,18,0)</f>
        <v>0</v>
      </c>
      <c r="M9" s="70">
        <f t="shared" ref="M9" si="3">RANK(L9,L$8:L$23,0)</f>
        <v>1</v>
      </c>
      <c r="N9" s="69">
        <f>VLOOKUP($A9,'Return Data'!$A$7:$R$526,15,0)</f>
        <v>-2.4538583583030702</v>
      </c>
      <c r="O9" s="70">
        <f t="shared" ref="O9:O23" si="4">RANK(N9,N$8:N$23,0)</f>
        <v>6</v>
      </c>
      <c r="P9" s="69">
        <f>VLOOKUP($A9,'Return Data'!$A$7:$R$526,16,0)</f>
        <v>3.5049327111334398</v>
      </c>
      <c r="Q9" s="70">
        <f t="shared" ref="Q9:S23" si="5">RANK(P9,P$8:P$23,0)</f>
        <v>5</v>
      </c>
      <c r="R9" s="69">
        <f>VLOOKUP($A9,'Return Data'!$A$7:$R$526,17,0)</f>
        <v>14.6732982390064</v>
      </c>
      <c r="S9" s="71">
        <f t="shared" si="5"/>
        <v>6</v>
      </c>
    </row>
    <row r="10" spans="1:19" s="72" customFormat="1" x14ac:dyDescent="0.25">
      <c r="A10" s="67" t="s">
        <v>13</v>
      </c>
      <c r="B10" s="68">
        <f>VLOOKUP($A10,'Return Data'!$A$7:$R$526,2,0)</f>
        <v>43985</v>
      </c>
      <c r="C10" s="69">
        <f>VLOOKUP($A10,'Return Data'!$A$7:$R$526,3,0)</f>
        <v>139.09</v>
      </c>
      <c r="D10" s="69">
        <f>VLOOKUP($A10,'Return Data'!$A$7:$R$526,11,0)</f>
        <v>-5.8178662510625898</v>
      </c>
      <c r="E10" s="70">
        <f t="shared" si="0"/>
        <v>1</v>
      </c>
      <c r="F10" s="69">
        <f>VLOOKUP($A10,'Return Data'!$A$7:$R$526,12,0)</f>
        <v>-14.9497308463331</v>
      </c>
      <c r="G10" s="70">
        <f t="shared" ref="G10:I10" si="6">RANK(F10,F$8:F$23,0)</f>
        <v>1</v>
      </c>
      <c r="H10" s="69">
        <f>VLOOKUP($A10,'Return Data'!$A$7:$R$526,13,0)</f>
        <v>-3.48814449927968</v>
      </c>
      <c r="I10" s="70">
        <f t="shared" si="6"/>
        <v>1</v>
      </c>
      <c r="J10" s="69">
        <f>VLOOKUP($A10,'Return Data'!$A$7:$R$526,14,0)</f>
        <v>-11.432713144319999</v>
      </c>
      <c r="K10" s="70">
        <f t="shared" ref="K10" si="7">RANK(J10,J$8:J$23,0)</f>
        <v>3</v>
      </c>
      <c r="L10" s="69">
        <f>VLOOKUP($A10,'Return Data'!$A$7:$R$526,18,0)</f>
        <v>0</v>
      </c>
      <c r="M10" s="70">
        <f t="shared" ref="M10" si="8">RANK(L10,L$8:L$23,0)</f>
        <v>1</v>
      </c>
      <c r="N10" s="69">
        <f>VLOOKUP($A10,'Return Data'!$A$7:$R$526,15,0)</f>
        <v>-0.38306836529705202</v>
      </c>
      <c r="O10" s="70">
        <f t="shared" si="4"/>
        <v>2</v>
      </c>
      <c r="P10" s="69">
        <f>VLOOKUP($A10,'Return Data'!$A$7:$R$526,16,0)</f>
        <v>3.1105444659658801</v>
      </c>
      <c r="Q10" s="70">
        <f t="shared" si="5"/>
        <v>7</v>
      </c>
      <c r="R10" s="69">
        <f>VLOOKUP($A10,'Return Data'!$A$7:$R$526,17,0)</f>
        <v>18.808284654176699</v>
      </c>
      <c r="S10" s="71">
        <f t="shared" si="5"/>
        <v>4</v>
      </c>
    </row>
    <row r="11" spans="1:19" s="72" customFormat="1" x14ac:dyDescent="0.25">
      <c r="A11" s="67" t="s">
        <v>14</v>
      </c>
      <c r="B11" s="68">
        <f>VLOOKUP($A11,'Return Data'!$A$7:$R$526,2,0)</f>
        <v>43985</v>
      </c>
      <c r="C11" s="69">
        <f>VLOOKUP($A11,'Return Data'!$A$7:$R$526,3,0)</f>
        <v>9.0299999999999994</v>
      </c>
      <c r="D11" s="69">
        <f>VLOOKUP($A11,'Return Data'!$A$7:$R$526,11,0)</f>
        <v>-53.582583708145897</v>
      </c>
      <c r="E11" s="70">
        <f t="shared" si="0"/>
        <v>10</v>
      </c>
      <c r="F11" s="69">
        <f>VLOOKUP($A11,'Return Data'!$A$7:$R$526,12,0)</f>
        <v>-28.898099850968698</v>
      </c>
      <c r="G11" s="70">
        <f t="shared" ref="G11:I11" si="9">RANK(F11,F$8:F$23,0)</f>
        <v>7</v>
      </c>
      <c r="H11" s="69">
        <f>VLOOKUP($A11,'Return Data'!$A$7:$R$526,13,0)</f>
        <v>-11.0897032124199</v>
      </c>
      <c r="I11" s="70">
        <f t="shared" si="9"/>
        <v>10</v>
      </c>
      <c r="J11" s="69">
        <f>VLOOKUP($A11,'Return Data'!$A$7:$R$526,14,0)</f>
        <v>-16.881073390944099</v>
      </c>
      <c r="K11" s="70">
        <f t="shared" ref="K11" si="10">RANK(J11,J$8:J$23,0)</f>
        <v>9</v>
      </c>
      <c r="L11" s="69"/>
      <c r="M11" s="70"/>
      <c r="N11" s="69"/>
      <c r="O11" s="70"/>
      <c r="P11" s="69"/>
      <c r="Q11" s="70"/>
      <c r="R11" s="69">
        <f>VLOOKUP($A11,'Return Data'!$A$7:$R$526,17,0)</f>
        <v>-5.4218989280245102</v>
      </c>
      <c r="S11" s="71">
        <f t="shared" si="5"/>
        <v>15</v>
      </c>
    </row>
    <row r="12" spans="1:19" s="72" customFormat="1" x14ac:dyDescent="0.25">
      <c r="A12" s="67" t="s">
        <v>15</v>
      </c>
      <c r="B12" s="68">
        <f>VLOOKUP($A12,'Return Data'!$A$7:$R$526,2,0)</f>
        <v>43985</v>
      </c>
      <c r="C12" s="69">
        <f>VLOOKUP($A12,'Return Data'!$A$7:$R$526,3,0)</f>
        <v>37.799999999999997</v>
      </c>
      <c r="D12" s="69">
        <f>VLOOKUP($A12,'Return Data'!$A$7:$R$526,11,0)</f>
        <v>-94.690003940627903</v>
      </c>
      <c r="E12" s="70">
        <f t="shared" si="0"/>
        <v>16</v>
      </c>
      <c r="F12" s="69">
        <f>VLOOKUP($A12,'Return Data'!$A$7:$R$526,12,0)</f>
        <v>-49.386986182172599</v>
      </c>
      <c r="G12" s="70">
        <f t="shared" ref="G12:I12" si="11">RANK(F12,F$8:F$23,0)</f>
        <v>16</v>
      </c>
      <c r="H12" s="69">
        <f>VLOOKUP($A12,'Return Data'!$A$7:$R$526,13,0)</f>
        <v>-24.338133754192199</v>
      </c>
      <c r="I12" s="70">
        <f t="shared" si="11"/>
        <v>16</v>
      </c>
      <c r="J12" s="69">
        <f>VLOOKUP($A12,'Return Data'!$A$7:$R$526,14,0)</f>
        <v>-31.7312468951813</v>
      </c>
      <c r="K12" s="70">
        <f t="shared" ref="K12" si="12">RANK(J12,J$8:J$23,0)</f>
        <v>16</v>
      </c>
      <c r="L12" s="69">
        <f>VLOOKUP($A12,'Return Data'!$A$7:$R$526,18,0)</f>
        <v>0</v>
      </c>
      <c r="M12" s="70">
        <f t="shared" ref="M12" si="13">RANK(L12,L$8:L$23,0)</f>
        <v>1</v>
      </c>
      <c r="N12" s="69">
        <f>VLOOKUP($A12,'Return Data'!$A$7:$R$526,15,0)</f>
        <v>-8.0822813908314508</v>
      </c>
      <c r="O12" s="70">
        <f t="shared" si="4"/>
        <v>11</v>
      </c>
      <c r="P12" s="69">
        <f>VLOOKUP($A12,'Return Data'!$A$7:$R$526,16,0)</f>
        <v>9.7271272551931603E-2</v>
      </c>
      <c r="Q12" s="70">
        <f t="shared" si="5"/>
        <v>11</v>
      </c>
      <c r="R12" s="69">
        <f>VLOOKUP($A12,'Return Data'!$A$7:$R$526,17,0)</f>
        <v>9.7879428947775793</v>
      </c>
      <c r="S12" s="71">
        <f t="shared" si="5"/>
        <v>10</v>
      </c>
    </row>
    <row r="13" spans="1:19" s="72" customFormat="1" x14ac:dyDescent="0.25">
      <c r="A13" s="67" t="s">
        <v>16</v>
      </c>
      <c r="B13" s="68">
        <f>VLOOKUP($A13,'Return Data'!$A$7:$R$526,2,0)</f>
        <v>43985</v>
      </c>
      <c r="C13" s="69">
        <f>VLOOKUP($A13,'Return Data'!$A$7:$R$526,3,0)</f>
        <v>10.8302</v>
      </c>
      <c r="D13" s="69">
        <f>VLOOKUP($A13,'Return Data'!$A$7:$R$526,11,0)</f>
        <v>-47.505249520987903</v>
      </c>
      <c r="E13" s="70">
        <f t="shared" si="0"/>
        <v>6</v>
      </c>
      <c r="F13" s="69">
        <f>VLOOKUP($A13,'Return Data'!$A$7:$R$526,12,0)</f>
        <v>-28.668629320934901</v>
      </c>
      <c r="G13" s="70">
        <f t="shared" ref="G13:I13" si="14">RANK(F13,F$8:F$23,0)</f>
        <v>6</v>
      </c>
      <c r="H13" s="69">
        <f>VLOOKUP($A13,'Return Data'!$A$7:$R$526,13,0)</f>
        <v>-7.5686080913793896</v>
      </c>
      <c r="I13" s="70">
        <f t="shared" si="14"/>
        <v>8</v>
      </c>
      <c r="J13" s="69">
        <f>VLOOKUP($A13,'Return Data'!$A$7:$R$526,14,0)</f>
        <v>-16.7785213070857</v>
      </c>
      <c r="K13" s="70">
        <f t="shared" ref="K13" si="15">RANK(J13,J$8:J$23,0)</f>
        <v>8</v>
      </c>
      <c r="L13" s="69">
        <f>VLOOKUP($A13,'Return Data'!$A$7:$R$526,18,0)</f>
        <v>0</v>
      </c>
      <c r="M13" s="70">
        <f t="shared" ref="M13" si="16">RANK(L13,L$8:L$23,0)</f>
        <v>1</v>
      </c>
      <c r="N13" s="69">
        <f>VLOOKUP($A13,'Return Data'!$A$7:$R$526,15,0)</f>
        <v>-7.2850165733568204</v>
      </c>
      <c r="O13" s="70">
        <f t="shared" si="4"/>
        <v>10</v>
      </c>
      <c r="P13" s="69"/>
      <c r="Q13" s="70"/>
      <c r="R13" s="69">
        <f>VLOOKUP($A13,'Return Data'!$A$7:$R$526,17,0)</f>
        <v>1.7505661467359901</v>
      </c>
      <c r="S13" s="71">
        <f t="shared" si="5"/>
        <v>12</v>
      </c>
    </row>
    <row r="14" spans="1:19" s="72" customFormat="1" x14ac:dyDescent="0.25">
      <c r="A14" s="67" t="s">
        <v>17</v>
      </c>
      <c r="B14" s="68">
        <f>VLOOKUP($A14,'Return Data'!$A$7:$R$526,2,0)</f>
        <v>43985</v>
      </c>
      <c r="C14" s="69">
        <f>VLOOKUP($A14,'Return Data'!$A$7:$R$526,3,0)</f>
        <v>29.479299999999999</v>
      </c>
      <c r="D14" s="69">
        <f>VLOOKUP($A14,'Return Data'!$A$7:$R$526,11,0)</f>
        <v>-64.818405728413694</v>
      </c>
      <c r="E14" s="70">
        <f t="shared" si="0"/>
        <v>15</v>
      </c>
      <c r="F14" s="69">
        <f>VLOOKUP($A14,'Return Data'!$A$7:$R$526,12,0)</f>
        <v>-34.513006157970501</v>
      </c>
      <c r="G14" s="70">
        <f t="shared" ref="G14:I14" si="17">RANK(F14,F$8:F$23,0)</f>
        <v>10</v>
      </c>
      <c r="H14" s="69">
        <f>VLOOKUP($A14,'Return Data'!$A$7:$R$526,13,0)</f>
        <v>-7.3487265141853397</v>
      </c>
      <c r="I14" s="70">
        <f t="shared" si="17"/>
        <v>7</v>
      </c>
      <c r="J14" s="69">
        <f>VLOOKUP($A14,'Return Data'!$A$7:$R$526,14,0)</f>
        <v>-16.031634282080201</v>
      </c>
      <c r="K14" s="70">
        <f t="shared" ref="K14" si="18">RANK(J14,J$8:J$23,0)</f>
        <v>7</v>
      </c>
      <c r="L14" s="69">
        <f>VLOOKUP($A14,'Return Data'!$A$7:$R$526,18,0)</f>
        <v>0</v>
      </c>
      <c r="M14" s="70">
        <f t="shared" ref="M14" si="19">RANK(L14,L$8:L$23,0)</f>
        <v>1</v>
      </c>
      <c r="N14" s="69">
        <f>VLOOKUP($A14,'Return Data'!$A$7:$R$526,15,0)</f>
        <v>-1.8385293506345499</v>
      </c>
      <c r="O14" s="70">
        <f t="shared" si="4"/>
        <v>5</v>
      </c>
      <c r="P14" s="69">
        <f>VLOOKUP($A14,'Return Data'!$A$7:$R$526,16,0)</f>
        <v>5.99122637995531</v>
      </c>
      <c r="Q14" s="70">
        <f t="shared" si="5"/>
        <v>2</v>
      </c>
      <c r="R14" s="69">
        <f>VLOOKUP($A14,'Return Data'!$A$7:$R$526,17,0)</f>
        <v>13.9418202959264</v>
      </c>
      <c r="S14" s="71">
        <f t="shared" si="5"/>
        <v>7</v>
      </c>
    </row>
    <row r="15" spans="1:19" s="72" customFormat="1" x14ac:dyDescent="0.25">
      <c r="A15" s="67" t="s">
        <v>18</v>
      </c>
      <c r="B15" s="68">
        <f>VLOOKUP($A15,'Return Data'!$A$7:$R$526,2,0)</f>
        <v>43985</v>
      </c>
      <c r="C15" s="69">
        <f>VLOOKUP($A15,'Return Data'!$A$7:$R$526,3,0)</f>
        <v>31.173999999999999</v>
      </c>
      <c r="D15" s="69">
        <f>VLOOKUP($A15,'Return Data'!$A$7:$R$526,11,0)</f>
        <v>-62.822295418342897</v>
      </c>
      <c r="E15" s="70">
        <f t="shared" si="0"/>
        <v>14</v>
      </c>
      <c r="F15" s="69">
        <f>VLOOKUP($A15,'Return Data'!$A$7:$R$526,12,0)</f>
        <v>-34.6048052313444</v>
      </c>
      <c r="G15" s="70">
        <f t="shared" ref="G15:I15" si="20">RANK(F15,F$8:F$23,0)</f>
        <v>11</v>
      </c>
      <c r="H15" s="69">
        <f>VLOOKUP($A15,'Return Data'!$A$7:$R$526,13,0)</f>
        <v>-12.7481022384809</v>
      </c>
      <c r="I15" s="70">
        <f t="shared" si="20"/>
        <v>11</v>
      </c>
      <c r="J15" s="69">
        <f>VLOOKUP($A15,'Return Data'!$A$7:$R$526,14,0)</f>
        <v>-20.138364874895501</v>
      </c>
      <c r="K15" s="70">
        <f t="shared" ref="K15" si="21">RANK(J15,J$8:J$23,0)</f>
        <v>11</v>
      </c>
      <c r="L15" s="69">
        <f>VLOOKUP($A15,'Return Data'!$A$7:$R$526,18,0)</f>
        <v>0</v>
      </c>
      <c r="M15" s="70">
        <f t="shared" ref="M15" si="22">RANK(L15,L$8:L$23,0)</f>
        <v>1</v>
      </c>
      <c r="N15" s="69">
        <f>VLOOKUP($A15,'Return Data'!$A$7:$R$526,15,0)</f>
        <v>-3.90649507859123</v>
      </c>
      <c r="O15" s="70">
        <f t="shared" si="4"/>
        <v>7</v>
      </c>
      <c r="P15" s="69">
        <f>VLOOKUP($A15,'Return Data'!$A$7:$R$526,16,0)</f>
        <v>5.28627045581527</v>
      </c>
      <c r="Q15" s="70">
        <f t="shared" si="5"/>
        <v>3</v>
      </c>
      <c r="R15" s="69">
        <f>VLOOKUP($A15,'Return Data'!$A$7:$R$526,17,0)</f>
        <v>20.7256171022497</v>
      </c>
      <c r="S15" s="71">
        <f t="shared" si="5"/>
        <v>2</v>
      </c>
    </row>
    <row r="16" spans="1:19" s="72" customFormat="1" x14ac:dyDescent="0.25">
      <c r="A16" s="67" t="s">
        <v>19</v>
      </c>
      <c r="B16" s="68">
        <f>VLOOKUP($A16,'Return Data'!$A$7:$R$526,2,0)</f>
        <v>43985</v>
      </c>
      <c r="C16" s="69">
        <f>VLOOKUP($A16,'Return Data'!$A$7:$R$526,3,0)</f>
        <v>64.9131</v>
      </c>
      <c r="D16" s="69">
        <f>VLOOKUP($A16,'Return Data'!$A$7:$R$526,11,0)</f>
        <v>-56.9818636332949</v>
      </c>
      <c r="E16" s="70">
        <f t="shared" si="0"/>
        <v>12</v>
      </c>
      <c r="F16" s="69">
        <f>VLOOKUP($A16,'Return Data'!$A$7:$R$526,12,0)</f>
        <v>-33.521482922737398</v>
      </c>
      <c r="G16" s="70">
        <f t="shared" ref="G16:I16" si="23">RANK(F16,F$8:F$23,0)</f>
        <v>9</v>
      </c>
      <c r="H16" s="69">
        <f>VLOOKUP($A16,'Return Data'!$A$7:$R$526,13,0)</f>
        <v>-10.724780995429001</v>
      </c>
      <c r="I16" s="70">
        <f t="shared" si="23"/>
        <v>9</v>
      </c>
      <c r="J16" s="69">
        <f>VLOOKUP($A16,'Return Data'!$A$7:$R$526,14,0)</f>
        <v>-19.335071223021501</v>
      </c>
      <c r="K16" s="70">
        <f t="shared" ref="K16" si="24">RANK(J16,J$8:J$23,0)</f>
        <v>10</v>
      </c>
      <c r="L16" s="69">
        <f>VLOOKUP($A16,'Return Data'!$A$7:$R$526,18,0)</f>
        <v>0</v>
      </c>
      <c r="M16" s="70">
        <f t="shared" ref="M16" si="25">RANK(L16,L$8:L$23,0)</f>
        <v>1</v>
      </c>
      <c r="N16" s="69">
        <f>VLOOKUP($A16,'Return Data'!$A$7:$R$526,15,0)</f>
        <v>-1.2282965996583499</v>
      </c>
      <c r="O16" s="70">
        <f t="shared" si="4"/>
        <v>4</v>
      </c>
      <c r="P16" s="69">
        <f>VLOOKUP($A16,'Return Data'!$A$7:$R$526,16,0)</f>
        <v>4.1441497507593699</v>
      </c>
      <c r="Q16" s="70">
        <f t="shared" si="5"/>
        <v>4</v>
      </c>
      <c r="R16" s="69">
        <f>VLOOKUP($A16,'Return Data'!$A$7:$R$526,17,0)</f>
        <v>12.0004740532439</v>
      </c>
      <c r="S16" s="71">
        <f t="shared" si="5"/>
        <v>8</v>
      </c>
    </row>
    <row r="17" spans="1:19" s="72" customFormat="1" x14ac:dyDescent="0.25">
      <c r="A17" s="67" t="s">
        <v>20</v>
      </c>
      <c r="B17" s="68">
        <f>VLOOKUP($A17,'Return Data'!$A$7:$R$526,2,0)</f>
        <v>43985</v>
      </c>
      <c r="C17" s="69">
        <f>VLOOKUP($A17,'Return Data'!$A$7:$R$526,3,0)</f>
        <v>43.32</v>
      </c>
      <c r="D17" s="69">
        <f>VLOOKUP($A17,'Return Data'!$A$7:$R$526,11,0)</f>
        <v>-46.846232828211299</v>
      </c>
      <c r="E17" s="70">
        <f t="shared" si="0"/>
        <v>5</v>
      </c>
      <c r="F17" s="69">
        <f>VLOOKUP($A17,'Return Data'!$A$7:$R$526,12,0)</f>
        <v>-36.459251424878097</v>
      </c>
      <c r="G17" s="70">
        <f t="shared" ref="G17:I17" si="26">RANK(F17,F$8:F$23,0)</f>
        <v>12</v>
      </c>
      <c r="H17" s="69">
        <f>VLOOKUP($A17,'Return Data'!$A$7:$R$526,13,0)</f>
        <v>-19.5027147531552</v>
      </c>
      <c r="I17" s="70">
        <f t="shared" si="26"/>
        <v>15</v>
      </c>
      <c r="J17" s="69">
        <f>VLOOKUP($A17,'Return Data'!$A$7:$R$526,14,0)</f>
        <v>-24.133356281284499</v>
      </c>
      <c r="K17" s="70">
        <f t="shared" ref="K17" si="27">RANK(J17,J$8:J$23,0)</f>
        <v>13</v>
      </c>
      <c r="L17" s="69">
        <f>VLOOKUP($A17,'Return Data'!$A$7:$R$526,18,0)</f>
        <v>0</v>
      </c>
      <c r="M17" s="70">
        <f t="shared" ref="M17" si="28">RANK(L17,L$8:L$23,0)</f>
        <v>1</v>
      </c>
      <c r="N17" s="69">
        <f>VLOOKUP($A17,'Return Data'!$A$7:$R$526,15,0)</f>
        <v>-4.6569696008877903</v>
      </c>
      <c r="O17" s="70">
        <f t="shared" si="4"/>
        <v>8</v>
      </c>
      <c r="P17" s="69">
        <f>VLOOKUP($A17,'Return Data'!$A$7:$R$526,16,0)</f>
        <v>2.5635855425404501</v>
      </c>
      <c r="Q17" s="70">
        <f t="shared" si="5"/>
        <v>8</v>
      </c>
      <c r="R17" s="69">
        <f>VLOOKUP($A17,'Return Data'!$A$7:$R$526,17,0)</f>
        <v>23.406081601231701</v>
      </c>
      <c r="S17" s="71">
        <f t="shared" si="5"/>
        <v>1</v>
      </c>
    </row>
    <row r="18" spans="1:19" s="72" customFormat="1" x14ac:dyDescent="0.25">
      <c r="A18" s="67" t="s">
        <v>21</v>
      </c>
      <c r="B18" s="68">
        <f>VLOOKUP($A18,'Return Data'!$A$7:$R$526,2,0)</f>
        <v>43985</v>
      </c>
      <c r="C18" s="69">
        <f>VLOOKUP($A18,'Return Data'!$A$7:$R$526,3,0)</f>
        <v>125.4935</v>
      </c>
      <c r="D18" s="69">
        <f>VLOOKUP($A18,'Return Data'!$A$7:$R$526,11,0)</f>
        <v>-32.7606317183863</v>
      </c>
      <c r="E18" s="70">
        <f t="shared" si="0"/>
        <v>3</v>
      </c>
      <c r="F18" s="69">
        <f>VLOOKUP($A18,'Return Data'!$A$7:$R$526,12,0)</f>
        <v>-27.753030180590699</v>
      </c>
      <c r="G18" s="70">
        <f t="shared" ref="G18:I18" si="29">RANK(F18,F$8:F$23,0)</f>
        <v>5</v>
      </c>
      <c r="H18" s="69">
        <f>VLOOKUP($A18,'Return Data'!$A$7:$R$526,13,0)</f>
        <v>-6.8745075091235304</v>
      </c>
      <c r="I18" s="70">
        <f t="shared" si="29"/>
        <v>6</v>
      </c>
      <c r="J18" s="69">
        <f>VLOOKUP($A18,'Return Data'!$A$7:$R$526,14,0)</f>
        <v>-13.515947554796901</v>
      </c>
      <c r="K18" s="70">
        <f t="shared" ref="K18" si="30">RANK(J18,J$8:J$23,0)</f>
        <v>5</v>
      </c>
      <c r="L18" s="69">
        <f>VLOOKUP($A18,'Return Data'!$A$7:$R$526,18,0)</f>
        <v>0</v>
      </c>
      <c r="M18" s="70">
        <f t="shared" ref="M18" si="31">RANK(L18,L$8:L$23,0)</f>
        <v>1</v>
      </c>
      <c r="N18" s="69">
        <f>VLOOKUP($A18,'Return Data'!$A$7:$R$526,15,0)</f>
        <v>-0.43972121834387001</v>
      </c>
      <c r="O18" s="70">
        <f t="shared" si="4"/>
        <v>3</v>
      </c>
      <c r="P18" s="69">
        <f>VLOOKUP($A18,'Return Data'!$A$7:$R$526,16,0)</f>
        <v>7.1932142350189103</v>
      </c>
      <c r="Q18" s="70">
        <f t="shared" si="5"/>
        <v>1</v>
      </c>
      <c r="R18" s="69">
        <f>VLOOKUP($A18,'Return Data'!$A$7:$R$526,17,0)</f>
        <v>19.848983777641799</v>
      </c>
      <c r="S18" s="71">
        <f t="shared" si="5"/>
        <v>3</v>
      </c>
    </row>
    <row r="19" spans="1:19" s="72" customFormat="1" x14ac:dyDescent="0.25">
      <c r="A19" s="67" t="s">
        <v>22</v>
      </c>
      <c r="B19" s="68">
        <f>VLOOKUP($A19,'Return Data'!$A$7:$R$526,2,0)</f>
        <v>43985</v>
      </c>
      <c r="C19" s="69">
        <f>VLOOKUP($A19,'Return Data'!$A$7:$R$526,3,0)</f>
        <v>9.0648999999999997</v>
      </c>
      <c r="D19" s="69">
        <f>VLOOKUP($A19,'Return Data'!$A$7:$R$526,11,0)</f>
        <v>-47.550297846329002</v>
      </c>
      <c r="E19" s="70">
        <f t="shared" si="0"/>
        <v>7</v>
      </c>
      <c r="F19" s="69">
        <f>VLOOKUP($A19,'Return Data'!$A$7:$R$526,12,0)</f>
        <v>-29.832332427781399</v>
      </c>
      <c r="G19" s="70">
        <f t="shared" ref="G19:I19" si="32">RANK(F19,F$8:F$23,0)</f>
        <v>8</v>
      </c>
      <c r="H19" s="69">
        <f>VLOOKUP($A19,'Return Data'!$A$7:$R$526,13,0)</f>
        <v>-5.2213296482258897</v>
      </c>
      <c r="I19" s="70">
        <f t="shared" si="32"/>
        <v>5</v>
      </c>
      <c r="J19" s="69">
        <f>VLOOKUP($A19,'Return Data'!$A$7:$R$526,14,0)</f>
        <v>-11.0214957767057</v>
      </c>
      <c r="K19" s="70">
        <f t="shared" ref="K19" si="33">RANK(J19,J$8:J$23,0)</f>
        <v>2</v>
      </c>
      <c r="L19" s="69"/>
      <c r="M19" s="70"/>
      <c r="N19" s="69"/>
      <c r="O19" s="70"/>
      <c r="P19" s="69"/>
      <c r="Q19" s="70"/>
      <c r="R19" s="69">
        <f>VLOOKUP($A19,'Return Data'!$A$7:$R$526,17,0)</f>
        <v>-4.9393849493487698</v>
      </c>
      <c r="S19" s="71">
        <f t="shared" si="5"/>
        <v>14</v>
      </c>
    </row>
    <row r="20" spans="1:19" s="72" customFormat="1" x14ac:dyDescent="0.25">
      <c r="A20" s="67" t="s">
        <v>23</v>
      </c>
      <c r="B20" s="68">
        <f>VLOOKUP($A20,'Return Data'!$A$7:$R$526,2,0)</f>
        <v>43985</v>
      </c>
      <c r="C20" s="69">
        <f>VLOOKUP($A20,'Return Data'!$A$7:$R$526,3,0)</f>
        <v>8.9085000000000001</v>
      </c>
      <c r="D20" s="69">
        <f>VLOOKUP($A20,'Return Data'!$A$7:$R$526,11,0)</f>
        <v>-43.148496207896699</v>
      </c>
      <c r="E20" s="70">
        <f t="shared" si="0"/>
        <v>4</v>
      </c>
      <c r="F20" s="69">
        <f>VLOOKUP($A20,'Return Data'!$A$7:$R$526,12,0)</f>
        <v>-26.9757356850047</v>
      </c>
      <c r="G20" s="70">
        <f t="shared" ref="G20:I20" si="34">RANK(F20,F$8:F$23,0)</f>
        <v>4</v>
      </c>
      <c r="H20" s="69">
        <f>VLOOKUP($A20,'Return Data'!$A$7:$R$526,13,0)</f>
        <v>-3.9327158302199101</v>
      </c>
      <c r="I20" s="70">
        <f t="shared" si="34"/>
        <v>4</v>
      </c>
      <c r="J20" s="69">
        <f>VLOOKUP($A20,'Return Data'!$A$7:$R$526,14,0)</f>
        <v>-10.227356865309799</v>
      </c>
      <c r="K20" s="70">
        <f t="shared" ref="K20" si="35">RANK(J20,J$8:J$23,0)</f>
        <v>1</v>
      </c>
      <c r="L20" s="69"/>
      <c r="M20" s="70"/>
      <c r="N20" s="69"/>
      <c r="O20" s="70"/>
      <c r="P20" s="69"/>
      <c r="Q20" s="70"/>
      <c r="R20" s="69">
        <f>VLOOKUP($A20,'Return Data'!$A$7:$R$526,17,0)</f>
        <v>-5.9462313432835803</v>
      </c>
      <c r="S20" s="71">
        <f t="shared" si="5"/>
        <v>16</v>
      </c>
    </row>
    <row r="21" spans="1:19" s="72" customFormat="1" x14ac:dyDescent="0.25">
      <c r="A21" s="67" t="s">
        <v>24</v>
      </c>
      <c r="B21" s="68">
        <f>VLOOKUP($A21,'Return Data'!$A$7:$R$526,2,0)</f>
        <v>43985</v>
      </c>
      <c r="C21" s="69">
        <f>VLOOKUP($A21,'Return Data'!$A$7:$R$526,3,0)</f>
        <v>199.22739999999999</v>
      </c>
      <c r="D21" s="69">
        <f>VLOOKUP($A21,'Return Data'!$A$7:$R$526,11,0)</f>
        <v>-58.676077264370697</v>
      </c>
      <c r="E21" s="70">
        <f t="shared" si="0"/>
        <v>13</v>
      </c>
      <c r="F21" s="69">
        <f>VLOOKUP($A21,'Return Data'!$A$7:$R$526,12,0)</f>
        <v>-41.411293010972102</v>
      </c>
      <c r="G21" s="70">
        <f t="shared" ref="G21:I21" si="36">RANK(F21,F$8:F$23,0)</f>
        <v>15</v>
      </c>
      <c r="H21" s="69">
        <f>VLOOKUP($A21,'Return Data'!$A$7:$R$526,13,0)</f>
        <v>-17.900170484632799</v>
      </c>
      <c r="I21" s="70">
        <f t="shared" si="36"/>
        <v>13</v>
      </c>
      <c r="J21" s="69">
        <f>VLOOKUP($A21,'Return Data'!$A$7:$R$526,14,0)</f>
        <v>-26.081076130339301</v>
      </c>
      <c r="K21" s="70">
        <f t="shared" ref="K21" si="37">RANK(J21,J$8:J$23,0)</f>
        <v>14</v>
      </c>
      <c r="L21" s="69">
        <f>VLOOKUP($A21,'Return Data'!$A$7:$R$526,18,0)</f>
        <v>0</v>
      </c>
      <c r="M21" s="70">
        <f t="shared" ref="M21" si="38">RANK(L21,L$8:L$23,0)</f>
        <v>1</v>
      </c>
      <c r="N21" s="69">
        <f>VLOOKUP($A21,'Return Data'!$A$7:$R$526,15,0)</f>
        <v>-6.8244419993235796</v>
      </c>
      <c r="O21" s="70">
        <f t="shared" si="4"/>
        <v>9</v>
      </c>
      <c r="P21" s="69">
        <f>VLOOKUP($A21,'Return Data'!$A$7:$R$526,16,0)</f>
        <v>1.1015274343349</v>
      </c>
      <c r="Q21" s="70">
        <f t="shared" si="5"/>
        <v>9</v>
      </c>
      <c r="R21" s="69">
        <f>VLOOKUP($A21,'Return Data'!$A$7:$R$526,17,0)</f>
        <v>7.8399097093006196</v>
      </c>
      <c r="S21" s="71">
        <f t="shared" si="5"/>
        <v>11</v>
      </c>
    </row>
    <row r="22" spans="1:19" s="72" customFormat="1" x14ac:dyDescent="0.25">
      <c r="A22" s="67" t="s">
        <v>25</v>
      </c>
      <c r="B22" s="68">
        <f>VLOOKUP($A22,'Return Data'!$A$7:$R$526,2,0)</f>
        <v>43985</v>
      </c>
      <c r="C22" s="69">
        <f>VLOOKUP($A22,'Return Data'!$A$7:$R$526,3,0)</f>
        <v>9.39</v>
      </c>
      <c r="D22" s="69">
        <f>VLOOKUP($A22,'Return Data'!$A$7:$R$526,11,0)</f>
        <v>-28.6185341123904</v>
      </c>
      <c r="E22" s="70">
        <f t="shared" si="0"/>
        <v>2</v>
      </c>
      <c r="F22" s="69">
        <f>VLOOKUP($A22,'Return Data'!$A$7:$R$526,12,0)</f>
        <v>-25.070977195713901</v>
      </c>
      <c r="G22" s="70">
        <f t="shared" ref="G22:I22" si="39">RANK(F22,F$8:F$23,0)</f>
        <v>3</v>
      </c>
      <c r="H22" s="69">
        <f>VLOOKUP($A22,'Return Data'!$A$7:$R$526,13,0)</f>
        <v>-3.8572151057903401</v>
      </c>
      <c r="I22" s="70">
        <f t="shared" si="39"/>
        <v>3</v>
      </c>
      <c r="J22" s="69">
        <f>VLOOKUP($A22,'Return Data'!$A$7:$R$526,14,0)</f>
        <v>-14.129479225981701</v>
      </c>
      <c r="K22" s="70">
        <f t="shared" ref="K22" si="40">RANK(J22,J$8:J$23,0)</f>
        <v>6</v>
      </c>
      <c r="L22" s="69"/>
      <c r="M22" s="70"/>
      <c r="N22" s="69"/>
      <c r="O22" s="70"/>
      <c r="P22" s="69"/>
      <c r="Q22" s="70"/>
      <c r="R22" s="69">
        <f>VLOOKUP($A22,'Return Data'!$A$7:$R$526,17,0)</f>
        <v>-4.0778388278388196</v>
      </c>
      <c r="S22" s="71">
        <f t="shared" si="5"/>
        <v>13</v>
      </c>
    </row>
    <row r="23" spans="1:19" s="72" customFormat="1" x14ac:dyDescent="0.25">
      <c r="A23" s="67" t="s">
        <v>26</v>
      </c>
      <c r="B23" s="68">
        <f>VLOOKUP($A23,'Return Data'!$A$7:$R$526,2,0)</f>
        <v>43985</v>
      </c>
      <c r="C23" s="69">
        <f>VLOOKUP($A23,'Return Data'!$A$7:$R$526,3,0)</f>
        <v>58.085500000000003</v>
      </c>
      <c r="D23" s="69">
        <f>VLOOKUP($A23,'Return Data'!$A$7:$R$526,11,0)</f>
        <v>-50.963190463807898</v>
      </c>
      <c r="E23" s="70">
        <f t="shared" si="0"/>
        <v>9</v>
      </c>
      <c r="F23" s="69">
        <f>VLOOKUP($A23,'Return Data'!$A$7:$R$526,12,0)</f>
        <v>-24.999946103488799</v>
      </c>
      <c r="G23" s="70">
        <f t="shared" ref="G23:I23" si="41">RANK(F23,F$8:F$23,0)</f>
        <v>2</v>
      </c>
      <c r="H23" s="69">
        <f>VLOOKUP($A23,'Return Data'!$A$7:$R$526,13,0)</f>
        <v>-3.49974675187701</v>
      </c>
      <c r="I23" s="70">
        <f t="shared" si="41"/>
        <v>2</v>
      </c>
      <c r="J23" s="69">
        <f>VLOOKUP($A23,'Return Data'!$A$7:$R$526,14,0)</f>
        <v>-11.720218097717099</v>
      </c>
      <c r="K23" s="70">
        <f t="shared" ref="K23" si="42">RANK(J23,J$8:J$23,0)</f>
        <v>4</v>
      </c>
      <c r="L23" s="69">
        <f>VLOOKUP($A23,'Return Data'!$A$7:$R$526,18,0)</f>
        <v>0</v>
      </c>
      <c r="M23" s="70">
        <f t="shared" ref="M23" si="43">RANK(L23,L$8:L$23,0)</f>
        <v>1</v>
      </c>
      <c r="N23" s="69">
        <f>VLOOKUP($A23,'Return Data'!$A$7:$R$526,15,0)</f>
        <v>1.38634429948244</v>
      </c>
      <c r="O23" s="70">
        <f t="shared" si="4"/>
        <v>1</v>
      </c>
      <c r="P23" s="69">
        <f>VLOOKUP($A23,'Return Data'!$A$7:$R$526,16,0)</f>
        <v>3.3389718812983098</v>
      </c>
      <c r="Q23" s="70">
        <f t="shared" si="5"/>
        <v>6</v>
      </c>
      <c r="R23" s="69">
        <f>VLOOKUP($A23,'Return Data'!$A$7:$R$526,17,0)</f>
        <v>10.714746459674799</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-50.070985473089678</v>
      </c>
      <c r="E25" s="78"/>
      <c r="F25" s="79">
        <f>AVERAGE(F8:F23)</f>
        <v>-31.978892060736413</v>
      </c>
      <c r="G25" s="78"/>
      <c r="H25" s="79">
        <f>AVERAGE(H8:H23)</f>
        <v>-10.747159251016306</v>
      </c>
      <c r="I25" s="78"/>
      <c r="J25" s="79">
        <f>AVERAGE(J8:J23)</f>
        <v>-18.396795684916558</v>
      </c>
      <c r="K25" s="78"/>
      <c r="L25" s="79">
        <f>AVERAGE(L8:L23)</f>
        <v>0</v>
      </c>
      <c r="M25" s="78"/>
      <c r="N25" s="79">
        <f>AVERAGE(N8:N23)</f>
        <v>-3.7124837383695035</v>
      </c>
      <c r="O25" s="78"/>
      <c r="P25" s="79">
        <f>AVERAGE(P8:P23)</f>
        <v>3.3817335391282652</v>
      </c>
      <c r="Q25" s="78"/>
      <c r="R25" s="79">
        <f>AVERAGE(R8:R23)</f>
        <v>9.3231027605993191</v>
      </c>
      <c r="S25" s="80"/>
    </row>
    <row r="26" spans="1:19" s="72" customFormat="1" x14ac:dyDescent="0.25">
      <c r="A26" s="77" t="s">
        <v>28</v>
      </c>
      <c r="B26" s="78"/>
      <c r="C26" s="78"/>
      <c r="D26" s="79">
        <f>MIN(D8:D23)</f>
        <v>-94.690003940627903</v>
      </c>
      <c r="E26" s="78"/>
      <c r="F26" s="79">
        <f>MIN(F8:F23)</f>
        <v>-49.386986182172599</v>
      </c>
      <c r="G26" s="78"/>
      <c r="H26" s="79">
        <f>MIN(H8:H23)</f>
        <v>-24.338133754192199</v>
      </c>
      <c r="I26" s="78"/>
      <c r="J26" s="79">
        <f>MIN(J8:J23)</f>
        <v>-31.7312468951813</v>
      </c>
      <c r="K26" s="78"/>
      <c r="L26" s="79">
        <f>MIN(L8:L23)</f>
        <v>0</v>
      </c>
      <c r="M26" s="78"/>
      <c r="N26" s="79">
        <f>MIN(N8:N23)</f>
        <v>-8.83747062468872</v>
      </c>
      <c r="O26" s="78"/>
      <c r="P26" s="79">
        <f>MIN(P8:P23)</f>
        <v>9.7271272551931603E-2</v>
      </c>
      <c r="Q26" s="78"/>
      <c r="R26" s="79">
        <f>MIN(R8:R23)</f>
        <v>-5.9462313432835803</v>
      </c>
      <c r="S26" s="80"/>
    </row>
    <row r="27" spans="1:19" s="72" customFormat="1" ht="15.75" thickBot="1" x14ac:dyDescent="0.3">
      <c r="A27" s="81" t="s">
        <v>29</v>
      </c>
      <c r="B27" s="82"/>
      <c r="C27" s="82"/>
      <c r="D27" s="83">
        <f>MAX(D8:D23)</f>
        <v>-5.8178662510625898</v>
      </c>
      <c r="E27" s="82"/>
      <c r="F27" s="83">
        <f>MAX(F8:F23)</f>
        <v>-14.9497308463331</v>
      </c>
      <c r="G27" s="82"/>
      <c r="H27" s="83">
        <f>MAX(H8:H23)</f>
        <v>-3.48814449927968</v>
      </c>
      <c r="I27" s="82"/>
      <c r="J27" s="83">
        <f>MAX(J8:J23)</f>
        <v>-10.227356865309799</v>
      </c>
      <c r="K27" s="82"/>
      <c r="L27" s="83">
        <f>MAX(L8:L23)</f>
        <v>0</v>
      </c>
      <c r="M27" s="82"/>
      <c r="N27" s="83">
        <f>MAX(N8:N23)</f>
        <v>1.38634429948244</v>
      </c>
      <c r="O27" s="82"/>
      <c r="P27" s="83">
        <f>MAX(P8:P23)</f>
        <v>7.1932142350189103</v>
      </c>
      <c r="Q27" s="82"/>
      <c r="R27" s="83">
        <f>MAX(R8:R23)</f>
        <v>23.406081601231701</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4" t="s">
        <v>349</v>
      </c>
    </row>
    <row r="3" spans="1:20" ht="15.75" thickBot="1" x14ac:dyDescent="0.3">
      <c r="A3" s="125"/>
    </row>
    <row r="4" spans="1:20" ht="15.75" thickBot="1" x14ac:dyDescent="0.3"/>
    <row r="5" spans="1:20" x14ac:dyDescent="0.25">
      <c r="A5" s="32" t="s">
        <v>344</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c r="T5" s="13"/>
    </row>
    <row r="6" spans="1:20"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43985</v>
      </c>
      <c r="C8" s="69">
        <f>VLOOKUP($A8,'Return Data'!$A$7:$R$526,3,0)</f>
        <v>37.613799999999998</v>
      </c>
      <c r="D8" s="69">
        <f>VLOOKUP($A8,'Return Data'!$A$7:$R$526,11,0)</f>
        <v>-51.058353396646297</v>
      </c>
      <c r="E8" s="70">
        <f>RANK(D8,D$8:D$23,0)</f>
        <v>8</v>
      </c>
      <c r="F8" s="69">
        <f>VLOOKUP($A8,'Return Data'!$A$7:$R$526,12,0)</f>
        <v>-37.440909768217303</v>
      </c>
      <c r="G8" s="70">
        <f>RANK(F8,F$8:F$23,0)</f>
        <v>13</v>
      </c>
      <c r="H8" s="69">
        <f>VLOOKUP($A8,'Return Data'!$A$7:$R$526,13,0)</f>
        <v>-19.2495105508645</v>
      </c>
      <c r="I8" s="70">
        <f>RANK(H8,H$8:H$23,0)</f>
        <v>14</v>
      </c>
      <c r="J8" s="69">
        <f>VLOOKUP($A8,'Return Data'!$A$7:$R$526,14,0)</f>
        <v>-27.984760780816899</v>
      </c>
      <c r="K8" s="70">
        <f>RANK(J8,J$8:J$23,0)</f>
        <v>15</v>
      </c>
      <c r="L8" s="69">
        <f>VLOOKUP($A8,'Return Data'!$A$7:$R$526,18,0)</f>
        <v>0</v>
      </c>
      <c r="M8" s="70">
        <f>RANK(L8,L$8:L$23,0)</f>
        <v>1</v>
      </c>
      <c r="N8" s="69">
        <f>VLOOKUP($A8,'Return Data'!$A$7:$R$526,15,0)</f>
        <v>-9.6948464380032497</v>
      </c>
      <c r="O8" s="70">
        <f>RANK(N8,N$8:N$23,0)</f>
        <v>12</v>
      </c>
      <c r="P8" s="69">
        <f>VLOOKUP($A8,'Return Data'!$A$7:$R$526,16,0)</f>
        <v>0.86737480103714504</v>
      </c>
      <c r="Q8" s="70">
        <f>RANK(P8,P$8:P$23,0)</f>
        <v>10</v>
      </c>
      <c r="R8" s="69">
        <f>VLOOKUP($A8,'Return Data'!$A$7:$R$526,17,0)</f>
        <v>22.644432711750198</v>
      </c>
      <c r="S8" s="71">
        <f>RANK(R8,R$8:R$23,0)</f>
        <v>8</v>
      </c>
    </row>
    <row r="9" spans="1:20" x14ac:dyDescent="0.25">
      <c r="A9" s="67" t="s">
        <v>31</v>
      </c>
      <c r="B9" s="68">
        <f>VLOOKUP($A9,'Return Data'!$A$7:$R$526,2,0)</f>
        <v>43985</v>
      </c>
      <c r="C9" s="69">
        <f>VLOOKUP($A9,'Return Data'!$A$7:$R$526,3,0)</f>
        <v>228.691</v>
      </c>
      <c r="D9" s="69">
        <f>VLOOKUP($A9,'Return Data'!$A$7:$R$526,11,0)</f>
        <v>-57.015503554162898</v>
      </c>
      <c r="E9" s="70">
        <f t="shared" ref="E9:E23" si="0">RANK(D9,D$8:D$23,0)</f>
        <v>11</v>
      </c>
      <c r="F9" s="69">
        <f>VLOOKUP($A9,'Return Data'!$A$7:$R$526,12,0)</f>
        <v>-38.734358092693697</v>
      </c>
      <c r="G9" s="70">
        <f t="shared" ref="G9:G23" si="1">RANK(F9,F$8:F$23,0)</f>
        <v>14</v>
      </c>
      <c r="H9" s="69">
        <f>VLOOKUP($A9,'Return Data'!$A$7:$R$526,13,0)</f>
        <v>-16.3123643814174</v>
      </c>
      <c r="I9" s="70">
        <f t="shared" ref="I9:I23" si="2">RANK(H9,H$8:H$23,0)</f>
        <v>12</v>
      </c>
      <c r="J9" s="69">
        <f>VLOOKUP($A9,'Return Data'!$A$7:$R$526,14,0)</f>
        <v>-24.665259428719999</v>
      </c>
      <c r="K9" s="70">
        <f t="shared" ref="K9:K23" si="3">RANK(J9,J$8:J$23,0)</f>
        <v>13</v>
      </c>
      <c r="L9" s="69">
        <f>VLOOKUP($A9,'Return Data'!$A$7:$R$526,18,0)</f>
        <v>0</v>
      </c>
      <c r="M9" s="70">
        <f t="shared" ref="M9:M23" si="4">RANK(L9,L$8:L$23,0)</f>
        <v>1</v>
      </c>
      <c r="N9" s="69">
        <f>VLOOKUP($A9,'Return Data'!$A$7:$R$526,15,0)</f>
        <v>-3.4571350197855999</v>
      </c>
      <c r="O9" s="70">
        <f t="shared" ref="O9:O23" si="5">RANK(N9,N$8:N$23,0)</f>
        <v>6</v>
      </c>
      <c r="P9" s="69">
        <f>VLOOKUP($A9,'Return Data'!$A$7:$R$526,16,0)</f>
        <v>3.5049327111334398</v>
      </c>
      <c r="Q9" s="70">
        <f t="shared" ref="Q9:Q23" si="6">RANK(P9,P$8:P$23,0)</f>
        <v>5</v>
      </c>
      <c r="R9" s="69">
        <f>VLOOKUP($A9,'Return Data'!$A$7:$R$526,17,0)</f>
        <v>82.983901652978503</v>
      </c>
      <c r="S9" s="71">
        <f t="shared" ref="S9:S23" si="7">RANK(R9,R$8:R$23,0)</f>
        <v>2</v>
      </c>
    </row>
    <row r="10" spans="1:20" x14ac:dyDescent="0.25">
      <c r="A10" s="67" t="s">
        <v>32</v>
      </c>
      <c r="B10" s="68">
        <f>VLOOKUP($A10,'Return Data'!$A$7:$R$526,2,0)</f>
        <v>43985</v>
      </c>
      <c r="C10" s="69">
        <f>VLOOKUP($A10,'Return Data'!$A$7:$R$526,3,0)</f>
        <v>130.12</v>
      </c>
      <c r="D10" s="69">
        <f>VLOOKUP($A10,'Return Data'!$A$7:$R$526,11,0)</f>
        <v>-6.3898249363030999</v>
      </c>
      <c r="E10" s="70">
        <f t="shared" si="0"/>
        <v>1</v>
      </c>
      <c r="F10" s="69">
        <f>VLOOKUP($A10,'Return Data'!$A$7:$R$526,12,0)</f>
        <v>-15.4557059369328</v>
      </c>
      <c r="G10" s="70">
        <f t="shared" si="1"/>
        <v>1</v>
      </c>
      <c r="H10" s="69">
        <f>VLOOKUP($A10,'Return Data'!$A$7:$R$526,13,0)</f>
        <v>-4.0210725144970603</v>
      </c>
      <c r="I10" s="70">
        <f t="shared" si="2"/>
        <v>1</v>
      </c>
      <c r="J10" s="69">
        <f>VLOOKUP($A10,'Return Data'!$A$7:$R$526,14,0)</f>
        <v>-11.9234869148626</v>
      </c>
      <c r="K10" s="70">
        <f t="shared" si="3"/>
        <v>2</v>
      </c>
      <c r="L10" s="69">
        <f>VLOOKUP($A10,'Return Data'!$A$7:$R$526,18,0)</f>
        <v>0</v>
      </c>
      <c r="M10" s="70">
        <f t="shared" si="4"/>
        <v>1</v>
      </c>
      <c r="N10" s="69">
        <f>VLOOKUP($A10,'Return Data'!$A$7:$R$526,15,0)</f>
        <v>-1.1456269331101601</v>
      </c>
      <c r="O10" s="70">
        <f t="shared" si="5"/>
        <v>2</v>
      </c>
      <c r="P10" s="69">
        <f>VLOOKUP($A10,'Return Data'!$A$7:$R$526,16,0)</f>
        <v>3.1105444659658801</v>
      </c>
      <c r="Q10" s="70">
        <f t="shared" si="6"/>
        <v>7</v>
      </c>
      <c r="R10" s="69">
        <f>VLOOKUP($A10,'Return Data'!$A$7:$R$526,17,0)</f>
        <v>75.985788561525098</v>
      </c>
      <c r="S10" s="71">
        <f t="shared" si="7"/>
        <v>3</v>
      </c>
    </row>
    <row r="11" spans="1:20" x14ac:dyDescent="0.25">
      <c r="A11" s="67" t="s">
        <v>33</v>
      </c>
      <c r="B11" s="68">
        <f>VLOOKUP($A11,'Return Data'!$A$7:$R$526,2,0)</f>
        <v>43985</v>
      </c>
      <c r="C11" s="69">
        <f>VLOOKUP($A11,'Return Data'!$A$7:$R$526,3,0)</f>
        <v>8.8000000000000007</v>
      </c>
      <c r="D11" s="69">
        <f>VLOOKUP($A11,'Return Data'!$A$7:$R$526,11,0)</f>
        <v>-53.444700953358101</v>
      </c>
      <c r="E11" s="70">
        <f t="shared" si="0"/>
        <v>10</v>
      </c>
      <c r="F11" s="69">
        <f>VLOOKUP($A11,'Return Data'!$A$7:$R$526,12,0)</f>
        <v>-29.211916914449901</v>
      </c>
      <c r="G11" s="70">
        <f t="shared" si="1"/>
        <v>6</v>
      </c>
      <c r="H11" s="69">
        <f>VLOOKUP($A11,'Return Data'!$A$7:$R$526,13,0)</f>
        <v>-11.6076566617197</v>
      </c>
      <c r="I11" s="70">
        <f t="shared" si="2"/>
        <v>10</v>
      </c>
      <c r="J11" s="69">
        <f>VLOOKUP($A11,'Return Data'!$A$7:$R$526,14,0)</f>
        <v>-17.554900636499401</v>
      </c>
      <c r="K11" s="70">
        <f t="shared" si="3"/>
        <v>8</v>
      </c>
      <c r="L11" s="69"/>
      <c r="M11" s="70"/>
      <c r="N11" s="69"/>
      <c r="O11" s="70"/>
      <c r="P11" s="69"/>
      <c r="Q11" s="70"/>
      <c r="R11" s="69">
        <f>VLOOKUP($A11,'Return Data'!$A$7:$R$526,17,0)</f>
        <v>-6.7075038284839099</v>
      </c>
      <c r="S11" s="71">
        <f t="shared" si="7"/>
        <v>15</v>
      </c>
    </row>
    <row r="12" spans="1:20" x14ac:dyDescent="0.25">
      <c r="A12" s="67" t="s">
        <v>34</v>
      </c>
      <c r="B12" s="68">
        <f>VLOOKUP($A12,'Return Data'!$A$7:$R$526,2,0)</f>
        <v>43985</v>
      </c>
      <c r="C12" s="69">
        <f>VLOOKUP($A12,'Return Data'!$A$7:$R$526,3,0)</f>
        <v>35.229999999999997</v>
      </c>
      <c r="D12" s="69">
        <f>VLOOKUP($A12,'Return Data'!$A$7:$R$526,11,0)</f>
        <v>-95.573011813421004</v>
      </c>
      <c r="E12" s="70">
        <f t="shared" si="0"/>
        <v>16</v>
      </c>
      <c r="F12" s="69">
        <f>VLOOKUP($A12,'Return Data'!$A$7:$R$526,12,0)</f>
        <v>-50.202306503057201</v>
      </c>
      <c r="G12" s="70">
        <f t="shared" si="1"/>
        <v>16</v>
      </c>
      <c r="H12" s="69">
        <f>VLOOKUP($A12,'Return Data'!$A$7:$R$526,13,0)</f>
        <v>-25.2262337042872</v>
      </c>
      <c r="I12" s="70">
        <f t="shared" si="2"/>
        <v>16</v>
      </c>
      <c r="J12" s="69">
        <f>VLOOKUP($A12,'Return Data'!$A$7:$R$526,14,0)</f>
        <v>-32.472290563100998</v>
      </c>
      <c r="K12" s="70">
        <f t="shared" si="3"/>
        <v>16</v>
      </c>
      <c r="L12" s="69">
        <f>VLOOKUP($A12,'Return Data'!$A$7:$R$526,18,0)</f>
        <v>0</v>
      </c>
      <c r="M12" s="70">
        <f t="shared" si="4"/>
        <v>1</v>
      </c>
      <c r="N12" s="69">
        <f>VLOOKUP($A12,'Return Data'!$A$7:$R$526,15,0)</f>
        <v>-8.9233121888343607</v>
      </c>
      <c r="O12" s="70">
        <f t="shared" si="5"/>
        <v>11</v>
      </c>
      <c r="P12" s="69">
        <f>VLOOKUP($A12,'Return Data'!$A$7:$R$526,16,0)</f>
        <v>9.7271272551931603E-2</v>
      </c>
      <c r="Q12" s="70">
        <f t="shared" si="6"/>
        <v>11</v>
      </c>
      <c r="R12" s="69">
        <f>VLOOKUP($A12,'Return Data'!$A$7:$R$526,17,0)</f>
        <v>20.597070006709899</v>
      </c>
      <c r="S12" s="71">
        <f t="shared" si="7"/>
        <v>10</v>
      </c>
    </row>
    <row r="13" spans="1:20" x14ac:dyDescent="0.25">
      <c r="A13" s="67" t="s">
        <v>35</v>
      </c>
      <c r="B13" s="68">
        <f>VLOOKUP($A13,'Return Data'!$A$7:$R$526,2,0)</f>
        <v>43985</v>
      </c>
      <c r="C13" s="69">
        <f>VLOOKUP($A13,'Return Data'!$A$7:$R$526,3,0)</f>
        <v>9.9151000000000007</v>
      </c>
      <c r="D13" s="69">
        <f>VLOOKUP($A13,'Return Data'!$A$7:$R$526,11,0)</f>
        <v>-49.075634966594002</v>
      </c>
      <c r="E13" s="70">
        <f t="shared" si="0"/>
        <v>7</v>
      </c>
      <c r="F13" s="69">
        <f>VLOOKUP($A13,'Return Data'!$A$7:$R$526,12,0)</f>
        <v>-30.0629060284156</v>
      </c>
      <c r="G13" s="70">
        <f t="shared" si="1"/>
        <v>7</v>
      </c>
      <c r="H13" s="69">
        <f>VLOOKUP($A13,'Return Data'!$A$7:$R$526,13,0)</f>
        <v>-9.0149739774583804</v>
      </c>
      <c r="I13" s="70">
        <f t="shared" si="2"/>
        <v>8</v>
      </c>
      <c r="J13" s="69">
        <f>VLOOKUP($A13,'Return Data'!$A$7:$R$526,14,0)</f>
        <v>-18.055611409518001</v>
      </c>
      <c r="K13" s="70">
        <f t="shared" si="3"/>
        <v>9</v>
      </c>
      <c r="L13" s="69">
        <f>VLOOKUP($A13,'Return Data'!$A$7:$R$526,18,0)</f>
        <v>0</v>
      </c>
      <c r="M13" s="70">
        <f t="shared" si="4"/>
        <v>1</v>
      </c>
      <c r="N13" s="69">
        <f>VLOOKUP($A13,'Return Data'!$A$7:$R$526,15,0)</f>
        <v>-8.4897933770833998</v>
      </c>
      <c r="O13" s="70">
        <f t="shared" si="5"/>
        <v>10</v>
      </c>
      <c r="P13" s="69"/>
      <c r="Q13" s="70"/>
      <c r="R13" s="69">
        <f>VLOOKUP($A13,'Return Data'!$A$7:$R$526,17,0)</f>
        <v>-0.17902079722703401</v>
      </c>
      <c r="S13" s="71">
        <f t="shared" si="7"/>
        <v>12</v>
      </c>
    </row>
    <row r="14" spans="1:20" x14ac:dyDescent="0.25">
      <c r="A14" s="67" t="s">
        <v>36</v>
      </c>
      <c r="B14" s="68">
        <f>VLOOKUP($A14,'Return Data'!$A$7:$R$526,2,0)</f>
        <v>43985</v>
      </c>
      <c r="C14" s="69">
        <f>VLOOKUP($A14,'Return Data'!$A$7:$R$526,3,0)</f>
        <v>27.435600000000001</v>
      </c>
      <c r="D14" s="69">
        <f>VLOOKUP($A14,'Return Data'!$A$7:$R$526,11,0)</f>
        <v>-65.362050359021197</v>
      </c>
      <c r="E14" s="70">
        <f t="shared" si="0"/>
        <v>15</v>
      </c>
      <c r="F14" s="69">
        <f>VLOOKUP($A14,'Return Data'!$A$7:$R$526,12,0)</f>
        <v>-35.048862977704701</v>
      </c>
      <c r="G14" s="70">
        <f t="shared" si="1"/>
        <v>10</v>
      </c>
      <c r="H14" s="69">
        <f>VLOOKUP($A14,'Return Data'!$A$7:$R$526,13,0)</f>
        <v>-7.9600497344573</v>
      </c>
      <c r="I14" s="70">
        <f t="shared" si="2"/>
        <v>6</v>
      </c>
      <c r="J14" s="69">
        <f>VLOOKUP($A14,'Return Data'!$A$7:$R$526,14,0)</f>
        <v>-16.5741009271472</v>
      </c>
      <c r="K14" s="70">
        <f t="shared" si="3"/>
        <v>7</v>
      </c>
      <c r="L14" s="69">
        <f>VLOOKUP($A14,'Return Data'!$A$7:$R$526,18,0)</f>
        <v>0</v>
      </c>
      <c r="M14" s="70">
        <f t="shared" si="4"/>
        <v>1</v>
      </c>
      <c r="N14" s="69">
        <f>VLOOKUP($A14,'Return Data'!$A$7:$R$526,15,0)</f>
        <v>-2.4460657441076998</v>
      </c>
      <c r="O14" s="70">
        <f t="shared" si="5"/>
        <v>5</v>
      </c>
      <c r="P14" s="69">
        <f>VLOOKUP($A14,'Return Data'!$A$7:$R$526,16,0)</f>
        <v>5.99122637995531</v>
      </c>
      <c r="Q14" s="70">
        <f t="shared" si="6"/>
        <v>2</v>
      </c>
      <c r="R14" s="69">
        <f>VLOOKUP($A14,'Return Data'!$A$7:$R$526,17,0)</f>
        <v>91.780806523917704</v>
      </c>
      <c r="S14" s="71">
        <f t="shared" si="7"/>
        <v>1</v>
      </c>
    </row>
    <row r="15" spans="1:20" x14ac:dyDescent="0.25">
      <c r="A15" s="67" t="s">
        <v>37</v>
      </c>
      <c r="B15" s="68">
        <f>VLOOKUP($A15,'Return Data'!$A$7:$R$526,2,0)</f>
        <v>43985</v>
      </c>
      <c r="C15" s="69">
        <f>VLOOKUP($A15,'Return Data'!$A$7:$R$526,3,0)</f>
        <v>29.335000000000001</v>
      </c>
      <c r="D15" s="69">
        <f>VLOOKUP($A15,'Return Data'!$A$7:$R$526,11,0)</f>
        <v>-63.682170976668303</v>
      </c>
      <c r="E15" s="70">
        <f t="shared" si="0"/>
        <v>14</v>
      </c>
      <c r="F15" s="69">
        <f>VLOOKUP($A15,'Return Data'!$A$7:$R$526,12,0)</f>
        <v>-35.432192152667199</v>
      </c>
      <c r="G15" s="70">
        <f t="shared" si="1"/>
        <v>11</v>
      </c>
      <c r="H15" s="69">
        <f>VLOOKUP($A15,'Return Data'!$A$7:$R$526,13,0)</f>
        <v>-13.6350387299091</v>
      </c>
      <c r="I15" s="70">
        <f t="shared" si="2"/>
        <v>11</v>
      </c>
      <c r="J15" s="69">
        <f>VLOOKUP($A15,'Return Data'!$A$7:$R$526,14,0)</f>
        <v>-20.915219580271302</v>
      </c>
      <c r="K15" s="70">
        <f t="shared" si="3"/>
        <v>11</v>
      </c>
      <c r="L15" s="69">
        <f>VLOOKUP($A15,'Return Data'!$A$7:$R$526,18,0)</f>
        <v>0</v>
      </c>
      <c r="M15" s="70">
        <f t="shared" si="4"/>
        <v>1</v>
      </c>
      <c r="N15" s="69">
        <f>VLOOKUP($A15,'Return Data'!$A$7:$R$526,15,0)</f>
        <v>-4.7130287445501704</v>
      </c>
      <c r="O15" s="70">
        <f t="shared" si="5"/>
        <v>7</v>
      </c>
      <c r="P15" s="69">
        <f>VLOOKUP($A15,'Return Data'!$A$7:$R$526,16,0)</f>
        <v>5.28627045581527</v>
      </c>
      <c r="Q15" s="70">
        <f t="shared" si="6"/>
        <v>3</v>
      </c>
      <c r="R15" s="69">
        <f>VLOOKUP($A15,'Return Data'!$A$7:$R$526,17,0)</f>
        <v>18.576664911818899</v>
      </c>
      <c r="S15" s="71">
        <f t="shared" si="7"/>
        <v>11</v>
      </c>
    </row>
    <row r="16" spans="1:20" x14ac:dyDescent="0.25">
      <c r="A16" s="67" t="s">
        <v>38</v>
      </c>
      <c r="B16" s="68">
        <f>VLOOKUP($A16,'Return Data'!$A$7:$R$526,2,0)</f>
        <v>43985</v>
      </c>
      <c r="C16" s="69">
        <f>VLOOKUP($A16,'Return Data'!$A$7:$R$526,3,0)</f>
        <v>61.422800000000002</v>
      </c>
      <c r="D16" s="69">
        <f>VLOOKUP($A16,'Return Data'!$A$7:$R$526,11,0)</f>
        <v>-57.602082128467899</v>
      </c>
      <c r="E16" s="70">
        <f t="shared" si="0"/>
        <v>12</v>
      </c>
      <c r="F16" s="69">
        <f>VLOOKUP($A16,'Return Data'!$A$7:$R$526,12,0)</f>
        <v>-34.118960405415599</v>
      </c>
      <c r="G16" s="70">
        <f t="shared" si="1"/>
        <v>9</v>
      </c>
      <c r="H16" s="69">
        <f>VLOOKUP($A16,'Return Data'!$A$7:$R$526,13,0)</f>
        <v>-11.3483294796281</v>
      </c>
      <c r="I16" s="70">
        <f t="shared" si="2"/>
        <v>9</v>
      </c>
      <c r="J16" s="69">
        <f>VLOOKUP($A16,'Return Data'!$A$7:$R$526,14,0)</f>
        <v>-19.8647426815205</v>
      </c>
      <c r="K16" s="70">
        <f t="shared" si="3"/>
        <v>10</v>
      </c>
      <c r="L16" s="69">
        <f>VLOOKUP($A16,'Return Data'!$A$7:$R$526,18,0)</f>
        <v>0</v>
      </c>
      <c r="M16" s="70">
        <f t="shared" si="4"/>
        <v>1</v>
      </c>
      <c r="N16" s="69">
        <f>VLOOKUP($A16,'Return Data'!$A$7:$R$526,15,0)</f>
        <v>-1.90499970501427</v>
      </c>
      <c r="O16" s="70">
        <f t="shared" si="5"/>
        <v>4</v>
      </c>
      <c r="P16" s="69">
        <f>VLOOKUP($A16,'Return Data'!$A$7:$R$526,16,0)</f>
        <v>4.1441497507593699</v>
      </c>
      <c r="Q16" s="70">
        <f t="shared" si="6"/>
        <v>4</v>
      </c>
      <c r="R16" s="69">
        <f>VLOOKUP($A16,'Return Data'!$A$7:$R$526,17,0)</f>
        <v>34.288129338692002</v>
      </c>
      <c r="S16" s="71">
        <f t="shared" si="7"/>
        <v>6</v>
      </c>
    </row>
    <row r="17" spans="1:19" x14ac:dyDescent="0.25">
      <c r="A17" s="67" t="s">
        <v>39</v>
      </c>
      <c r="B17" s="68">
        <f>VLOOKUP($A17,'Return Data'!$A$7:$R$526,2,0)</f>
        <v>43985</v>
      </c>
      <c r="C17" s="69">
        <f>VLOOKUP($A17,'Return Data'!$A$7:$R$526,3,0)</f>
        <v>42.91</v>
      </c>
      <c r="D17" s="69">
        <f>VLOOKUP($A17,'Return Data'!$A$7:$R$526,11,0)</f>
        <v>-47.240545196504698</v>
      </c>
      <c r="E17" s="70">
        <f t="shared" si="0"/>
        <v>5</v>
      </c>
      <c r="F17" s="69">
        <f>VLOOKUP($A17,'Return Data'!$A$7:$R$526,12,0)</f>
        <v>-36.867079409371001</v>
      </c>
      <c r="G17" s="70">
        <f t="shared" si="1"/>
        <v>12</v>
      </c>
      <c r="H17" s="69">
        <f>VLOOKUP($A17,'Return Data'!$A$7:$R$526,13,0)</f>
        <v>-19.9315928494348</v>
      </c>
      <c r="I17" s="70">
        <f t="shared" si="2"/>
        <v>15</v>
      </c>
      <c r="J17" s="69">
        <f>VLOOKUP($A17,'Return Data'!$A$7:$R$526,14,0)</f>
        <v>-24.506597431338601</v>
      </c>
      <c r="K17" s="70">
        <f t="shared" si="3"/>
        <v>12</v>
      </c>
      <c r="L17" s="69">
        <f>VLOOKUP($A17,'Return Data'!$A$7:$R$526,18,0)</f>
        <v>0</v>
      </c>
      <c r="M17" s="70">
        <f t="shared" si="4"/>
        <v>1</v>
      </c>
      <c r="N17" s="69">
        <f>VLOOKUP($A17,'Return Data'!$A$7:$R$526,15,0)</f>
        <v>-4.9278004571096403</v>
      </c>
      <c r="O17" s="70">
        <f t="shared" si="5"/>
        <v>8</v>
      </c>
      <c r="P17" s="69">
        <f>VLOOKUP($A17,'Return Data'!$A$7:$R$526,16,0)</f>
        <v>2.5635855425404501</v>
      </c>
      <c r="Q17" s="70">
        <f t="shared" si="6"/>
        <v>8</v>
      </c>
      <c r="R17" s="69">
        <f>VLOOKUP($A17,'Return Data'!$A$7:$R$526,17,0)</f>
        <v>22.297064039084201</v>
      </c>
      <c r="S17" s="71">
        <f t="shared" si="7"/>
        <v>9</v>
      </c>
    </row>
    <row r="18" spans="1:19" x14ac:dyDescent="0.25">
      <c r="A18" s="67" t="s">
        <v>40</v>
      </c>
      <c r="B18" s="68">
        <f>VLOOKUP($A18,'Return Data'!$A$7:$R$526,2,0)</f>
        <v>43985</v>
      </c>
      <c r="C18" s="69">
        <f>VLOOKUP($A18,'Return Data'!$A$7:$R$526,3,0)</f>
        <v>117.51009999999999</v>
      </c>
      <c r="D18" s="69">
        <f>VLOOKUP($A18,'Return Data'!$A$7:$R$526,11,0)</f>
        <v>-34.028584859471799</v>
      </c>
      <c r="E18" s="70">
        <f t="shared" si="0"/>
        <v>3</v>
      </c>
      <c r="F18" s="69">
        <f>VLOOKUP($A18,'Return Data'!$A$7:$R$526,12,0)</f>
        <v>-29.0420114807477</v>
      </c>
      <c r="G18" s="70">
        <f t="shared" si="1"/>
        <v>5</v>
      </c>
      <c r="H18" s="69">
        <f>VLOOKUP($A18,'Return Data'!$A$7:$R$526,13,0)</f>
        <v>-8.2935330491184907</v>
      </c>
      <c r="I18" s="70">
        <f t="shared" si="2"/>
        <v>7</v>
      </c>
      <c r="J18" s="69">
        <f>VLOOKUP($A18,'Return Data'!$A$7:$R$526,14,0)</f>
        <v>-14.7998625825907</v>
      </c>
      <c r="K18" s="70">
        <f t="shared" si="3"/>
        <v>6</v>
      </c>
      <c r="L18" s="69">
        <f>VLOOKUP($A18,'Return Data'!$A$7:$R$526,18,0)</f>
        <v>0</v>
      </c>
      <c r="M18" s="70">
        <f t="shared" si="4"/>
        <v>1</v>
      </c>
      <c r="N18" s="69">
        <f>VLOOKUP($A18,'Return Data'!$A$7:$R$526,15,0)</f>
        <v>-1.6746017098203401</v>
      </c>
      <c r="O18" s="70">
        <f t="shared" si="5"/>
        <v>3</v>
      </c>
      <c r="P18" s="69">
        <f>VLOOKUP($A18,'Return Data'!$A$7:$R$526,16,0)</f>
        <v>7.1932142350189103</v>
      </c>
      <c r="Q18" s="70">
        <f t="shared" si="6"/>
        <v>1</v>
      </c>
      <c r="R18" s="69">
        <f>VLOOKUP($A18,'Return Data'!$A$7:$R$526,17,0)</f>
        <v>67.447897043657605</v>
      </c>
      <c r="S18" s="71">
        <f t="shared" si="7"/>
        <v>4</v>
      </c>
    </row>
    <row r="19" spans="1:19" x14ac:dyDescent="0.25">
      <c r="A19" s="67" t="s">
        <v>41</v>
      </c>
      <c r="B19" s="68">
        <f>VLOOKUP($A19,'Return Data'!$A$7:$R$526,2,0)</f>
        <v>43985</v>
      </c>
      <c r="C19" s="69">
        <f>VLOOKUP($A19,'Return Data'!$A$7:$R$526,3,0)</f>
        <v>8.7947000000000006</v>
      </c>
      <c r="D19" s="69">
        <f>VLOOKUP($A19,'Return Data'!$A$7:$R$526,11,0)</f>
        <v>-48.664788043315603</v>
      </c>
      <c r="E19" s="70">
        <f t="shared" si="0"/>
        <v>6</v>
      </c>
      <c r="F19" s="69">
        <f>VLOOKUP($A19,'Return Data'!$A$7:$R$526,12,0)</f>
        <v>-30.8403087103666</v>
      </c>
      <c r="G19" s="70">
        <f t="shared" si="1"/>
        <v>8</v>
      </c>
      <c r="H19" s="69">
        <f>VLOOKUP($A19,'Return Data'!$A$7:$R$526,13,0)</f>
        <v>-6.3401846231092298</v>
      </c>
      <c r="I19" s="70">
        <f t="shared" si="2"/>
        <v>5</v>
      </c>
      <c r="J19" s="69">
        <f>VLOOKUP($A19,'Return Data'!$A$7:$R$526,14,0)</f>
        <v>-12.090177584708201</v>
      </c>
      <c r="K19" s="70">
        <f t="shared" si="3"/>
        <v>3</v>
      </c>
      <c r="L19" s="69"/>
      <c r="M19" s="70"/>
      <c r="N19" s="69"/>
      <c r="O19" s="70"/>
      <c r="P19" s="69"/>
      <c r="Q19" s="70"/>
      <c r="R19" s="69">
        <f>VLOOKUP($A19,'Return Data'!$A$7:$R$526,17,0)</f>
        <v>-6.3666353111432699</v>
      </c>
      <c r="S19" s="71">
        <f t="shared" si="7"/>
        <v>14</v>
      </c>
    </row>
    <row r="20" spans="1:19" x14ac:dyDescent="0.25">
      <c r="A20" s="67" t="s">
        <v>42</v>
      </c>
      <c r="B20" s="68">
        <f>VLOOKUP($A20,'Return Data'!$A$7:$R$526,2,0)</f>
        <v>43985</v>
      </c>
      <c r="C20" s="69">
        <f>VLOOKUP($A20,'Return Data'!$A$7:$R$526,3,0)</f>
        <v>8.6318000000000001</v>
      </c>
      <c r="D20" s="69">
        <f>VLOOKUP($A20,'Return Data'!$A$7:$R$526,11,0)</f>
        <v>-44.275402592648803</v>
      </c>
      <c r="E20" s="70">
        <f t="shared" si="0"/>
        <v>4</v>
      </c>
      <c r="F20" s="69">
        <f>VLOOKUP($A20,'Return Data'!$A$7:$R$526,12,0)</f>
        <v>-27.997349090333401</v>
      </c>
      <c r="G20" s="70">
        <f t="shared" si="1"/>
        <v>4</v>
      </c>
      <c r="H20" s="69">
        <f>VLOOKUP($A20,'Return Data'!$A$7:$R$526,13,0)</f>
        <v>-5.0496875768569396</v>
      </c>
      <c r="I20" s="70">
        <f t="shared" si="2"/>
        <v>4</v>
      </c>
      <c r="J20" s="69">
        <f>VLOOKUP($A20,'Return Data'!$A$7:$R$526,14,0)</f>
        <v>-11.346736459420301</v>
      </c>
      <c r="K20" s="70">
        <f t="shared" si="3"/>
        <v>1</v>
      </c>
      <c r="L20" s="69"/>
      <c r="M20" s="70"/>
      <c r="N20" s="69"/>
      <c r="O20" s="70"/>
      <c r="P20" s="69"/>
      <c r="Q20" s="70"/>
      <c r="R20" s="69">
        <f>VLOOKUP($A20,'Return Data'!$A$7:$R$526,17,0)</f>
        <v>-7.45362686567164</v>
      </c>
      <c r="S20" s="71">
        <f t="shared" si="7"/>
        <v>16</v>
      </c>
    </row>
    <row r="21" spans="1:19" x14ac:dyDescent="0.25">
      <c r="A21" s="67" t="s">
        <v>43</v>
      </c>
      <c r="B21" s="68">
        <f>VLOOKUP($A21,'Return Data'!$A$7:$R$526,2,0)</f>
        <v>43985</v>
      </c>
      <c r="C21" s="69">
        <f>VLOOKUP($A21,'Return Data'!$A$7:$R$526,3,0)</f>
        <v>188.74940000000001</v>
      </c>
      <c r="D21" s="69">
        <f>VLOOKUP($A21,'Return Data'!$A$7:$R$526,11,0)</f>
        <v>-59.562924377812799</v>
      </c>
      <c r="E21" s="70">
        <f t="shared" si="0"/>
        <v>13</v>
      </c>
      <c r="F21" s="69">
        <f>VLOOKUP($A21,'Return Data'!$A$7:$R$526,12,0)</f>
        <v>-42.217987403162297</v>
      </c>
      <c r="G21" s="70">
        <f t="shared" si="1"/>
        <v>15</v>
      </c>
      <c r="H21" s="69">
        <f>VLOOKUP($A21,'Return Data'!$A$7:$R$526,13,0)</f>
        <v>-18.741978870883599</v>
      </c>
      <c r="I21" s="70">
        <f t="shared" si="2"/>
        <v>13</v>
      </c>
      <c r="J21" s="69">
        <f>VLOOKUP($A21,'Return Data'!$A$7:$R$526,14,0)</f>
        <v>-26.764389336155698</v>
      </c>
      <c r="K21" s="70">
        <f t="shared" si="3"/>
        <v>14</v>
      </c>
      <c r="L21" s="69">
        <f>VLOOKUP($A21,'Return Data'!$A$7:$R$526,18,0)</f>
        <v>0</v>
      </c>
      <c r="M21" s="70">
        <f t="shared" si="4"/>
        <v>1</v>
      </c>
      <c r="N21" s="69">
        <f>VLOOKUP($A21,'Return Data'!$A$7:$R$526,15,0)</f>
        <v>-7.4748109438310903</v>
      </c>
      <c r="O21" s="70">
        <f t="shared" si="5"/>
        <v>9</v>
      </c>
      <c r="P21" s="69">
        <f>VLOOKUP($A21,'Return Data'!$A$7:$R$526,16,0)</f>
        <v>1.1015274343349</v>
      </c>
      <c r="Q21" s="70">
        <f t="shared" si="6"/>
        <v>9</v>
      </c>
      <c r="R21" s="69">
        <f>VLOOKUP($A21,'Return Data'!$A$7:$R$526,17,0)</f>
        <v>48.7405235862526</v>
      </c>
      <c r="S21" s="71">
        <f t="shared" si="7"/>
        <v>5</v>
      </c>
    </row>
    <row r="22" spans="1:19" x14ac:dyDescent="0.25">
      <c r="A22" s="67" t="s">
        <v>44</v>
      </c>
      <c r="B22" s="68">
        <f>VLOOKUP($A22,'Return Data'!$A$7:$R$526,2,0)</f>
        <v>43985</v>
      </c>
      <c r="C22" s="69">
        <f>VLOOKUP($A22,'Return Data'!$A$7:$R$526,3,0)</f>
        <v>9.27</v>
      </c>
      <c r="D22" s="69">
        <f>VLOOKUP($A22,'Return Data'!$A$7:$R$526,11,0)</f>
        <v>-28.9619565217392</v>
      </c>
      <c r="E22" s="70">
        <f t="shared" si="0"/>
        <v>2</v>
      </c>
      <c r="F22" s="69">
        <f>VLOOKUP($A22,'Return Data'!$A$7:$R$526,12,0)</f>
        <v>-25.5180461525017</v>
      </c>
      <c r="G22" s="70">
        <f t="shared" si="1"/>
        <v>2</v>
      </c>
      <c r="H22" s="69">
        <f>VLOOKUP($A22,'Return Data'!$A$7:$R$526,13,0)</f>
        <v>-4.5791514598540202</v>
      </c>
      <c r="I22" s="70">
        <f t="shared" si="2"/>
        <v>3</v>
      </c>
      <c r="J22" s="69">
        <f>VLOOKUP($A22,'Return Data'!$A$7:$R$526,14,0)</f>
        <v>-14.7573629861781</v>
      </c>
      <c r="K22" s="70">
        <f t="shared" si="3"/>
        <v>5</v>
      </c>
      <c r="L22" s="69"/>
      <c r="M22" s="70"/>
      <c r="N22" s="69"/>
      <c r="O22" s="70"/>
      <c r="P22" s="69"/>
      <c r="Q22" s="70"/>
      <c r="R22" s="69">
        <f>VLOOKUP($A22,'Return Data'!$A$7:$R$526,17,0)</f>
        <v>-4.8800366300366296</v>
      </c>
      <c r="S22" s="71">
        <f t="shared" si="7"/>
        <v>13</v>
      </c>
    </row>
    <row r="23" spans="1:19" x14ac:dyDescent="0.25">
      <c r="A23" s="67" t="s">
        <v>45</v>
      </c>
      <c r="B23" s="68">
        <f>VLOOKUP($A23,'Return Data'!$A$7:$R$526,2,0)</f>
        <v>43985</v>
      </c>
      <c r="C23" s="69">
        <f>VLOOKUP($A23,'Return Data'!$A$7:$R$526,3,0)</f>
        <v>55.023600000000002</v>
      </c>
      <c r="D23" s="69">
        <f>VLOOKUP($A23,'Return Data'!$A$7:$R$526,11,0)</f>
        <v>-51.523046865170002</v>
      </c>
      <c r="E23" s="70">
        <f t="shared" si="0"/>
        <v>9</v>
      </c>
      <c r="F23" s="69">
        <f>VLOOKUP($A23,'Return Data'!$A$7:$R$526,12,0)</f>
        <v>-25.5596557575848</v>
      </c>
      <c r="G23" s="70">
        <f t="shared" si="1"/>
        <v>3</v>
      </c>
      <c r="H23" s="69">
        <f>VLOOKUP($A23,'Return Data'!$A$7:$R$526,13,0)</f>
        <v>-4.1054593348027</v>
      </c>
      <c r="I23" s="70">
        <f t="shared" si="2"/>
        <v>2</v>
      </c>
      <c r="J23" s="69">
        <f>VLOOKUP($A23,'Return Data'!$A$7:$R$526,14,0)</f>
        <v>-12.271123082018701</v>
      </c>
      <c r="K23" s="70">
        <f t="shared" si="3"/>
        <v>4</v>
      </c>
      <c r="L23" s="69">
        <f>VLOOKUP($A23,'Return Data'!$A$7:$R$526,18,0)</f>
        <v>0</v>
      </c>
      <c r="M23" s="70">
        <f t="shared" si="4"/>
        <v>1</v>
      </c>
      <c r="N23" s="69">
        <f>VLOOKUP($A23,'Return Data'!$A$7:$R$526,15,0)</f>
        <v>0.65545477455645296</v>
      </c>
      <c r="O23" s="70">
        <f t="shared" si="5"/>
        <v>1</v>
      </c>
      <c r="P23" s="69">
        <f>VLOOKUP($A23,'Return Data'!$A$7:$R$526,16,0)</f>
        <v>3.3389718812983098</v>
      </c>
      <c r="Q23" s="70">
        <f t="shared" si="6"/>
        <v>6</v>
      </c>
      <c r="R23" s="69">
        <f>VLOOKUP($A23,'Return Data'!$A$7:$R$526,17,0)</f>
        <v>30.253339469808498</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-50.841286346331614</v>
      </c>
      <c r="E25" s="78"/>
      <c r="F25" s="79">
        <f>AVERAGE(F8:F23)</f>
        <v>-32.734409798976337</v>
      </c>
      <c r="G25" s="78"/>
      <c r="H25" s="79">
        <f>AVERAGE(H8:H23)</f>
        <v>-11.588551093643657</v>
      </c>
      <c r="I25" s="78"/>
      <c r="J25" s="79">
        <f>AVERAGE(J8:J23)</f>
        <v>-19.159163899054199</v>
      </c>
      <c r="K25" s="78"/>
      <c r="L25" s="79">
        <f>AVERAGE(L8:L23)</f>
        <v>0</v>
      </c>
      <c r="M25" s="78"/>
      <c r="N25" s="79">
        <f>AVERAGE(N8:N23)</f>
        <v>-4.516380540557793</v>
      </c>
      <c r="O25" s="78"/>
      <c r="P25" s="79">
        <f>AVERAGE(P8:P23)</f>
        <v>3.3817335391282652</v>
      </c>
      <c r="Q25" s="78"/>
      <c r="R25" s="79">
        <f>AVERAGE(R8:R23)</f>
        <v>30.625549650852044</v>
      </c>
      <c r="S25" s="80"/>
    </row>
    <row r="26" spans="1:19" x14ac:dyDescent="0.25">
      <c r="A26" s="77" t="s">
        <v>28</v>
      </c>
      <c r="B26" s="78"/>
      <c r="C26" s="78"/>
      <c r="D26" s="79">
        <f>MIN(D8:D23)</f>
        <v>-95.573011813421004</v>
      </c>
      <c r="E26" s="78"/>
      <c r="F26" s="79">
        <f>MIN(F8:F23)</f>
        <v>-50.202306503057201</v>
      </c>
      <c r="G26" s="78"/>
      <c r="H26" s="79">
        <f>MIN(H8:H23)</f>
        <v>-25.2262337042872</v>
      </c>
      <c r="I26" s="78"/>
      <c r="J26" s="79">
        <f>MIN(J8:J23)</f>
        <v>-32.472290563100998</v>
      </c>
      <c r="K26" s="78"/>
      <c r="L26" s="79">
        <f>MIN(L8:L23)</f>
        <v>0</v>
      </c>
      <c r="M26" s="78"/>
      <c r="N26" s="79">
        <f>MIN(N8:N23)</f>
        <v>-9.6948464380032497</v>
      </c>
      <c r="O26" s="78"/>
      <c r="P26" s="79">
        <f>MIN(P8:P23)</f>
        <v>9.7271272551931603E-2</v>
      </c>
      <c r="Q26" s="78"/>
      <c r="R26" s="79">
        <f>MIN(R8:R23)</f>
        <v>-7.45362686567164</v>
      </c>
      <c r="S26" s="80"/>
    </row>
    <row r="27" spans="1:19" ht="15.75" thickBot="1" x14ac:dyDescent="0.3">
      <c r="A27" s="81" t="s">
        <v>29</v>
      </c>
      <c r="B27" s="82"/>
      <c r="C27" s="82"/>
      <c r="D27" s="83">
        <f>MAX(D8:D23)</f>
        <v>-6.3898249363030999</v>
      </c>
      <c r="E27" s="82"/>
      <c r="F27" s="83">
        <f>MAX(F8:F23)</f>
        <v>-15.4557059369328</v>
      </c>
      <c r="G27" s="82"/>
      <c r="H27" s="83">
        <f>MAX(H8:H23)</f>
        <v>-4.0210725144970603</v>
      </c>
      <c r="I27" s="82"/>
      <c r="J27" s="83">
        <f>MAX(J8:J23)</f>
        <v>-11.346736459420301</v>
      </c>
      <c r="K27" s="82"/>
      <c r="L27" s="83">
        <f>MAX(L8:L23)</f>
        <v>0</v>
      </c>
      <c r="M27" s="82"/>
      <c r="N27" s="83">
        <f>MAX(N8:N23)</f>
        <v>0.65545477455645296</v>
      </c>
      <c r="O27" s="82"/>
      <c r="P27" s="83">
        <f>MAX(P8:P23)</f>
        <v>7.1932142350189103</v>
      </c>
      <c r="Q27" s="82"/>
      <c r="R27" s="83">
        <f>MAX(R8:R23)</f>
        <v>91.780806523917704</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4" t="s">
        <v>349</v>
      </c>
    </row>
    <row r="3" spans="1:20" ht="15.75" thickBot="1" x14ac:dyDescent="0.3">
      <c r="A3" s="125"/>
    </row>
    <row r="4" spans="1:20" ht="15.75" thickBot="1" x14ac:dyDescent="0.3"/>
    <row r="5" spans="1:20" x14ac:dyDescent="0.25">
      <c r="A5" s="32" t="s">
        <v>345</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c r="T5" s="13"/>
    </row>
    <row r="6" spans="1:20"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43985</v>
      </c>
      <c r="C8" s="69">
        <f>VLOOKUP($A8,'Return Data'!$A$7:$R$526,3,0)</f>
        <v>37.42</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-11.609279940129399</v>
      </c>
      <c r="K8" s="70">
        <f t="shared" ref="K8:K29" si="3">RANK(J8,J$8:J$71,0)</f>
        <v>17</v>
      </c>
      <c r="L8" s="69">
        <f>VLOOKUP($A8,'Return Data'!$A$7:$R$526,18,0)</f>
        <v>0</v>
      </c>
      <c r="M8" s="70">
        <f t="shared" ref="M8:M13" si="4">RANK(L8,L$8:L$71,0)</f>
        <v>1</v>
      </c>
      <c r="N8" s="69">
        <f>VLOOKUP($A8,'Return Data'!$A$7:$R$526,15,0)</f>
        <v>1.8390925155567099</v>
      </c>
      <c r="O8" s="70">
        <f>RANK(N8,N$8:N$71,0)</f>
        <v>10</v>
      </c>
      <c r="P8" s="69">
        <f>VLOOKUP($A8,'Return Data'!$A$7:$R$526,16,0)</f>
        <v>7.8129991474434499</v>
      </c>
      <c r="Q8" s="70">
        <f>RANK(P8,P$8:P$71,0)</f>
        <v>13</v>
      </c>
      <c r="R8" s="69">
        <f>VLOOKUP($A8,'Return Data'!$A$7:$R$526,17,0)</f>
        <v>19.0892664740601</v>
      </c>
      <c r="S8" s="71">
        <f t="shared" ref="S8:S39" si="5">RANK(R8,R$8:R$71,0)</f>
        <v>7</v>
      </c>
    </row>
    <row r="9" spans="1:20" x14ac:dyDescent="0.25">
      <c r="A9" s="67" t="s">
        <v>164</v>
      </c>
      <c r="B9" s="68">
        <f>VLOOKUP($A9,'Return Data'!$A$7:$R$526,2,0)</f>
        <v>43985</v>
      </c>
      <c r="C9" s="69">
        <f>VLOOKUP($A9,'Return Data'!$A$7:$R$526,3,0)</f>
        <v>30.49</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-10.005046864897199</v>
      </c>
      <c r="K9" s="70">
        <f t="shared" si="3"/>
        <v>12</v>
      </c>
      <c r="L9" s="69">
        <f>VLOOKUP($A9,'Return Data'!$A$7:$R$526,18,0)</f>
        <v>0</v>
      </c>
      <c r="M9" s="70">
        <f t="shared" si="4"/>
        <v>1</v>
      </c>
      <c r="N9" s="69">
        <f>VLOOKUP($A9,'Return Data'!$A$7:$R$526,15,0)</f>
        <v>2.85565788072625</v>
      </c>
      <c r="O9" s="70">
        <f>RANK(N9,N$8:N$71,0)</f>
        <v>9</v>
      </c>
      <c r="P9" s="69">
        <f>VLOOKUP($A9,'Return Data'!$A$7:$R$526,16,0)</f>
        <v>8.7816887904804304</v>
      </c>
      <c r="Q9" s="70">
        <f>RANK(P9,P$8:P$71,0)</f>
        <v>9</v>
      </c>
      <c r="R9" s="69">
        <f>VLOOKUP($A9,'Return Data'!$A$7:$R$526,17,0)</f>
        <v>20.838689589903399</v>
      </c>
      <c r="S9" s="71">
        <f t="shared" si="5"/>
        <v>6</v>
      </c>
    </row>
    <row r="10" spans="1:20" x14ac:dyDescent="0.25">
      <c r="A10" s="67" t="s">
        <v>165</v>
      </c>
      <c r="B10" s="68">
        <f>VLOOKUP($A10,'Return Data'!$A$7:$R$526,2,0)</f>
        <v>43985</v>
      </c>
      <c r="C10" s="69">
        <f>VLOOKUP($A10,'Return Data'!$A$7:$R$526,3,0)</f>
        <v>46.593400000000003</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-7.1943248880682402</v>
      </c>
      <c r="K10" s="70">
        <f t="shared" si="3"/>
        <v>7</v>
      </c>
      <c r="L10" s="69">
        <f>VLOOKUP($A10,'Return Data'!$A$7:$R$526,18,0)</f>
        <v>0</v>
      </c>
      <c r="M10" s="70">
        <f t="shared" si="4"/>
        <v>1</v>
      </c>
      <c r="N10" s="69">
        <f>VLOOKUP($A10,'Return Data'!$A$7:$R$526,15,0)</f>
        <v>7.06028707509412</v>
      </c>
      <c r="O10" s="70">
        <f>RANK(N10,N$8:N$71,0)</f>
        <v>3</v>
      </c>
      <c r="P10" s="69">
        <f>VLOOKUP($A10,'Return Data'!$A$7:$R$526,16,0)</f>
        <v>10.2858901190101</v>
      </c>
      <c r="Q10" s="70">
        <f>RANK(P10,P$8:P$71,0)</f>
        <v>2</v>
      </c>
      <c r="R10" s="69">
        <f>VLOOKUP($A10,'Return Data'!$A$7:$R$526,17,0)</f>
        <v>28.606704966941699</v>
      </c>
      <c r="S10" s="71">
        <f t="shared" si="5"/>
        <v>2</v>
      </c>
    </row>
    <row r="11" spans="1:20" x14ac:dyDescent="0.25">
      <c r="A11" s="67" t="s">
        <v>166</v>
      </c>
      <c r="B11" s="68">
        <f>VLOOKUP($A11,'Return Data'!$A$7:$R$526,2,0)</f>
        <v>43985</v>
      </c>
      <c r="C11" s="69">
        <f>VLOOKUP($A11,'Return Data'!$A$7:$R$526,3,0)</f>
        <v>40.86</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-15.93413631874</v>
      </c>
      <c r="K11" s="70">
        <f t="shared" si="3"/>
        <v>34</v>
      </c>
      <c r="L11" s="69">
        <f>VLOOKUP($A11,'Return Data'!$A$7:$R$526,18,0)</f>
        <v>0</v>
      </c>
      <c r="M11" s="70">
        <f t="shared" si="4"/>
        <v>1</v>
      </c>
      <c r="N11" s="69">
        <f>VLOOKUP($A11,'Return Data'!$A$7:$R$526,15,0)</f>
        <v>-3.7755586202968199</v>
      </c>
      <c r="O11" s="70">
        <f>RANK(N11,N$8:N$71,0)</f>
        <v>40</v>
      </c>
      <c r="P11" s="69">
        <f>VLOOKUP($A11,'Return Data'!$A$7:$R$526,16,0)</f>
        <v>2.3192283880432001</v>
      </c>
      <c r="Q11" s="70">
        <f>RANK(P11,P$8:P$71,0)</f>
        <v>35</v>
      </c>
      <c r="R11" s="69">
        <f>VLOOKUP($A11,'Return Data'!$A$7:$R$526,17,0)</f>
        <v>0.34134959341990301</v>
      </c>
      <c r="S11" s="71">
        <f t="shared" si="5"/>
        <v>47</v>
      </c>
    </row>
    <row r="12" spans="1:20" x14ac:dyDescent="0.25">
      <c r="A12" s="67" t="s">
        <v>167</v>
      </c>
      <c r="B12" s="68">
        <f>VLOOKUP($A12,'Return Data'!$A$7:$R$526,2,0)</f>
        <v>43985</v>
      </c>
      <c r="C12" s="69">
        <f>VLOOKUP($A12,'Return Data'!$A$7:$R$526,3,0)</f>
        <v>38.454999999999998</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-7.5438720238071699</v>
      </c>
      <c r="K12" s="70">
        <f t="shared" si="3"/>
        <v>8</v>
      </c>
      <c r="L12" s="69">
        <f>VLOOKUP($A12,'Return Data'!$A$7:$R$526,18,0)</f>
        <v>0</v>
      </c>
      <c r="M12" s="70">
        <f t="shared" si="4"/>
        <v>1</v>
      </c>
      <c r="N12" s="69">
        <f>VLOOKUP($A12,'Return Data'!$A$7:$R$526,15,0)</f>
        <v>2.9974261004888798</v>
      </c>
      <c r="O12" s="70">
        <f>RANK(N12,N$8:N$71,0)</f>
        <v>8</v>
      </c>
      <c r="P12" s="69">
        <f>VLOOKUP($A12,'Return Data'!$A$7:$R$526,16,0)</f>
        <v>6.2611121402228598</v>
      </c>
      <c r="Q12" s="70">
        <f>RANK(P12,P$8:P$71,0)</f>
        <v>18</v>
      </c>
      <c r="R12" s="69">
        <f>VLOOKUP($A12,'Return Data'!$A$7:$R$526,17,0)</f>
        <v>16.9472212295844</v>
      </c>
      <c r="S12" s="71">
        <f t="shared" si="5"/>
        <v>11</v>
      </c>
    </row>
    <row r="13" spans="1:20" x14ac:dyDescent="0.25">
      <c r="A13" s="67" t="s">
        <v>168</v>
      </c>
      <c r="B13" s="68">
        <f>VLOOKUP($A13,'Return Data'!$A$7:$R$526,2,0)</f>
        <v>43985</v>
      </c>
      <c r="C13" s="69">
        <f>VLOOKUP($A13,'Return Data'!$A$7:$R$526,3,0)</f>
        <v>8.6300000000000008</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-2.6983569593582901</v>
      </c>
      <c r="K13" s="70">
        <f t="shared" si="3"/>
        <v>3</v>
      </c>
      <c r="L13" s="69">
        <f>VLOOKUP($A13,'Return Data'!$A$7:$R$526,18,0)</f>
        <v>0</v>
      </c>
      <c r="M13" s="70">
        <f t="shared" si="4"/>
        <v>1</v>
      </c>
      <c r="N13" s="69"/>
      <c r="O13" s="70"/>
      <c r="P13" s="69"/>
      <c r="Q13" s="70"/>
      <c r="R13" s="69">
        <f>VLOOKUP($A13,'Return Data'!$A$7:$R$526,17,0)</f>
        <v>-5.9886227544910096</v>
      </c>
      <c r="S13" s="71">
        <f t="shared" si="5"/>
        <v>54</v>
      </c>
    </row>
    <row r="14" spans="1:20" x14ac:dyDescent="0.25">
      <c r="A14" s="67" t="s">
        <v>169</v>
      </c>
      <c r="B14" s="68">
        <f>VLOOKUP($A14,'Return Data'!$A$7:$R$526,2,0)</f>
        <v>43985</v>
      </c>
      <c r="C14" s="69">
        <f>VLOOKUP($A14,'Return Data'!$A$7:$R$526,3,0)</f>
        <v>10.43</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-5.33927384883917</v>
      </c>
      <c r="K14" s="70">
        <f t="shared" si="3"/>
        <v>4</v>
      </c>
      <c r="L14" s="69"/>
      <c r="M14" s="70"/>
      <c r="N14" s="69"/>
      <c r="O14" s="70"/>
      <c r="P14" s="69"/>
      <c r="Q14" s="70"/>
      <c r="R14" s="69">
        <f>VLOOKUP($A14,'Return Data'!$A$7:$R$526,17,0)</f>
        <v>2.6467116357504201</v>
      </c>
      <c r="S14" s="71">
        <f t="shared" si="5"/>
        <v>44</v>
      </c>
    </row>
    <row r="15" spans="1:20" x14ac:dyDescent="0.25">
      <c r="A15" s="67" t="s">
        <v>170</v>
      </c>
      <c r="B15" s="68">
        <f>VLOOKUP($A15,'Return Data'!$A$7:$R$526,2,0)</f>
        <v>43985</v>
      </c>
      <c r="C15" s="69">
        <f>VLOOKUP($A15,'Return Data'!$A$7:$R$526,3,0)</f>
        <v>55.76</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-2.45958989152285</v>
      </c>
      <c r="K15" s="70">
        <f t="shared" si="3"/>
        <v>2</v>
      </c>
      <c r="L15" s="69">
        <f>VLOOKUP($A15,'Return Data'!$A$7:$R$526,18,0)</f>
        <v>0</v>
      </c>
      <c r="M15" s="70">
        <f t="shared" ref="M15:M24" si="6">RANK(L15,L$8:L$71,0)</f>
        <v>1</v>
      </c>
      <c r="N15" s="69">
        <f>VLOOKUP($A15,'Return Data'!$A$7:$R$526,15,0)</f>
        <v>5.2027190781237804</v>
      </c>
      <c r="O15" s="70">
        <f t="shared" ref="O15:O24" si="7">RANK(N15,N$8:N$71,0)</f>
        <v>5</v>
      </c>
      <c r="P15" s="69">
        <f>VLOOKUP($A15,'Return Data'!$A$7:$R$526,16,0)</f>
        <v>9.3371359433065404</v>
      </c>
      <c r="Q15" s="70">
        <f>RANK(P15,P$8:P$71,0)</f>
        <v>6</v>
      </c>
      <c r="R15" s="69">
        <f>VLOOKUP($A15,'Return Data'!$A$7:$R$526,17,0)</f>
        <v>18.653310143024399</v>
      </c>
      <c r="S15" s="71">
        <f t="shared" si="5"/>
        <v>9</v>
      </c>
    </row>
    <row r="16" spans="1:20" x14ac:dyDescent="0.25">
      <c r="A16" s="67" t="s">
        <v>171</v>
      </c>
      <c r="B16" s="68">
        <f>VLOOKUP($A16,'Return Data'!$A$7:$R$526,2,0)</f>
        <v>43985</v>
      </c>
      <c r="C16" s="69">
        <f>VLOOKUP($A16,'Return Data'!$A$7:$R$526,3,0)</f>
        <v>64.89</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-8.7487007165360904</v>
      </c>
      <c r="K16" s="70">
        <f t="shared" si="3"/>
        <v>10</v>
      </c>
      <c r="L16" s="69">
        <f>VLOOKUP($A16,'Return Data'!$A$7:$R$526,18,0)</f>
        <v>0</v>
      </c>
      <c r="M16" s="70">
        <f t="shared" si="6"/>
        <v>1</v>
      </c>
      <c r="N16" s="69">
        <f>VLOOKUP($A16,'Return Data'!$A$7:$R$526,15,0)</f>
        <v>5.2270197412993902</v>
      </c>
      <c r="O16" s="70">
        <f t="shared" si="7"/>
        <v>4</v>
      </c>
      <c r="P16" s="69">
        <f>VLOOKUP($A16,'Return Data'!$A$7:$R$526,16,0)</f>
        <v>8.6269094889784608</v>
      </c>
      <c r="Q16" s="70">
        <f>RANK(P16,P$8:P$71,0)</f>
        <v>10</v>
      </c>
      <c r="R16" s="69">
        <f>VLOOKUP($A16,'Return Data'!$A$7:$R$526,17,0)</f>
        <v>15.7908130805446</v>
      </c>
      <c r="S16" s="71">
        <f t="shared" si="5"/>
        <v>14</v>
      </c>
    </row>
    <row r="17" spans="1:19" x14ac:dyDescent="0.25">
      <c r="A17" s="67" t="s">
        <v>172</v>
      </c>
      <c r="B17" s="68">
        <f>VLOOKUP($A17,'Return Data'!$A$7:$R$526,2,0)</f>
        <v>43985</v>
      </c>
      <c r="C17" s="69">
        <f>VLOOKUP($A17,'Return Data'!$A$7:$R$526,3,0)</f>
        <v>45.665999999999997</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-12.5598550279897</v>
      </c>
      <c r="K17" s="70">
        <f t="shared" si="3"/>
        <v>18</v>
      </c>
      <c r="L17" s="69">
        <f>VLOOKUP($A17,'Return Data'!$A$7:$R$526,18,0)</f>
        <v>0</v>
      </c>
      <c r="M17" s="70">
        <f t="shared" si="6"/>
        <v>1</v>
      </c>
      <c r="N17" s="69">
        <f>VLOOKUP($A17,'Return Data'!$A$7:$R$526,15,0)</f>
        <v>1.32035777950769</v>
      </c>
      <c r="O17" s="70">
        <f t="shared" si="7"/>
        <v>15</v>
      </c>
      <c r="P17" s="69">
        <f>VLOOKUP($A17,'Return Data'!$A$7:$R$526,16,0)</f>
        <v>9.1369471752760205</v>
      </c>
      <c r="Q17" s="70">
        <f>RANK(P17,P$8:P$71,0)</f>
        <v>7</v>
      </c>
      <c r="R17" s="69">
        <f>VLOOKUP($A17,'Return Data'!$A$7:$R$526,17,0)</f>
        <v>19.015562002781401</v>
      </c>
      <c r="S17" s="71">
        <f t="shared" si="5"/>
        <v>8</v>
      </c>
    </row>
    <row r="18" spans="1:19" x14ac:dyDescent="0.25">
      <c r="A18" s="67" t="s">
        <v>173</v>
      </c>
      <c r="B18" s="68">
        <f>VLOOKUP($A18,'Return Data'!$A$7:$R$526,2,0)</f>
        <v>43985</v>
      </c>
      <c r="C18" s="69">
        <f>VLOOKUP($A18,'Return Data'!$A$7:$R$526,3,0)</f>
        <v>43.51</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-15.3738983929497</v>
      </c>
      <c r="K18" s="70">
        <f t="shared" si="3"/>
        <v>31</v>
      </c>
      <c r="L18" s="69">
        <f>VLOOKUP($A18,'Return Data'!$A$7:$R$526,18,0)</f>
        <v>0</v>
      </c>
      <c r="M18" s="70">
        <f t="shared" si="6"/>
        <v>1</v>
      </c>
      <c r="N18" s="69">
        <f>VLOOKUP($A18,'Return Data'!$A$7:$R$526,15,0)</f>
        <v>-0.87853261595682097</v>
      </c>
      <c r="O18" s="70">
        <f t="shared" si="7"/>
        <v>25</v>
      </c>
      <c r="P18" s="69">
        <f>VLOOKUP($A18,'Return Data'!$A$7:$R$526,16,0)</f>
        <v>4.04088801531418</v>
      </c>
      <c r="Q18" s="70">
        <f>RANK(P18,P$8:P$71,0)</f>
        <v>25</v>
      </c>
      <c r="R18" s="69">
        <f>VLOOKUP($A18,'Return Data'!$A$7:$R$526,17,0)</f>
        <v>13.512755363050401</v>
      </c>
      <c r="S18" s="71">
        <f t="shared" si="5"/>
        <v>22</v>
      </c>
    </row>
    <row r="19" spans="1:19" x14ac:dyDescent="0.25">
      <c r="A19" s="85" t="s">
        <v>174</v>
      </c>
      <c r="B19" s="68">
        <f>VLOOKUP($A19,'Return Data'!$A$7:$R$526,2,0)</f>
        <v>43985</v>
      </c>
      <c r="C19" s="69">
        <f>VLOOKUP($A19,'Return Data'!$A$7:$R$526,3,0)</f>
        <v>13.0236</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-17.082674595581299</v>
      </c>
      <c r="K19" s="70">
        <f t="shared" si="3"/>
        <v>43</v>
      </c>
      <c r="L19" s="69">
        <f>VLOOKUP($A19,'Return Data'!$A$7:$R$526,18,0)</f>
        <v>0</v>
      </c>
      <c r="M19" s="70">
        <f t="shared" si="6"/>
        <v>1</v>
      </c>
      <c r="N19" s="69">
        <f>VLOOKUP($A19,'Return Data'!$A$7:$R$526,15,0)</f>
        <v>-1.1515480507789699</v>
      </c>
      <c r="O19" s="70">
        <f t="shared" si="7"/>
        <v>27</v>
      </c>
      <c r="P19" s="69"/>
      <c r="Q19" s="70"/>
      <c r="R19" s="69">
        <f>VLOOKUP($A19,'Return Data'!$A$7:$R$526,17,0)</f>
        <v>6.8250711193568296</v>
      </c>
      <c r="S19" s="71">
        <f t="shared" si="5"/>
        <v>38</v>
      </c>
    </row>
    <row r="20" spans="1:19" x14ac:dyDescent="0.25">
      <c r="A20" s="67" t="s">
        <v>175</v>
      </c>
      <c r="B20" s="68">
        <f>VLOOKUP($A20,'Return Data'!$A$7:$R$526,2,0)</f>
        <v>43985</v>
      </c>
      <c r="C20" s="69">
        <f>VLOOKUP($A20,'Return Data'!$A$7:$R$526,3,0)</f>
        <v>483.68419999999998</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-21.514433036395701</v>
      </c>
      <c r="K20" s="70">
        <f t="shared" si="3"/>
        <v>49</v>
      </c>
      <c r="L20" s="69">
        <f>VLOOKUP($A20,'Return Data'!$A$7:$R$526,18,0)</f>
        <v>0</v>
      </c>
      <c r="M20" s="70">
        <f t="shared" si="6"/>
        <v>1</v>
      </c>
      <c r="N20" s="69">
        <f>VLOOKUP($A20,'Return Data'!$A$7:$R$526,15,0)</f>
        <v>-2.8902115268149</v>
      </c>
      <c r="O20" s="70">
        <f t="shared" si="7"/>
        <v>36</v>
      </c>
      <c r="P20" s="69">
        <f>VLOOKUP($A20,'Return Data'!$A$7:$R$526,16,0)</f>
        <v>2.9211983057293298</v>
      </c>
      <c r="Q20" s="70">
        <f>RANK(P20,P$8:P$71,0)</f>
        <v>32</v>
      </c>
      <c r="R20" s="69">
        <f>VLOOKUP($A20,'Return Data'!$A$7:$R$526,17,0)</f>
        <v>13.380629283034001</v>
      </c>
      <c r="S20" s="71">
        <f t="shared" si="5"/>
        <v>23</v>
      </c>
    </row>
    <row r="21" spans="1:19" x14ac:dyDescent="0.25">
      <c r="A21" s="67" t="s">
        <v>176</v>
      </c>
      <c r="B21" s="68">
        <f>VLOOKUP($A21,'Return Data'!$A$7:$R$526,2,0)</f>
        <v>43985</v>
      </c>
      <c r="C21" s="69">
        <f>VLOOKUP($A21,'Return Data'!$A$7:$R$526,3,0)</f>
        <v>312.17899999999997</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-19.579611015078299</v>
      </c>
      <c r="K21" s="70">
        <f t="shared" si="3"/>
        <v>46</v>
      </c>
      <c r="L21" s="69">
        <f>VLOOKUP($A21,'Return Data'!$A$7:$R$526,18,0)</f>
        <v>0</v>
      </c>
      <c r="M21" s="70">
        <f t="shared" si="6"/>
        <v>1</v>
      </c>
      <c r="N21" s="69">
        <f>VLOOKUP($A21,'Return Data'!$A$7:$R$526,15,0)</f>
        <v>-0.55854401910694496</v>
      </c>
      <c r="O21" s="70">
        <f t="shared" si="7"/>
        <v>23</v>
      </c>
      <c r="P21" s="69">
        <f>VLOOKUP($A21,'Return Data'!$A$7:$R$526,16,0)</f>
        <v>6.9054591719635603</v>
      </c>
      <c r="Q21" s="70">
        <f>RANK(P21,P$8:P$71,0)</f>
        <v>15</v>
      </c>
      <c r="R21" s="69">
        <f>VLOOKUP($A21,'Return Data'!$A$7:$R$526,17,0)</f>
        <v>15.169577941261601</v>
      </c>
      <c r="S21" s="71">
        <f t="shared" si="5"/>
        <v>19</v>
      </c>
    </row>
    <row r="22" spans="1:19" x14ac:dyDescent="0.25">
      <c r="A22" s="67" t="s">
        <v>177</v>
      </c>
      <c r="B22" s="68">
        <f>VLOOKUP($A22,'Return Data'!$A$7:$R$526,2,0)</f>
        <v>43985</v>
      </c>
      <c r="C22" s="69">
        <f>VLOOKUP($A22,'Return Data'!$A$7:$R$526,3,0)</f>
        <v>429.22300000000001</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-23.418544804639101</v>
      </c>
      <c r="K22" s="70">
        <f t="shared" si="3"/>
        <v>53</v>
      </c>
      <c r="L22" s="69">
        <f>VLOOKUP($A22,'Return Data'!$A$7:$R$526,18,0)</f>
        <v>0</v>
      </c>
      <c r="M22" s="70">
        <f t="shared" si="6"/>
        <v>1</v>
      </c>
      <c r="N22" s="69">
        <f>VLOOKUP($A22,'Return Data'!$A$7:$R$526,15,0)</f>
        <v>-5.0571953329266002</v>
      </c>
      <c r="O22" s="70">
        <f t="shared" si="7"/>
        <v>44</v>
      </c>
      <c r="P22" s="69">
        <f>VLOOKUP($A22,'Return Data'!$A$7:$R$526,16,0)</f>
        <v>2.1331705379764001</v>
      </c>
      <c r="Q22" s="70">
        <f>RANK(P22,P$8:P$71,0)</f>
        <v>36</v>
      </c>
      <c r="R22" s="69">
        <f>VLOOKUP($A22,'Return Data'!$A$7:$R$526,17,0)</f>
        <v>10.2223542157415</v>
      </c>
      <c r="S22" s="71">
        <f t="shared" si="5"/>
        <v>31</v>
      </c>
    </row>
    <row r="23" spans="1:19" x14ac:dyDescent="0.25">
      <c r="A23" s="67" t="s">
        <v>178</v>
      </c>
      <c r="B23" s="68">
        <f>VLOOKUP($A23,'Return Data'!$A$7:$R$526,2,0)</f>
        <v>43985</v>
      </c>
      <c r="C23" s="69">
        <f>VLOOKUP($A23,'Return Data'!$A$7:$R$526,3,0)</f>
        <v>32.978499999999997</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-16.977434388515999</v>
      </c>
      <c r="K23" s="70">
        <f t="shared" si="3"/>
        <v>40</v>
      </c>
      <c r="L23" s="69">
        <f>VLOOKUP($A23,'Return Data'!$A$7:$R$526,18,0)</f>
        <v>0</v>
      </c>
      <c r="M23" s="70">
        <f t="shared" si="6"/>
        <v>1</v>
      </c>
      <c r="N23" s="69">
        <f>VLOOKUP($A23,'Return Data'!$A$7:$R$526,15,0)</f>
        <v>-3.14747483157476</v>
      </c>
      <c r="O23" s="70">
        <f t="shared" si="7"/>
        <v>37</v>
      </c>
      <c r="P23" s="69">
        <f>VLOOKUP($A23,'Return Data'!$A$7:$R$526,16,0)</f>
        <v>5.0415638445460003</v>
      </c>
      <c r="Q23" s="70">
        <f>RANK(P23,P$8:P$71,0)</f>
        <v>23</v>
      </c>
      <c r="R23" s="69">
        <f>VLOOKUP($A23,'Return Data'!$A$7:$R$526,17,0)</f>
        <v>12.7215684436615</v>
      </c>
      <c r="S23" s="71">
        <f t="shared" si="5"/>
        <v>25</v>
      </c>
    </row>
    <row r="24" spans="1:19" x14ac:dyDescent="0.25">
      <c r="A24" s="67" t="s">
        <v>179</v>
      </c>
      <c r="B24" s="68">
        <f>VLOOKUP($A24,'Return Data'!$A$7:$R$526,2,0)</f>
        <v>43985</v>
      </c>
      <c r="C24" s="69">
        <f>VLOOKUP($A24,'Return Data'!$A$7:$R$526,3,0)</f>
        <v>348.49</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-16.149871565053399</v>
      </c>
      <c r="K24" s="70">
        <f t="shared" si="3"/>
        <v>36</v>
      </c>
      <c r="L24" s="69">
        <f>VLOOKUP($A24,'Return Data'!$A$7:$R$526,18,0)</f>
        <v>0</v>
      </c>
      <c r="M24" s="70">
        <f t="shared" si="6"/>
        <v>1</v>
      </c>
      <c r="N24" s="69">
        <f>VLOOKUP($A24,'Return Data'!$A$7:$R$526,15,0)</f>
        <v>0.77775699583102498</v>
      </c>
      <c r="O24" s="70">
        <f t="shared" si="7"/>
        <v>21</v>
      </c>
      <c r="P24" s="69">
        <f>VLOOKUP($A24,'Return Data'!$A$7:$R$526,16,0)</f>
        <v>6.2388324518838596</v>
      </c>
      <c r="Q24" s="70">
        <f>RANK(P24,P$8:P$71,0)</f>
        <v>19</v>
      </c>
      <c r="R24" s="69">
        <f>VLOOKUP($A24,'Return Data'!$A$7:$R$526,17,0)</f>
        <v>16.042113517645699</v>
      </c>
      <c r="S24" s="71">
        <f t="shared" si="5"/>
        <v>13</v>
      </c>
    </row>
    <row r="25" spans="1:19" x14ac:dyDescent="0.25">
      <c r="A25" s="67" t="s">
        <v>180</v>
      </c>
      <c r="B25" s="68">
        <f>VLOOKUP($A25,'Return Data'!$A$7:$R$526,2,0)</f>
        <v>43985</v>
      </c>
      <c r="C25" s="69">
        <f>VLOOKUP($A25,'Return Data'!$A$7:$R$526,3,0)</f>
        <v>9.1</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-19.6284828228167</v>
      </c>
      <c r="K25" s="70">
        <f t="shared" si="3"/>
        <v>47</v>
      </c>
      <c r="L25" s="69"/>
      <c r="M25" s="70"/>
      <c r="N25" s="69"/>
      <c r="O25" s="70"/>
      <c r="P25" s="69"/>
      <c r="Q25" s="70"/>
      <c r="R25" s="69">
        <f>VLOOKUP($A25,'Return Data'!$A$7:$R$526,17,0)</f>
        <v>-4.0909090909090899</v>
      </c>
      <c r="S25" s="71">
        <f t="shared" si="5"/>
        <v>51</v>
      </c>
    </row>
    <row r="26" spans="1:19" x14ac:dyDescent="0.25">
      <c r="A26" s="67" t="s">
        <v>181</v>
      </c>
      <c r="B26" s="68">
        <f>VLOOKUP($A26,'Return Data'!$A$7:$R$526,2,0)</f>
        <v>43985</v>
      </c>
      <c r="C26" s="69">
        <f>VLOOKUP($A26,'Return Data'!$A$7:$R$526,3,0)</f>
        <v>25.95</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-8.2165271562285103</v>
      </c>
      <c r="K26" s="70">
        <f t="shared" si="3"/>
        <v>9</v>
      </c>
      <c r="L26" s="69">
        <f>VLOOKUP($A26,'Return Data'!$A$7:$R$526,18,0)</f>
        <v>0</v>
      </c>
      <c r="M26" s="70">
        <f>RANK(L26,L$8:L$71,0)</f>
        <v>1</v>
      </c>
      <c r="N26" s="69">
        <f>VLOOKUP($A26,'Return Data'!$A$7:$R$526,15,0)</f>
        <v>1.6555522121230899</v>
      </c>
      <c r="O26" s="70">
        <f>RANK(N26,N$8:N$71,0)</f>
        <v>12</v>
      </c>
      <c r="P26" s="69">
        <f>VLOOKUP($A26,'Return Data'!$A$7:$R$526,16,0)</f>
        <v>5.9434865900383098</v>
      </c>
      <c r="Q26" s="70">
        <f>RANK(P26,P$8:P$71,0)</f>
        <v>22</v>
      </c>
      <c r="R26" s="69">
        <f>VLOOKUP($A26,'Return Data'!$A$7:$R$526,17,0)</f>
        <v>23.6849064279902</v>
      </c>
      <c r="S26" s="71">
        <f t="shared" si="5"/>
        <v>4</v>
      </c>
    </row>
    <row r="27" spans="1:19" x14ac:dyDescent="0.25">
      <c r="A27" s="67" t="s">
        <v>182</v>
      </c>
      <c r="B27" s="68">
        <f>VLOOKUP($A27,'Return Data'!$A$7:$R$526,2,0)</f>
        <v>43985</v>
      </c>
      <c r="C27" s="69">
        <f>VLOOKUP($A27,'Return Data'!$A$7:$R$526,3,0)</f>
        <v>47.96</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-22.831339061374401</v>
      </c>
      <c r="K27" s="70">
        <f t="shared" si="3"/>
        <v>51</v>
      </c>
      <c r="L27" s="69">
        <f>VLOOKUP($A27,'Return Data'!$A$7:$R$526,18,0)</f>
        <v>0</v>
      </c>
      <c r="M27" s="70">
        <f>RANK(L27,L$8:L$71,0)</f>
        <v>1</v>
      </c>
      <c r="N27" s="69">
        <f>VLOOKUP($A27,'Return Data'!$A$7:$R$526,15,0)</f>
        <v>-2.6506824635217199</v>
      </c>
      <c r="O27" s="70">
        <f>RANK(N27,N$8:N$71,0)</f>
        <v>35</v>
      </c>
      <c r="P27" s="69">
        <f>VLOOKUP($A27,'Return Data'!$A$7:$R$526,16,0)</f>
        <v>3.99272234614399</v>
      </c>
      <c r="Q27" s="70">
        <f>RANK(P27,P$8:P$71,0)</f>
        <v>26</v>
      </c>
      <c r="R27" s="69">
        <f>VLOOKUP($A27,'Return Data'!$A$7:$R$526,17,0)</f>
        <v>15.4830592632843</v>
      </c>
      <c r="S27" s="71">
        <f t="shared" si="5"/>
        <v>17</v>
      </c>
    </row>
    <row r="28" spans="1:19" x14ac:dyDescent="0.25">
      <c r="A28" s="67" t="s">
        <v>183</v>
      </c>
      <c r="B28" s="68">
        <f>VLOOKUP($A28,'Return Data'!$A$7:$R$526,2,0)</f>
        <v>43985</v>
      </c>
      <c r="C28" s="69">
        <f>VLOOKUP($A28,'Return Data'!$A$7:$R$526,3,0)</f>
        <v>8.5399999999999991</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-15.569990712542401</v>
      </c>
      <c r="K28" s="70">
        <f t="shared" si="3"/>
        <v>32</v>
      </c>
      <c r="L28" s="69">
        <f>VLOOKUP($A28,'Return Data'!$A$7:$R$526,18,0)</f>
        <v>0</v>
      </c>
      <c r="M28" s="70">
        <f>RANK(L28,L$8:L$71,0)</f>
        <v>1</v>
      </c>
      <c r="N28" s="69"/>
      <c r="O28" s="70"/>
      <c r="P28" s="69"/>
      <c r="Q28" s="70"/>
      <c r="R28" s="69">
        <f>VLOOKUP($A28,'Return Data'!$A$7:$R$526,17,0)</f>
        <v>-6.0011261261261302</v>
      </c>
      <c r="S28" s="71">
        <f t="shared" si="5"/>
        <v>55</v>
      </c>
    </row>
    <row r="29" spans="1:19" x14ac:dyDescent="0.25">
      <c r="A29" s="67" t="s">
        <v>184</v>
      </c>
      <c r="B29" s="68">
        <f>VLOOKUP($A29,'Return Data'!$A$7:$R$526,2,0)</f>
        <v>43985</v>
      </c>
      <c r="C29" s="69">
        <f>VLOOKUP($A29,'Return Data'!$A$7:$R$526,3,0)</f>
        <v>51.96</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-9.7649134790528205</v>
      </c>
      <c r="K29" s="70">
        <f t="shared" si="3"/>
        <v>11</v>
      </c>
      <c r="L29" s="69">
        <f>VLOOKUP($A29,'Return Data'!$A$7:$R$526,18,0)</f>
        <v>0</v>
      </c>
      <c r="M29" s="70">
        <f>RANK(L29,L$8:L$71,0)</f>
        <v>1</v>
      </c>
      <c r="N29" s="69">
        <f>VLOOKUP($A29,'Return Data'!$A$7:$R$526,15,0)</f>
        <v>4.2783137329752501</v>
      </c>
      <c r="O29" s="70">
        <f>RANK(N29,N$8:N$71,0)</f>
        <v>7</v>
      </c>
      <c r="P29" s="69">
        <f>VLOOKUP($A29,'Return Data'!$A$7:$R$526,16,0)</f>
        <v>9.0180501661911805</v>
      </c>
      <c r="Q29" s="70">
        <f>RANK(P29,P$8:P$71,0)</f>
        <v>8</v>
      </c>
      <c r="R29" s="69">
        <f>VLOOKUP($A29,'Return Data'!$A$7:$R$526,17,0)</f>
        <v>21.983759351271299</v>
      </c>
      <c r="S29" s="71">
        <f t="shared" si="5"/>
        <v>5</v>
      </c>
    </row>
    <row r="30" spans="1:19" x14ac:dyDescent="0.25">
      <c r="A30" s="67" t="s">
        <v>185</v>
      </c>
      <c r="B30" s="68">
        <f>VLOOKUP($A30,'Return Data'!$A$7:$R$526,2,0)</f>
        <v>43985</v>
      </c>
      <c r="C30" s="69">
        <f>VLOOKUP($A30,'Return Data'!$A$7:$R$526,3,0)</f>
        <v>8.7645</v>
      </c>
      <c r="D30" s="69">
        <f>VLOOKUP($A30,'Return Data'!$A$7:$R$526,11,0)</f>
        <v>0</v>
      </c>
      <c r="E30" s="70">
        <f t="shared" si="0"/>
        <v>1</v>
      </c>
      <c r="F30" s="69"/>
      <c r="G30" s="70"/>
      <c r="H30" s="69"/>
      <c r="I30" s="70"/>
      <c r="J30" s="69"/>
      <c r="K30" s="70"/>
      <c r="L30" s="69"/>
      <c r="M30" s="70"/>
      <c r="N30" s="69"/>
      <c r="O30" s="70"/>
      <c r="P30" s="69"/>
      <c r="Q30" s="70"/>
      <c r="R30" s="69">
        <f>VLOOKUP($A30,'Return Data'!$A$7:$R$526,17,0)</f>
        <v>-19.692467248908301</v>
      </c>
      <c r="S30" s="71">
        <f t="shared" si="5"/>
        <v>64</v>
      </c>
    </row>
    <row r="31" spans="1:19" x14ac:dyDescent="0.25">
      <c r="A31" s="67" t="s">
        <v>186</v>
      </c>
      <c r="B31" s="68">
        <f>VLOOKUP($A31,'Return Data'!$A$7:$R$526,2,0)</f>
        <v>43985</v>
      </c>
      <c r="C31" s="69">
        <f>VLOOKUP($A31,'Return Data'!$A$7:$R$526,3,0)</f>
        <v>16.465</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-13.6995654926063</v>
      </c>
      <c r="K31" s="70">
        <f t="shared" ref="K31:K38" si="10">RANK(J31,J$8:J$71,0)</f>
        <v>23</v>
      </c>
      <c r="L31" s="69">
        <f>VLOOKUP($A31,'Return Data'!$A$7:$R$526,18,0)</f>
        <v>0</v>
      </c>
      <c r="M31" s="70">
        <f t="shared" ref="M31:M38" si="11">RANK(L31,L$8:L$71,0)</f>
        <v>1</v>
      </c>
      <c r="N31" s="69">
        <f>VLOOKUP($A31,'Return Data'!$A$7:$R$526,15,0)</f>
        <v>0.99546911998675403</v>
      </c>
      <c r="O31" s="70">
        <f t="shared" ref="O31:O38" si="12">RANK(N31,N$8:N$71,0)</f>
        <v>18</v>
      </c>
      <c r="P31" s="69">
        <f>VLOOKUP($A31,'Return Data'!$A$7:$R$526,16,0)</f>
        <v>8.0026965043762193</v>
      </c>
      <c r="Q31" s="70">
        <f>RANK(P31,P$8:P$71,0)</f>
        <v>11</v>
      </c>
      <c r="R31" s="69">
        <f>VLOOKUP($A31,'Return Data'!$A$7:$R$526,17,0)</f>
        <v>17.562957901523902</v>
      </c>
      <c r="S31" s="71">
        <f t="shared" si="5"/>
        <v>10</v>
      </c>
    </row>
    <row r="32" spans="1:19" x14ac:dyDescent="0.25">
      <c r="A32" s="67" t="s">
        <v>187</v>
      </c>
      <c r="B32" s="68">
        <f>VLOOKUP($A32,'Return Data'!$A$7:$R$526,2,0)</f>
        <v>43985</v>
      </c>
      <c r="C32" s="69">
        <f>VLOOKUP($A32,'Return Data'!$A$7:$R$526,3,0)</f>
        <v>43.213999999999999</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-13.646821972965199</v>
      </c>
      <c r="K32" s="70">
        <f t="shared" si="10"/>
        <v>22</v>
      </c>
      <c r="L32" s="69">
        <f>VLOOKUP($A32,'Return Data'!$A$7:$R$526,18,0)</f>
        <v>0</v>
      </c>
      <c r="M32" s="70">
        <f t="shared" si="11"/>
        <v>1</v>
      </c>
      <c r="N32" s="69">
        <f>VLOOKUP($A32,'Return Data'!$A$7:$R$526,15,0)</f>
        <v>1.0918292340689799</v>
      </c>
      <c r="O32" s="70">
        <f t="shared" si="12"/>
        <v>16</v>
      </c>
      <c r="P32" s="69">
        <f>VLOOKUP($A32,'Return Data'!$A$7:$R$526,16,0)</f>
        <v>7.9199704865770499</v>
      </c>
      <c r="Q32" s="70">
        <f>RANK(P32,P$8:P$71,0)</f>
        <v>12</v>
      </c>
      <c r="R32" s="69">
        <f>VLOOKUP($A32,'Return Data'!$A$7:$R$526,17,0)</f>
        <v>15.171931170153201</v>
      </c>
      <c r="S32" s="71">
        <f t="shared" si="5"/>
        <v>18</v>
      </c>
    </row>
    <row r="33" spans="1:19" x14ac:dyDescent="0.25">
      <c r="A33" s="67" t="s">
        <v>188</v>
      </c>
      <c r="B33" s="68">
        <f>VLOOKUP($A33,'Return Data'!$A$7:$R$526,2,0)</f>
        <v>43985</v>
      </c>
      <c r="C33" s="69">
        <f>VLOOKUP($A33,'Return Data'!$A$7:$R$526,3,0)</f>
        <v>48.280999999999999</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-16.441152384268701</v>
      </c>
      <c r="K33" s="70">
        <f t="shared" si="10"/>
        <v>37</v>
      </c>
      <c r="L33" s="69">
        <f>VLOOKUP($A33,'Return Data'!$A$7:$R$526,18,0)</f>
        <v>0</v>
      </c>
      <c r="M33" s="70">
        <f t="shared" si="11"/>
        <v>1</v>
      </c>
      <c r="N33" s="69">
        <f>VLOOKUP($A33,'Return Data'!$A$7:$R$526,15,0)</f>
        <v>-2.1353204223644902</v>
      </c>
      <c r="O33" s="70">
        <f t="shared" si="12"/>
        <v>32</v>
      </c>
      <c r="P33" s="69">
        <f>VLOOKUP($A33,'Return Data'!$A$7:$R$526,16,0)</f>
        <v>6.0855272109688601</v>
      </c>
      <c r="Q33" s="70">
        <f>RANK(P33,P$8:P$71,0)</f>
        <v>21</v>
      </c>
      <c r="R33" s="69">
        <f>VLOOKUP($A33,'Return Data'!$A$7:$R$526,17,0)</f>
        <v>14.022662823229201</v>
      </c>
      <c r="S33" s="71">
        <f t="shared" si="5"/>
        <v>21</v>
      </c>
    </row>
    <row r="34" spans="1:19" x14ac:dyDescent="0.25">
      <c r="A34" s="67" t="s">
        <v>189</v>
      </c>
      <c r="B34" s="68">
        <f>VLOOKUP($A34,'Return Data'!$A$7:$R$526,2,0)</f>
        <v>43985</v>
      </c>
      <c r="C34" s="69">
        <f>VLOOKUP($A34,'Return Data'!$A$7:$R$526,3,0)</f>
        <v>62.389000000000003</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-14.250831568654799</v>
      </c>
      <c r="K34" s="70">
        <f t="shared" si="10"/>
        <v>26</v>
      </c>
      <c r="L34" s="69">
        <f>VLOOKUP($A34,'Return Data'!$A$7:$R$526,18,0)</f>
        <v>0</v>
      </c>
      <c r="M34" s="70">
        <f t="shared" si="11"/>
        <v>1</v>
      </c>
      <c r="N34" s="69">
        <f>VLOOKUP($A34,'Return Data'!$A$7:$R$526,15,0)</f>
        <v>1.43366435350302</v>
      </c>
      <c r="O34" s="70">
        <f t="shared" si="12"/>
        <v>14</v>
      </c>
      <c r="P34" s="69">
        <f>VLOOKUP($A34,'Return Data'!$A$7:$R$526,16,0)</f>
        <v>4.9031992458665004</v>
      </c>
      <c r="Q34" s="70">
        <f>RANK(P34,P$8:P$71,0)</f>
        <v>24</v>
      </c>
      <c r="R34" s="69">
        <f>VLOOKUP($A34,'Return Data'!$A$7:$R$526,17,0)</f>
        <v>14.542120653714299</v>
      </c>
      <c r="S34" s="71">
        <f t="shared" si="5"/>
        <v>20</v>
      </c>
    </row>
    <row r="35" spans="1:19" x14ac:dyDescent="0.25">
      <c r="A35" s="67" t="s">
        <v>190</v>
      </c>
      <c r="B35" s="68">
        <f>VLOOKUP($A35,'Return Data'!$A$7:$R$526,2,0)</f>
        <v>43985</v>
      </c>
      <c r="C35" s="69">
        <f>VLOOKUP($A35,'Return Data'!$A$7:$R$526,3,0)</f>
        <v>10.697900000000001</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-14.973395606684001</v>
      </c>
      <c r="K35" s="70">
        <f t="shared" si="10"/>
        <v>29</v>
      </c>
      <c r="L35" s="69">
        <f>VLOOKUP($A35,'Return Data'!$A$7:$R$526,18,0)</f>
        <v>0</v>
      </c>
      <c r="M35" s="70">
        <f t="shared" si="11"/>
        <v>1</v>
      </c>
      <c r="N35" s="69">
        <f>VLOOKUP($A35,'Return Data'!$A$7:$R$526,15,0)</f>
        <v>-2.4672151349793499</v>
      </c>
      <c r="O35" s="70">
        <f t="shared" si="12"/>
        <v>33</v>
      </c>
      <c r="P35" s="69"/>
      <c r="Q35" s="70"/>
      <c r="R35" s="69">
        <f>VLOOKUP($A35,'Return Data'!$A$7:$R$526,17,0)</f>
        <v>1.92396903323263</v>
      </c>
      <c r="S35" s="71">
        <f t="shared" si="5"/>
        <v>45</v>
      </c>
    </row>
    <row r="36" spans="1:19" x14ac:dyDescent="0.25">
      <c r="A36" s="67" t="s">
        <v>191</v>
      </c>
      <c r="B36" s="68">
        <f>VLOOKUP($A36,'Return Data'!$A$7:$R$526,2,0)</f>
        <v>43985</v>
      </c>
      <c r="C36" s="69">
        <f>VLOOKUP($A36,'Return Data'!$A$7:$R$526,3,0)</f>
        <v>16.986999999999998</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-11.4163582338529</v>
      </c>
      <c r="K36" s="70">
        <f t="shared" si="10"/>
        <v>16</v>
      </c>
      <c r="L36" s="69">
        <f>VLOOKUP($A36,'Return Data'!$A$7:$R$526,18,0)</f>
        <v>0</v>
      </c>
      <c r="M36" s="70">
        <f t="shared" si="11"/>
        <v>1</v>
      </c>
      <c r="N36" s="69">
        <f>VLOOKUP($A36,'Return Data'!$A$7:$R$526,15,0)</f>
        <v>4.8137594075486403</v>
      </c>
      <c r="O36" s="70">
        <f t="shared" si="12"/>
        <v>6</v>
      </c>
      <c r="P36" s="69"/>
      <c r="Q36" s="70"/>
      <c r="R36" s="69">
        <f>VLOOKUP($A36,'Return Data'!$A$7:$R$526,17,0)</f>
        <v>15.752038295244001</v>
      </c>
      <c r="S36" s="71">
        <f t="shared" si="5"/>
        <v>15</v>
      </c>
    </row>
    <row r="37" spans="1:19" x14ac:dyDescent="0.25">
      <c r="A37" s="67" t="s">
        <v>192</v>
      </c>
      <c r="B37" s="68">
        <f>VLOOKUP($A37,'Return Data'!$A$7:$R$526,2,0)</f>
        <v>43985</v>
      </c>
      <c r="C37" s="69">
        <f>VLOOKUP($A37,'Return Data'!$A$7:$R$526,3,0)</f>
        <v>16.108000000000001</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-13.154587123596199</v>
      </c>
      <c r="K37" s="70">
        <f t="shared" si="10"/>
        <v>21</v>
      </c>
      <c r="L37" s="69">
        <f>VLOOKUP($A37,'Return Data'!$A$7:$R$526,18,0)</f>
        <v>0</v>
      </c>
      <c r="M37" s="70">
        <f t="shared" si="11"/>
        <v>1</v>
      </c>
      <c r="N37" s="69">
        <f>VLOOKUP($A37,'Return Data'!$A$7:$R$526,15,0)</f>
        <v>-0.88195432824228004</v>
      </c>
      <c r="O37" s="70">
        <f t="shared" si="12"/>
        <v>26</v>
      </c>
      <c r="P37" s="69">
        <f>VLOOKUP($A37,'Return Data'!$A$7:$R$526,16,0)</f>
        <v>10.086387544200999</v>
      </c>
      <c r="Q37" s="70">
        <f>RANK(P37,P$8:P$71,0)</f>
        <v>4</v>
      </c>
      <c r="R37" s="69">
        <f>VLOOKUP($A37,'Return Data'!$A$7:$R$526,17,0)</f>
        <v>11.3745918367347</v>
      </c>
      <c r="S37" s="71">
        <f t="shared" si="5"/>
        <v>29</v>
      </c>
    </row>
    <row r="38" spans="1:19" x14ac:dyDescent="0.25">
      <c r="A38" s="67" t="s">
        <v>193</v>
      </c>
      <c r="B38" s="68">
        <f>VLOOKUP($A38,'Return Data'!$A$7:$R$526,2,0)</f>
        <v>43985</v>
      </c>
      <c r="C38" s="69">
        <f>VLOOKUP($A38,'Return Data'!$A$7:$R$526,3,0)</f>
        <v>42.3767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-29.839366221429401</v>
      </c>
      <c r="K38" s="70">
        <f t="shared" si="10"/>
        <v>57</v>
      </c>
      <c r="L38" s="69">
        <f>VLOOKUP($A38,'Return Data'!$A$7:$R$526,18,0)</f>
        <v>0</v>
      </c>
      <c r="M38" s="70">
        <f t="shared" si="11"/>
        <v>1</v>
      </c>
      <c r="N38" s="69">
        <f>VLOOKUP($A38,'Return Data'!$A$7:$R$526,15,0)</f>
        <v>-9.4932673599870903</v>
      </c>
      <c r="O38" s="70">
        <f t="shared" si="12"/>
        <v>47</v>
      </c>
      <c r="P38" s="69">
        <f>VLOOKUP($A38,'Return Data'!$A$7:$R$526,16,0)</f>
        <v>-1.53236097735333</v>
      </c>
      <c r="Q38" s="70">
        <f>RANK(P38,P$8:P$71,0)</f>
        <v>37</v>
      </c>
      <c r="R38" s="69">
        <f>VLOOKUP($A38,'Return Data'!$A$7:$R$526,17,0)</f>
        <v>9.5492588422145808</v>
      </c>
      <c r="S38" s="71">
        <f t="shared" si="5"/>
        <v>33</v>
      </c>
    </row>
    <row r="39" spans="1:19" x14ac:dyDescent="0.25">
      <c r="A39" s="67" t="s">
        <v>194</v>
      </c>
      <c r="B39" s="68">
        <f>VLOOKUP($A39,'Return Data'!$A$7:$R$526,2,0)</f>
        <v>43985</v>
      </c>
      <c r="C39" s="69">
        <f>VLOOKUP($A39,'Return Data'!$A$7:$R$526,3,0)</f>
        <v>10.021000000000001</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0.24333333333333201</v>
      </c>
      <c r="S39" s="71">
        <f t="shared" si="5"/>
        <v>48</v>
      </c>
    </row>
    <row r="40" spans="1:19" x14ac:dyDescent="0.25">
      <c r="A40" s="67" t="s">
        <v>195</v>
      </c>
      <c r="B40" s="68">
        <f>VLOOKUP($A40,'Return Data'!$A$7:$R$526,2,0)</f>
        <v>43985</v>
      </c>
      <c r="C40" s="69">
        <f>VLOOKUP($A40,'Return Data'!$A$7:$R$526,3,0)</f>
        <v>13.32</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-14.684480454510499</v>
      </c>
      <c r="K40" s="70">
        <f t="shared" ref="K40:K71" si="15">RANK(J40,J$8:J$71,0)</f>
        <v>27</v>
      </c>
      <c r="L40" s="69">
        <f>VLOOKUP($A40,'Return Data'!$A$7:$R$526,18,0)</f>
        <v>0</v>
      </c>
      <c r="M40" s="70">
        <f t="shared" ref="M40:M49" si="16">RANK(L40,L$8:L$71,0)</f>
        <v>1</v>
      </c>
      <c r="N40" s="69">
        <f>VLOOKUP($A40,'Return Data'!$A$7:$R$526,15,0)</f>
        <v>0.43013957873356901</v>
      </c>
      <c r="O40" s="70">
        <f t="shared" ref="O40:O48" si="17">RANK(N40,N$8:N$71,0)</f>
        <v>22</v>
      </c>
      <c r="P40" s="69"/>
      <c r="Q40" s="70"/>
      <c r="R40" s="69">
        <f>VLOOKUP($A40,'Return Data'!$A$7:$R$526,17,0)</f>
        <v>7.4070904645476796</v>
      </c>
      <c r="S40" s="71">
        <f t="shared" ref="S40:S71" si="18">RANK(R40,R$8:R$71,0)</f>
        <v>36</v>
      </c>
    </row>
    <row r="41" spans="1:19" x14ac:dyDescent="0.25">
      <c r="A41" s="67" t="s">
        <v>196</v>
      </c>
      <c r="B41" s="68">
        <f>VLOOKUP($A41,'Return Data'!$A$7:$R$526,2,0)</f>
        <v>43985</v>
      </c>
      <c r="C41" s="69">
        <f>VLOOKUP($A41,'Return Data'!$A$7:$R$526,3,0)</f>
        <v>171.55</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-17.889280547049299</v>
      </c>
      <c r="K41" s="70">
        <f t="shared" si="15"/>
        <v>44</v>
      </c>
      <c r="L41" s="69">
        <f>VLOOKUP($A41,'Return Data'!$A$7:$R$526,18,0)</f>
        <v>0</v>
      </c>
      <c r="M41" s="70">
        <f t="shared" si="16"/>
        <v>1</v>
      </c>
      <c r="N41" s="69">
        <f>VLOOKUP($A41,'Return Data'!$A$7:$R$526,15,0)</f>
        <v>-3.2735709879052601</v>
      </c>
      <c r="O41" s="70">
        <f t="shared" si="17"/>
        <v>39</v>
      </c>
      <c r="P41" s="69">
        <f>VLOOKUP($A41,'Return Data'!$A$7:$R$526,16,0)</f>
        <v>2.7821814762883998</v>
      </c>
      <c r="Q41" s="70">
        <f t="shared" ref="Q41:Q46" si="19">RANK(P41,P$8:P$71,0)</f>
        <v>34</v>
      </c>
      <c r="R41" s="69">
        <f>VLOOKUP($A41,'Return Data'!$A$7:$R$526,17,0)</f>
        <v>9.2171216262972706</v>
      </c>
      <c r="S41" s="71">
        <f t="shared" si="18"/>
        <v>34</v>
      </c>
    </row>
    <row r="42" spans="1:19" x14ac:dyDescent="0.25">
      <c r="A42" s="67" t="s">
        <v>197</v>
      </c>
      <c r="B42" s="68">
        <f>VLOOKUP($A42,'Return Data'!$A$7:$R$526,2,0)</f>
        <v>43985</v>
      </c>
      <c r="C42" s="69">
        <f>VLOOKUP($A42,'Return Data'!$A$7:$R$526,3,0)</f>
        <v>184.31</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-17.0614191921612</v>
      </c>
      <c r="K42" s="70">
        <f t="shared" si="15"/>
        <v>41</v>
      </c>
      <c r="L42" s="69">
        <f>VLOOKUP($A42,'Return Data'!$A$7:$R$526,18,0)</f>
        <v>0</v>
      </c>
      <c r="M42" s="70">
        <f t="shared" si="16"/>
        <v>1</v>
      </c>
      <c r="N42" s="69">
        <f>VLOOKUP($A42,'Return Data'!$A$7:$R$526,15,0)</f>
        <v>-1.55400450309811</v>
      </c>
      <c r="O42" s="70">
        <f t="shared" si="17"/>
        <v>29</v>
      </c>
      <c r="P42" s="69">
        <f>VLOOKUP($A42,'Return Data'!$A$7:$R$526,16,0)</f>
        <v>6.8168636225787997</v>
      </c>
      <c r="Q42" s="70">
        <f t="shared" si="19"/>
        <v>16</v>
      </c>
      <c r="R42" s="69">
        <f>VLOOKUP($A42,'Return Data'!$A$7:$R$526,17,0)</f>
        <v>15.500954052602699</v>
      </c>
      <c r="S42" s="71">
        <f t="shared" si="18"/>
        <v>16</v>
      </c>
    </row>
    <row r="43" spans="1:19" x14ac:dyDescent="0.25">
      <c r="A43" s="67" t="s">
        <v>198</v>
      </c>
      <c r="B43" s="68">
        <f>VLOOKUP($A43,'Return Data'!$A$7:$R$526,2,0)</f>
        <v>43985</v>
      </c>
      <c r="C43" s="69">
        <f>VLOOKUP($A43,'Return Data'!$A$7:$R$526,3,0)</f>
        <v>88.077299999999994</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-10.533494506082301</v>
      </c>
      <c r="K43" s="70">
        <f t="shared" si="15"/>
        <v>14</v>
      </c>
      <c r="L43" s="69">
        <f>VLOOKUP($A43,'Return Data'!$A$7:$R$526,18,0)</f>
        <v>0</v>
      </c>
      <c r="M43" s="70">
        <f t="shared" si="16"/>
        <v>1</v>
      </c>
      <c r="N43" s="69">
        <f>VLOOKUP($A43,'Return Data'!$A$7:$R$526,15,0)</f>
        <v>1.07330214696016</v>
      </c>
      <c r="O43" s="70">
        <f t="shared" si="17"/>
        <v>17</v>
      </c>
      <c r="P43" s="69">
        <f>VLOOKUP($A43,'Return Data'!$A$7:$R$526,16,0)</f>
        <v>10.1655983542952</v>
      </c>
      <c r="Q43" s="70">
        <f t="shared" si="19"/>
        <v>3</v>
      </c>
      <c r="R43" s="69">
        <f>VLOOKUP($A43,'Return Data'!$A$7:$R$526,17,0)</f>
        <v>16.8681602974039</v>
      </c>
      <c r="S43" s="71">
        <f t="shared" si="18"/>
        <v>12</v>
      </c>
    </row>
    <row r="44" spans="1:19" x14ac:dyDescent="0.25">
      <c r="A44" s="67" t="s">
        <v>199</v>
      </c>
      <c r="B44" s="68">
        <f>VLOOKUP($A44,'Return Data'!$A$7:$R$526,2,0)</f>
        <v>43985</v>
      </c>
      <c r="C44" s="69">
        <f>VLOOKUP($A44,'Return Data'!$A$7:$R$526,3,0)</f>
        <v>43.27</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-23.581062251883001</v>
      </c>
      <c r="K44" s="70">
        <f t="shared" si="15"/>
        <v>54</v>
      </c>
      <c r="L44" s="69">
        <f>VLOOKUP($A44,'Return Data'!$A$7:$R$526,18,0)</f>
        <v>0</v>
      </c>
      <c r="M44" s="70">
        <f t="shared" si="16"/>
        <v>1</v>
      </c>
      <c r="N44" s="69">
        <f>VLOOKUP($A44,'Return Data'!$A$7:$R$526,15,0)</f>
        <v>-4.4381185619758199</v>
      </c>
      <c r="O44" s="70">
        <f t="shared" si="17"/>
        <v>42</v>
      </c>
      <c r="P44" s="69">
        <f>VLOOKUP($A44,'Return Data'!$A$7:$R$526,16,0)</f>
        <v>3.1417829464513498</v>
      </c>
      <c r="Q44" s="70">
        <f t="shared" si="19"/>
        <v>30</v>
      </c>
      <c r="R44" s="69">
        <f>VLOOKUP($A44,'Return Data'!$A$7:$R$526,17,0)</f>
        <v>29.051555023923399</v>
      </c>
      <c r="S44" s="71">
        <f t="shared" si="18"/>
        <v>1</v>
      </c>
    </row>
    <row r="45" spans="1:19" x14ac:dyDescent="0.25">
      <c r="A45" s="67" t="s">
        <v>372</v>
      </c>
      <c r="B45" s="68">
        <f>VLOOKUP($A45,'Return Data'!$A$7:$R$526,2,0)</f>
        <v>43985</v>
      </c>
      <c r="C45" s="69">
        <f>VLOOKUP($A45,'Return Data'!$A$7:$R$526,3,0)</f>
        <v>128.3424</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-16.036271842160801</v>
      </c>
      <c r="K45" s="70">
        <f t="shared" si="15"/>
        <v>35</v>
      </c>
      <c r="L45" s="69">
        <f>VLOOKUP($A45,'Return Data'!$A$7:$R$526,18,0)</f>
        <v>0</v>
      </c>
      <c r="M45" s="70">
        <f t="shared" si="16"/>
        <v>1</v>
      </c>
      <c r="N45" s="69">
        <f>VLOOKUP($A45,'Return Data'!$A$7:$R$526,15,0)</f>
        <v>-2.0970791747822899</v>
      </c>
      <c r="O45" s="70">
        <f t="shared" si="17"/>
        <v>31</v>
      </c>
      <c r="P45" s="69">
        <f>VLOOKUP($A45,'Return Data'!$A$7:$R$526,16,0)</f>
        <v>2.84212747183282</v>
      </c>
      <c r="Q45" s="70">
        <f t="shared" si="19"/>
        <v>33</v>
      </c>
      <c r="R45" s="69">
        <f>VLOOKUP($A45,'Return Data'!$A$7:$R$526,17,0)</f>
        <v>12.117465082288501</v>
      </c>
      <c r="S45" s="71">
        <f t="shared" si="18"/>
        <v>27</v>
      </c>
    </row>
    <row r="46" spans="1:19" x14ac:dyDescent="0.25">
      <c r="A46" s="67" t="s">
        <v>201</v>
      </c>
      <c r="B46" s="68">
        <f>VLOOKUP($A46,'Return Data'!$A$7:$R$526,2,0)</f>
        <v>43985</v>
      </c>
      <c r="C46" s="69">
        <f>VLOOKUP($A46,'Return Data'!$A$7:$R$526,3,0)</f>
        <v>11.6829</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-16.956003246343101</v>
      </c>
      <c r="K46" s="70">
        <f t="shared" si="15"/>
        <v>39</v>
      </c>
      <c r="L46" s="69">
        <f>VLOOKUP($A46,'Return Data'!$A$7:$R$526,18,0)</f>
        <v>0</v>
      </c>
      <c r="M46" s="70">
        <f t="shared" si="16"/>
        <v>1</v>
      </c>
      <c r="N46" s="69">
        <f>VLOOKUP($A46,'Return Data'!$A$7:$R$526,15,0)</f>
        <v>-3.2298214905054099</v>
      </c>
      <c r="O46" s="70">
        <f t="shared" si="17"/>
        <v>38</v>
      </c>
      <c r="P46" s="69">
        <f>VLOOKUP($A46,'Return Data'!$A$7:$R$526,16,0)</f>
        <v>3.6865580363488402</v>
      </c>
      <c r="Q46" s="70">
        <f t="shared" si="19"/>
        <v>28</v>
      </c>
      <c r="R46" s="69">
        <f>VLOOKUP($A46,'Return Data'!$A$7:$R$526,17,0)</f>
        <v>3.2504729110286599</v>
      </c>
      <c r="S46" s="71">
        <f t="shared" si="18"/>
        <v>43</v>
      </c>
    </row>
    <row r="47" spans="1:19" x14ac:dyDescent="0.25">
      <c r="A47" s="67" t="s">
        <v>202</v>
      </c>
      <c r="B47" s="68">
        <f>VLOOKUP($A47,'Return Data'!$A$7:$R$526,2,0)</f>
        <v>43985</v>
      </c>
      <c r="C47" s="69">
        <f>VLOOKUP($A47,'Return Data'!$A$7:$R$526,3,0)</f>
        <v>12.519299999999999</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-14.0010531995203</v>
      </c>
      <c r="K47" s="70">
        <f t="shared" si="15"/>
        <v>25</v>
      </c>
      <c r="L47" s="69">
        <f>VLOOKUP($A47,'Return Data'!$A$7:$R$526,18,0)</f>
        <v>0</v>
      </c>
      <c r="M47" s="70">
        <f t="shared" si="16"/>
        <v>1</v>
      </c>
      <c r="N47" s="69">
        <f>VLOOKUP($A47,'Return Data'!$A$7:$R$526,15,0)</f>
        <v>-1.5755703294135399</v>
      </c>
      <c r="O47" s="70">
        <f t="shared" si="17"/>
        <v>30</v>
      </c>
      <c r="P47" s="69">
        <f>VLOOKUP($A47,'Return Data'!$A$7:$R$526,16,0)</f>
        <v>6.4736467563751798</v>
      </c>
      <c r="Q47" s="70">
        <f t="shared" ref="Q47" si="20">RANK(P47,P$8:P$71,0)</f>
        <v>17</v>
      </c>
      <c r="R47" s="69">
        <f>VLOOKUP($A47,'Return Data'!$A$7:$R$526,17,0)</f>
        <v>4.8067059479327598</v>
      </c>
      <c r="S47" s="71">
        <f t="shared" si="18"/>
        <v>40</v>
      </c>
    </row>
    <row r="48" spans="1:19" x14ac:dyDescent="0.25">
      <c r="A48" s="67" t="s">
        <v>203</v>
      </c>
      <c r="B48" s="68">
        <f>VLOOKUP($A48,'Return Data'!$A$7:$R$526,2,0)</f>
        <v>43985</v>
      </c>
      <c r="C48" s="69">
        <f>VLOOKUP($A48,'Return Data'!$A$7:$R$526,3,0)</f>
        <v>12.327999999999999</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-14.9413069042466</v>
      </c>
      <c r="K48" s="70">
        <f t="shared" si="15"/>
        <v>28</v>
      </c>
      <c r="L48" s="69">
        <f>VLOOKUP($A48,'Return Data'!$A$7:$R$526,18,0)</f>
        <v>0</v>
      </c>
      <c r="M48" s="70">
        <f t="shared" si="16"/>
        <v>1</v>
      </c>
      <c r="N48" s="69">
        <f>VLOOKUP($A48,'Return Data'!$A$7:$R$526,15,0)</f>
        <v>-0.66676836925607896</v>
      </c>
      <c r="O48" s="70">
        <f t="shared" si="17"/>
        <v>24</v>
      </c>
      <c r="P48" s="69"/>
      <c r="Q48" s="70"/>
      <c r="R48" s="69">
        <f>VLOOKUP($A48,'Return Data'!$A$7:$R$526,17,0)</f>
        <v>5.5719344262295101</v>
      </c>
      <c r="S48" s="71">
        <f t="shared" si="18"/>
        <v>39</v>
      </c>
    </row>
    <row r="49" spans="1:19" x14ac:dyDescent="0.25">
      <c r="A49" s="67" t="s">
        <v>204</v>
      </c>
      <c r="B49" s="68">
        <f>VLOOKUP($A49,'Return Data'!$A$7:$R$526,2,0)</f>
        <v>43985</v>
      </c>
      <c r="C49" s="69">
        <f>VLOOKUP($A49,'Return Data'!$A$7:$R$526,3,0)</f>
        <v>12.5329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-6.2222453334386403</v>
      </c>
      <c r="K49" s="70">
        <f t="shared" si="15"/>
        <v>6</v>
      </c>
      <c r="L49" s="69">
        <f>VLOOKUP($A49,'Return Data'!$A$7:$R$526,18,0)</f>
        <v>0</v>
      </c>
      <c r="M49" s="70">
        <f t="shared" si="16"/>
        <v>1</v>
      </c>
      <c r="N49" s="69">
        <f>VLOOKUP($A49,'Return Data'!$A$7:$R$526,15,0)</f>
        <v>7.0696870239268499</v>
      </c>
      <c r="O49" s="70">
        <f t="shared" ref="O49" si="21">RANK(N49,N$8:N$71,0)</f>
        <v>2</v>
      </c>
      <c r="P49" s="69"/>
      <c r="Q49" s="70"/>
      <c r="R49" s="69">
        <f>VLOOKUP($A49,'Return Data'!$A$7:$R$526,17,0)</f>
        <v>7.96990086206897</v>
      </c>
      <c r="S49" s="71">
        <f t="shared" si="18"/>
        <v>35</v>
      </c>
    </row>
    <row r="50" spans="1:19" x14ac:dyDescent="0.25">
      <c r="A50" s="67" t="s">
        <v>205</v>
      </c>
      <c r="B50" s="68">
        <f>VLOOKUP($A50,'Return Data'!$A$7:$R$526,2,0)</f>
        <v>43985</v>
      </c>
      <c r="C50" s="69">
        <f>VLOOKUP($A50,'Return Data'!$A$7:$R$526,3,0)</f>
        <v>9.2394999999999996</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-12.929215108483</v>
      </c>
      <c r="K50" s="70">
        <f t="shared" si="15"/>
        <v>20</v>
      </c>
      <c r="L50" s="69"/>
      <c r="M50" s="70"/>
      <c r="N50" s="69"/>
      <c r="O50" s="70"/>
      <c r="P50" s="69"/>
      <c r="Q50" s="70"/>
      <c r="R50" s="69">
        <f>VLOOKUP($A50,'Return Data'!$A$7:$R$526,17,0)</f>
        <v>-3.4741239048810999</v>
      </c>
      <c r="S50" s="71">
        <f t="shared" si="18"/>
        <v>50</v>
      </c>
    </row>
    <row r="51" spans="1:19" x14ac:dyDescent="0.25">
      <c r="A51" s="67" t="s">
        <v>206</v>
      </c>
      <c r="B51" s="68">
        <f>VLOOKUP($A51,'Return Data'!$A$7:$R$526,2,0)</f>
        <v>43985</v>
      </c>
      <c r="C51" s="69">
        <f>VLOOKUP($A51,'Return Data'!$A$7:$R$526,3,0)</f>
        <v>9.6457999999999995</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-12.838099638054</v>
      </c>
      <c r="K51" s="70">
        <f t="shared" si="15"/>
        <v>19</v>
      </c>
      <c r="L51" s="69"/>
      <c r="M51" s="70"/>
      <c r="N51" s="69"/>
      <c r="O51" s="70"/>
      <c r="P51" s="69"/>
      <c r="Q51" s="70"/>
      <c r="R51" s="69">
        <f>VLOOKUP($A51,'Return Data'!$A$7:$R$526,17,0)</f>
        <v>-1.8818486171761299</v>
      </c>
      <c r="S51" s="71">
        <f t="shared" si="18"/>
        <v>49</v>
      </c>
    </row>
    <row r="52" spans="1:19" x14ac:dyDescent="0.25">
      <c r="A52" s="67" t="s">
        <v>207</v>
      </c>
      <c r="B52" s="68">
        <f>VLOOKUP($A52,'Return Data'!$A$7:$R$526,2,0)</f>
        <v>43985</v>
      </c>
      <c r="C52" s="69">
        <f>VLOOKUP($A52,'Return Data'!$A$7:$R$526,3,0)</f>
        <v>26.469100000000001</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-0.76420990891575902</v>
      </c>
      <c r="K52" s="70">
        <f t="shared" si="15"/>
        <v>1</v>
      </c>
      <c r="L52" s="69">
        <f>VLOOKUP($A52,'Return Data'!$A$7:$R$526,18,0)</f>
        <v>0</v>
      </c>
      <c r="M52" s="70">
        <f>RANK(L52,L$8:L$71,0)</f>
        <v>1</v>
      </c>
      <c r="N52" s="69">
        <f>VLOOKUP($A52,'Return Data'!$A$7:$R$526,15,0)</f>
        <v>9.8797123884921607</v>
      </c>
      <c r="O52" s="70">
        <f>RANK(N52,N$8:N$71,0)</f>
        <v>1</v>
      </c>
      <c r="P52" s="69">
        <f>VLOOKUP($A52,'Return Data'!$A$7:$R$526,16,0)</f>
        <v>13.2897459739031</v>
      </c>
      <c r="Q52" s="70">
        <f>RANK(P52,P$8:P$71,0)</f>
        <v>1</v>
      </c>
      <c r="R52" s="69">
        <f>VLOOKUP($A52,'Return Data'!$A$7:$R$526,17,0)</f>
        <v>26.6100996015936</v>
      </c>
      <c r="S52" s="71">
        <f t="shared" si="18"/>
        <v>3</v>
      </c>
    </row>
    <row r="53" spans="1:19" x14ac:dyDescent="0.25">
      <c r="A53" s="67" t="s">
        <v>208</v>
      </c>
      <c r="B53" s="68">
        <f>VLOOKUP($A53,'Return Data'!$A$7:$R$526,2,0)</f>
        <v>43985</v>
      </c>
      <c r="C53" s="69">
        <f>VLOOKUP($A53,'Return Data'!$A$7:$R$526,3,0)</f>
        <v>10.1797</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-5.6956114645429299</v>
      </c>
      <c r="K53" s="70">
        <f t="shared" si="15"/>
        <v>5</v>
      </c>
      <c r="L53" s="69"/>
      <c r="M53" s="70"/>
      <c r="N53" s="69"/>
      <c r="O53" s="70"/>
      <c r="P53" s="69"/>
      <c r="Q53" s="70"/>
      <c r="R53" s="69">
        <f>VLOOKUP($A53,'Return Data'!$A$7:$R$526,17,0)</f>
        <v>1.32506060606061</v>
      </c>
      <c r="S53" s="71">
        <f t="shared" si="18"/>
        <v>46</v>
      </c>
    </row>
    <row r="54" spans="1:19" x14ac:dyDescent="0.25">
      <c r="A54" s="67" t="s">
        <v>209</v>
      </c>
      <c r="B54" s="68">
        <f>VLOOKUP($A54,'Return Data'!$A$7:$R$526,2,0)</f>
        <v>43985</v>
      </c>
      <c r="C54" s="69">
        <f>VLOOKUP($A54,'Return Data'!$A$7:$R$526,3,0)</f>
        <v>83.694999999999993</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-22.758568686620698</v>
      </c>
      <c r="K54" s="70">
        <f t="shared" si="15"/>
        <v>50</v>
      </c>
      <c r="L54" s="69">
        <f>VLOOKUP($A54,'Return Data'!$A$7:$R$526,18,0)</f>
        <v>0</v>
      </c>
      <c r="M54" s="70">
        <f t="shared" ref="M54:M60" si="22">RANK(L54,L$8:L$71,0)</f>
        <v>1</v>
      </c>
      <c r="N54" s="69">
        <f>VLOOKUP($A54,'Return Data'!$A$7:$R$526,15,0)</f>
        <v>-5.0356476413303097</v>
      </c>
      <c r="O54" s="70">
        <f>RANK(N54,N$8:N$71,0)</f>
        <v>43</v>
      </c>
      <c r="P54" s="69">
        <f>VLOOKUP($A54,'Return Data'!$A$7:$R$526,16,0)</f>
        <v>3.4249332479976302</v>
      </c>
      <c r="Q54" s="70">
        <f>RANK(P54,P$8:P$71,0)</f>
        <v>29</v>
      </c>
      <c r="R54" s="69">
        <f>VLOOKUP($A54,'Return Data'!$A$7:$R$526,17,0)</f>
        <v>9.6837612544543408</v>
      </c>
      <c r="S54" s="71">
        <f t="shared" si="18"/>
        <v>32</v>
      </c>
    </row>
    <row r="55" spans="1:19" x14ac:dyDescent="0.25">
      <c r="A55" s="67" t="s">
        <v>210</v>
      </c>
      <c r="B55" s="68">
        <f>VLOOKUP($A55,'Return Data'!$A$7:$R$526,2,0)</f>
        <v>43985</v>
      </c>
      <c r="C55" s="69">
        <f>VLOOKUP($A55,'Return Data'!$A$7:$R$526,3,0)</f>
        <v>7.3109000000000002</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-32.898867034304502</v>
      </c>
      <c r="K55" s="70">
        <f t="shared" si="15"/>
        <v>60</v>
      </c>
      <c r="L55" s="69">
        <f>VLOOKUP($A55,'Return Data'!$A$7:$R$526,18,0)</f>
        <v>0</v>
      </c>
      <c r="M55" s="70">
        <f t="shared" si="22"/>
        <v>1</v>
      </c>
      <c r="N55" s="69">
        <f>VLOOKUP($A55,'Return Data'!$A$7:$R$526,15,0)</f>
        <v>-13.3084784668777</v>
      </c>
      <c r="O55" s="70">
        <f>RANK(N55,N$8:N$71,0)</f>
        <v>48</v>
      </c>
      <c r="P55" s="69"/>
      <c r="Q55" s="70"/>
      <c r="R55" s="69">
        <f>VLOOKUP($A55,'Return Data'!$A$7:$R$526,17,0)</f>
        <v>-7.5910402165506596</v>
      </c>
      <c r="S55" s="71">
        <f t="shared" si="18"/>
        <v>56</v>
      </c>
    </row>
    <row r="56" spans="1:19" x14ac:dyDescent="0.25">
      <c r="A56" s="67" t="s">
        <v>211</v>
      </c>
      <c r="B56" s="68">
        <f>VLOOKUP($A56,'Return Data'!$A$7:$R$526,2,0)</f>
        <v>43985</v>
      </c>
      <c r="C56" s="69">
        <f>VLOOKUP($A56,'Return Data'!$A$7:$R$526,3,0)</f>
        <v>6.1558999999999999</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-32.829669078221897</v>
      </c>
      <c r="K56" s="70">
        <f t="shared" si="15"/>
        <v>59</v>
      </c>
      <c r="L56" s="69">
        <f>VLOOKUP($A56,'Return Data'!$A$7:$R$526,18,0)</f>
        <v>0</v>
      </c>
      <c r="M56" s="70">
        <f t="shared" si="22"/>
        <v>1</v>
      </c>
      <c r="N56" s="69">
        <f>VLOOKUP($A56,'Return Data'!$A$7:$R$526,15,0)</f>
        <v>-13.4338724520405</v>
      </c>
      <c r="O56" s="70">
        <f t="shared" ref="O56" si="23">RANK(N56,N$8:N$71,0)</f>
        <v>49</v>
      </c>
      <c r="P56" s="69"/>
      <c r="Q56" s="70"/>
      <c r="R56" s="69">
        <f>VLOOKUP($A56,'Return Data'!$A$7:$R$526,17,0)</f>
        <v>-12.0231062553556</v>
      </c>
      <c r="S56" s="71">
        <f t="shared" si="18"/>
        <v>59</v>
      </c>
    </row>
    <row r="57" spans="1:19" x14ac:dyDescent="0.25">
      <c r="A57" s="67" t="s">
        <v>212</v>
      </c>
      <c r="B57" s="68">
        <f>VLOOKUP($A57,'Return Data'!$A$7:$R$526,2,0)</f>
        <v>43985</v>
      </c>
      <c r="C57" s="69">
        <f>VLOOKUP($A57,'Return Data'!$A$7:$R$526,3,0)</f>
        <v>5.9671000000000003</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-32.975646408140797</v>
      </c>
      <c r="K57" s="70">
        <f t="shared" si="15"/>
        <v>61</v>
      </c>
      <c r="L57" s="69">
        <f>VLOOKUP($A57,'Return Data'!$A$7:$R$526,18,0)</f>
        <v>0</v>
      </c>
      <c r="M57" s="70">
        <f t="shared" si="22"/>
        <v>1</v>
      </c>
      <c r="N57" s="69"/>
      <c r="O57" s="70"/>
      <c r="P57" s="69"/>
      <c r="Q57" s="70"/>
      <c r="R57" s="69">
        <f>VLOOKUP($A57,'Return Data'!$A$7:$R$526,17,0)</f>
        <v>-13.834666353383501</v>
      </c>
      <c r="S57" s="71">
        <f t="shared" si="18"/>
        <v>60</v>
      </c>
    </row>
    <row r="58" spans="1:19" x14ac:dyDescent="0.25">
      <c r="A58" s="67" t="s">
        <v>213</v>
      </c>
      <c r="B58" s="68">
        <f>VLOOKUP($A58,'Return Data'!$A$7:$R$526,2,0)</f>
        <v>43985</v>
      </c>
      <c r="C58" s="69">
        <f>VLOOKUP($A58,'Return Data'!$A$7:$R$526,3,0)</f>
        <v>5.5579000000000001</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-34.778925791951501</v>
      </c>
      <c r="K58" s="70">
        <f t="shared" si="15"/>
        <v>62</v>
      </c>
      <c r="L58" s="69">
        <f>VLOOKUP($A58,'Return Data'!$A$7:$R$526,18,0)</f>
        <v>0</v>
      </c>
      <c r="M58" s="70">
        <f t="shared" si="22"/>
        <v>1</v>
      </c>
      <c r="N58" s="69"/>
      <c r="O58" s="70"/>
      <c r="P58" s="69"/>
      <c r="Q58" s="70"/>
      <c r="R58" s="69">
        <f>VLOOKUP($A58,'Return Data'!$A$7:$R$526,17,0)</f>
        <v>-16.561455566905</v>
      </c>
      <c r="S58" s="71">
        <f t="shared" si="18"/>
        <v>62</v>
      </c>
    </row>
    <row r="59" spans="1:19" x14ac:dyDescent="0.25">
      <c r="A59" s="67" t="s">
        <v>214</v>
      </c>
      <c r="B59" s="68">
        <f>VLOOKUP($A59,'Return Data'!$A$7:$R$526,2,0)</f>
        <v>43985</v>
      </c>
      <c r="C59" s="69">
        <f>VLOOKUP($A59,'Return Data'!$A$7:$R$526,3,0)</f>
        <v>11.795199999999999</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-17.081004315761199</v>
      </c>
      <c r="K59" s="70">
        <f t="shared" si="15"/>
        <v>42</v>
      </c>
      <c r="L59" s="69">
        <f>VLOOKUP($A59,'Return Data'!$A$7:$R$526,18,0)</f>
        <v>0</v>
      </c>
      <c r="M59" s="70">
        <f t="shared" si="22"/>
        <v>1</v>
      </c>
      <c r="N59" s="69">
        <f>VLOOKUP($A59,'Return Data'!$A$7:$R$526,15,0)</f>
        <v>-2.5888833215613598</v>
      </c>
      <c r="O59" s="70">
        <f>RANK(N59,N$8:N$71,0)</f>
        <v>34</v>
      </c>
      <c r="P59" s="69">
        <f>VLOOKUP($A59,'Return Data'!$A$7:$R$526,16,0)</f>
        <v>3.97718034564658</v>
      </c>
      <c r="Q59" s="70">
        <f t="shared" ref="Q59" si="24">RANK(P59,P$8:P$71,0)</f>
        <v>27</v>
      </c>
      <c r="R59" s="69">
        <f>VLOOKUP($A59,'Return Data'!$A$7:$R$526,17,0)</f>
        <v>3.4559493670886101</v>
      </c>
      <c r="S59" s="71">
        <f t="shared" si="18"/>
        <v>42</v>
      </c>
    </row>
    <row r="60" spans="1:19" x14ac:dyDescent="0.25">
      <c r="A60" s="67" t="s">
        <v>215</v>
      </c>
      <c r="B60" s="68">
        <f>VLOOKUP($A60,'Return Data'!$A$7:$R$526,2,0)</f>
        <v>43985</v>
      </c>
      <c r="C60" s="69">
        <f>VLOOKUP($A60,'Return Data'!$A$7:$R$526,3,0)</f>
        <v>12.9619</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-15.846842061797901</v>
      </c>
      <c r="K60" s="70">
        <f t="shared" si="15"/>
        <v>33</v>
      </c>
      <c r="L60" s="69">
        <f>VLOOKUP($A60,'Return Data'!$A$7:$R$526,18,0)</f>
        <v>0</v>
      </c>
      <c r="M60" s="70">
        <f t="shared" si="22"/>
        <v>1</v>
      </c>
      <c r="N60" s="69">
        <f>VLOOKUP($A60,'Return Data'!$A$7:$R$526,15,0)</f>
        <v>-1.3368648885160099</v>
      </c>
      <c r="O60" s="70">
        <f>RANK(N60,N$8:N$71,0)</f>
        <v>28</v>
      </c>
      <c r="P60" s="69"/>
      <c r="Q60" s="70"/>
      <c r="R60" s="69">
        <f>VLOOKUP($A60,'Return Data'!$A$7:$R$526,17,0)</f>
        <v>7.0429543973941398</v>
      </c>
      <c r="S60" s="71">
        <f t="shared" si="18"/>
        <v>37</v>
      </c>
    </row>
    <row r="61" spans="1:19" x14ac:dyDescent="0.25">
      <c r="A61" s="67" t="s">
        <v>216</v>
      </c>
      <c r="B61" s="68">
        <f>VLOOKUP($A61,'Return Data'!$A$7:$R$526,2,0)</f>
        <v>43985</v>
      </c>
      <c r="C61" s="69">
        <f>VLOOKUP($A61,'Return Data'!$A$7:$R$526,3,0)</f>
        <v>6.0381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-32.658372594663398</v>
      </c>
      <c r="K61" s="70">
        <f t="shared" si="15"/>
        <v>58</v>
      </c>
      <c r="L61" s="69"/>
      <c r="M61" s="70"/>
      <c r="N61" s="69"/>
      <c r="O61" s="70"/>
      <c r="P61" s="69"/>
      <c r="Q61" s="70"/>
      <c r="R61" s="69">
        <f>VLOOKUP($A61,'Return Data'!$A$7:$R$526,17,0)</f>
        <v>-18.121472431077699</v>
      </c>
      <c r="S61" s="71">
        <f t="shared" si="18"/>
        <v>63</v>
      </c>
    </row>
    <row r="62" spans="1:19" x14ac:dyDescent="0.25">
      <c r="A62" s="67" t="s">
        <v>217</v>
      </c>
      <c r="B62" s="68">
        <f>VLOOKUP($A62,'Return Data'!$A$7:$R$526,2,0)</f>
        <v>43985</v>
      </c>
      <c r="C62" s="69">
        <f>VLOOKUP($A62,'Return Data'!$A$7:$R$526,3,0)</f>
        <v>7.2596999999999996</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-28.860262437574999</v>
      </c>
      <c r="K62" s="70">
        <f t="shared" si="15"/>
        <v>56</v>
      </c>
      <c r="L62" s="69"/>
      <c r="M62" s="70"/>
      <c r="N62" s="69"/>
      <c r="O62" s="70"/>
      <c r="P62" s="69"/>
      <c r="Q62" s="70"/>
      <c r="R62" s="69">
        <f>VLOOKUP($A62,'Return Data'!$A$7:$R$526,17,0)</f>
        <v>-14.187368794326201</v>
      </c>
      <c r="S62" s="71">
        <f t="shared" si="18"/>
        <v>61</v>
      </c>
    </row>
    <row r="63" spans="1:19" x14ac:dyDescent="0.25">
      <c r="A63" s="67" t="s">
        <v>218</v>
      </c>
      <c r="B63" s="68">
        <f>VLOOKUP($A63,'Return Data'!$A$7:$R$526,2,0)</f>
        <v>43985</v>
      </c>
      <c r="C63" s="69">
        <f>VLOOKUP($A63,'Return Data'!$A$7:$R$526,3,0)</f>
        <v>17.026700000000002</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-15.0092944949049</v>
      </c>
      <c r="K63" s="70">
        <f t="shared" si="15"/>
        <v>30</v>
      </c>
      <c r="L63" s="69">
        <f>VLOOKUP($A63,'Return Data'!$A$7:$R$526,18,0)</f>
        <v>0</v>
      </c>
      <c r="M63" s="70">
        <f t="shared" ref="M63:M69" si="25">RANK(L63,L$8:L$71,0)</f>
        <v>1</v>
      </c>
      <c r="N63" s="69">
        <f>VLOOKUP($A63,'Return Data'!$A$7:$R$526,15,0)</f>
        <v>1.6718271305703001</v>
      </c>
      <c r="O63" s="70">
        <f>RANK(N63,N$8:N$71,0)</f>
        <v>11</v>
      </c>
      <c r="P63" s="69">
        <f>VLOOKUP($A63,'Return Data'!$A$7:$R$526,16,0)</f>
        <v>9.4860919094100495</v>
      </c>
      <c r="Q63" s="70">
        <f>RANK(P63,P$8:P$71,0)</f>
        <v>5</v>
      </c>
      <c r="R63" s="69">
        <f>VLOOKUP($A63,'Return Data'!$A$7:$R$526,17,0)</f>
        <v>12.4502208737864</v>
      </c>
      <c r="S63" s="71">
        <f t="shared" si="18"/>
        <v>26</v>
      </c>
    </row>
    <row r="64" spans="1:19" x14ac:dyDescent="0.25">
      <c r="A64" s="67" t="s">
        <v>219</v>
      </c>
      <c r="B64" s="68">
        <f>VLOOKUP($A64,'Return Data'!$A$7:$R$526,2,0)</f>
        <v>43985</v>
      </c>
      <c r="C64" s="69">
        <f>VLOOKUP($A64,'Return Data'!$A$7:$R$526,3,0)</f>
        <v>72.94</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-13.947636354263301</v>
      </c>
      <c r="K64" s="70">
        <f t="shared" si="15"/>
        <v>24</v>
      </c>
      <c r="L64" s="69">
        <f>VLOOKUP($A64,'Return Data'!$A$7:$R$526,18,0)</f>
        <v>0</v>
      </c>
      <c r="M64" s="70">
        <f t="shared" si="25"/>
        <v>1</v>
      </c>
      <c r="N64" s="69">
        <f>VLOOKUP($A64,'Return Data'!$A$7:$R$526,15,0)</f>
        <v>1.44704702511596</v>
      </c>
      <c r="O64" s="70">
        <f>RANK(N64,N$8:N$71,0)</f>
        <v>13</v>
      </c>
      <c r="P64" s="69">
        <f>VLOOKUP($A64,'Return Data'!$A$7:$R$526,16,0)</f>
        <v>7.5318629510006598</v>
      </c>
      <c r="Q64" s="70">
        <f>RANK(P64,P$8:P$71,0)</f>
        <v>14</v>
      </c>
      <c r="R64" s="69">
        <f>VLOOKUP($A64,'Return Data'!$A$7:$R$526,17,0)</f>
        <v>11.922996588456501</v>
      </c>
      <c r="S64" s="71">
        <f t="shared" si="18"/>
        <v>28</v>
      </c>
    </row>
    <row r="65" spans="1:19" x14ac:dyDescent="0.25">
      <c r="A65" s="67" t="s">
        <v>220</v>
      </c>
      <c r="B65" s="68">
        <f>VLOOKUP($A65,'Return Data'!$A$7:$R$526,2,0)</f>
        <v>43985</v>
      </c>
      <c r="C65" s="69">
        <f>VLOOKUP($A65,'Return Data'!$A$7:$R$526,3,0)</f>
        <v>23.34</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-10.4431951806926</v>
      </c>
      <c r="K65" s="70">
        <f t="shared" si="15"/>
        <v>13</v>
      </c>
      <c r="L65" s="69">
        <f>VLOOKUP($A65,'Return Data'!$A$7:$R$526,18,0)</f>
        <v>0</v>
      </c>
      <c r="M65" s="70">
        <f t="shared" si="25"/>
        <v>1</v>
      </c>
      <c r="N65" s="69">
        <f>VLOOKUP($A65,'Return Data'!$A$7:$R$526,15,0)</f>
        <v>0.87790399819128195</v>
      </c>
      <c r="O65" s="70">
        <f>RANK(N65,N$8:N$71,0)</f>
        <v>20</v>
      </c>
      <c r="P65" s="69">
        <f>VLOOKUP($A65,'Return Data'!$A$7:$R$526,16,0)</f>
        <v>3.0940857179148198</v>
      </c>
      <c r="Q65" s="70">
        <f>RANK(P65,P$8:P$71,0)</f>
        <v>31</v>
      </c>
      <c r="R65" s="69">
        <f>VLOOKUP($A65,'Return Data'!$A$7:$R$526,17,0)</f>
        <v>10.4733252206856</v>
      </c>
      <c r="S65" s="71">
        <f t="shared" si="18"/>
        <v>30</v>
      </c>
    </row>
    <row r="66" spans="1:19" x14ac:dyDescent="0.25">
      <c r="A66" s="67" t="s">
        <v>221</v>
      </c>
      <c r="B66" s="68">
        <f>VLOOKUP($A66,'Return Data'!$A$7:$R$526,2,0)</f>
        <v>43985</v>
      </c>
      <c r="C66" s="69">
        <f>VLOOKUP($A66,'Return Data'!$A$7:$R$526,3,0)</f>
        <v>11.7193</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-20.778937869814399</v>
      </c>
      <c r="K66" s="70">
        <f t="shared" si="15"/>
        <v>48</v>
      </c>
      <c r="L66" s="69">
        <f>VLOOKUP($A66,'Return Data'!$A$7:$R$526,18,0)</f>
        <v>0</v>
      </c>
      <c r="M66" s="70">
        <f t="shared" si="25"/>
        <v>1</v>
      </c>
      <c r="N66" s="69">
        <f>VLOOKUP($A66,'Return Data'!$A$7:$R$526,15,0)</f>
        <v>-4.2274121567369303</v>
      </c>
      <c r="O66" s="70">
        <f>RANK(N66,N$8:N$71,0)</f>
        <v>41</v>
      </c>
      <c r="P66" s="69"/>
      <c r="Q66" s="70"/>
      <c r="R66" s="69">
        <f>VLOOKUP($A66,'Return Data'!$A$7:$R$526,17,0)</f>
        <v>4.1123492791612097</v>
      </c>
      <c r="S66" s="71">
        <f t="shared" si="18"/>
        <v>41</v>
      </c>
    </row>
    <row r="67" spans="1:19" x14ac:dyDescent="0.25">
      <c r="A67" s="67" t="s">
        <v>222</v>
      </c>
      <c r="B67" s="68">
        <f>VLOOKUP($A67,'Return Data'!$A$7:$R$526,2,0)</f>
        <v>43985</v>
      </c>
      <c r="C67" s="69">
        <f>VLOOKUP($A67,'Return Data'!$A$7:$R$526,3,0)</f>
        <v>8.5489999999999995</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-25.391669091788501</v>
      </c>
      <c r="K67" s="70">
        <f t="shared" si="15"/>
        <v>55</v>
      </c>
      <c r="L67" s="69">
        <f>VLOOKUP($A67,'Return Data'!$A$7:$R$526,18,0)</f>
        <v>0</v>
      </c>
      <c r="M67" s="70">
        <f t="shared" si="25"/>
        <v>1</v>
      </c>
      <c r="N67" s="69">
        <f>VLOOKUP($A67,'Return Data'!$A$7:$R$526,15,0)</f>
        <v>-7.7318298683120297</v>
      </c>
      <c r="O67" s="70">
        <f>RANK(N67,N$8:N$71,0)</f>
        <v>46</v>
      </c>
      <c r="P67" s="69"/>
      <c r="Q67" s="70"/>
      <c r="R67" s="69">
        <f>VLOOKUP($A67,'Return Data'!$A$7:$R$526,17,0)</f>
        <v>-4.3233877551020399</v>
      </c>
      <c r="S67" s="71">
        <f t="shared" si="18"/>
        <v>52</v>
      </c>
    </row>
    <row r="68" spans="1:19" x14ac:dyDescent="0.25">
      <c r="A68" s="67" t="s">
        <v>223</v>
      </c>
      <c r="B68" s="68">
        <f>VLOOKUP($A68,'Return Data'!$A$7:$R$526,2,0)</f>
        <v>43985</v>
      </c>
      <c r="C68" s="69">
        <f>VLOOKUP($A68,'Return Data'!$A$7:$R$526,3,0)</f>
        <v>8.0937999999999999</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-23.156213964634698</v>
      </c>
      <c r="K68" s="70">
        <f t="shared" si="15"/>
        <v>52</v>
      </c>
      <c r="L68" s="69">
        <f>VLOOKUP($A68,'Return Data'!$A$7:$R$526,18,0)</f>
        <v>0</v>
      </c>
      <c r="M68" s="70">
        <f t="shared" si="25"/>
        <v>1</v>
      </c>
      <c r="N68" s="69">
        <f>VLOOKUP($A68,'Return Data'!$A$7:$R$526,15,0)</f>
        <v>-6.12852063687565</v>
      </c>
      <c r="O68" s="70">
        <f t="shared" ref="O68" si="26">RANK(N68,N$8:N$71,0)</f>
        <v>45</v>
      </c>
      <c r="P68" s="69"/>
      <c r="Q68" s="70"/>
      <c r="R68" s="69">
        <f>VLOOKUP($A68,'Return Data'!$A$7:$R$526,17,0)</f>
        <v>-5.98763339070568</v>
      </c>
      <c r="S68" s="71">
        <f t="shared" si="18"/>
        <v>53</v>
      </c>
    </row>
    <row r="69" spans="1:19" x14ac:dyDescent="0.25">
      <c r="A69" s="67" t="s">
        <v>224</v>
      </c>
      <c r="B69" s="68">
        <f>VLOOKUP($A69,'Return Data'!$A$7:$R$526,2,0)</f>
        <v>43985</v>
      </c>
      <c r="C69" s="69">
        <f>VLOOKUP($A69,'Return Data'!$A$7:$R$526,3,0)</f>
        <v>7.4744999999999999</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-18.219576970439402</v>
      </c>
      <c r="K69" s="70">
        <f t="shared" si="15"/>
        <v>45</v>
      </c>
      <c r="L69" s="69">
        <f>VLOOKUP($A69,'Return Data'!$A$7:$R$526,18,0)</f>
        <v>0</v>
      </c>
      <c r="M69" s="70">
        <f t="shared" si="25"/>
        <v>1</v>
      </c>
      <c r="N69" s="69"/>
      <c r="O69" s="70"/>
      <c r="P69" s="69"/>
      <c r="Q69" s="70"/>
      <c r="R69" s="69">
        <f>VLOOKUP($A69,'Return Data'!$A$7:$R$526,17,0)</f>
        <v>-10.6321510957324</v>
      </c>
      <c r="S69" s="71">
        <f t="shared" si="18"/>
        <v>58</v>
      </c>
    </row>
    <row r="70" spans="1:19" x14ac:dyDescent="0.25">
      <c r="A70" s="67" t="s">
        <v>225</v>
      </c>
      <c r="B70" s="68">
        <f>VLOOKUP($A70,'Return Data'!$A$7:$R$526,2,0)</f>
        <v>43985</v>
      </c>
      <c r="C70" s="69">
        <f>VLOOKUP($A70,'Return Data'!$A$7:$R$526,3,0)</f>
        <v>7.8250999999999999</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-16.509287869318602</v>
      </c>
      <c r="K70" s="70">
        <f t="shared" si="15"/>
        <v>38</v>
      </c>
      <c r="L70" s="69"/>
      <c r="M70" s="70"/>
      <c r="N70" s="69"/>
      <c r="O70" s="70"/>
      <c r="P70" s="69"/>
      <c r="Q70" s="70"/>
      <c r="R70" s="69">
        <f>VLOOKUP($A70,'Return Data'!$A$7:$R$526,17,0)</f>
        <v>-9.9354005006257804</v>
      </c>
      <c r="S70" s="71">
        <f t="shared" si="18"/>
        <v>57</v>
      </c>
    </row>
    <row r="71" spans="1:19" x14ac:dyDescent="0.25">
      <c r="A71" s="67" t="s">
        <v>226</v>
      </c>
      <c r="B71" s="68">
        <f>VLOOKUP($A71,'Return Data'!$A$7:$R$526,2,0)</f>
        <v>43985</v>
      </c>
      <c r="C71" s="69">
        <f>VLOOKUP($A71,'Return Data'!$A$7:$R$526,3,0)</f>
        <v>83.988699999999994</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-10.6520170403821</v>
      </c>
      <c r="K71" s="70">
        <f t="shared" si="15"/>
        <v>15</v>
      </c>
      <c r="L71" s="69">
        <f>VLOOKUP($A71,'Return Data'!$A$7:$R$526,18,0)</f>
        <v>0</v>
      </c>
      <c r="M71" s="70">
        <f>RANK(L71,L$8:L$71,0)</f>
        <v>1</v>
      </c>
      <c r="N71" s="69">
        <f>VLOOKUP($A71,'Return Data'!$A$7:$R$526,15,0)</f>
        <v>0.967702987284217</v>
      </c>
      <c r="O71" s="70">
        <f>RANK(N71,N$8:N$71,0)</f>
        <v>19</v>
      </c>
      <c r="P71" s="69">
        <f>VLOOKUP($A71,'Return Data'!$A$7:$R$526,16,0)</f>
        <v>6.2307852975646902</v>
      </c>
      <c r="Q71" s="70">
        <f>RANK(P71,P$8:P$71,0)</f>
        <v>20</v>
      </c>
      <c r="R71" s="69">
        <f>VLOOKUP($A71,'Return Data'!$A$7:$R$526,17,0)</f>
        <v>13.165534133623099</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-16.234709305755505</v>
      </c>
      <c r="K73" s="78"/>
      <c r="L73" s="79">
        <f>AVERAGE(L8:L71)</f>
        <v>0</v>
      </c>
      <c r="M73" s="78"/>
      <c r="N73" s="79">
        <f>AVERAGE(N8:N71)</f>
        <v>-0.83158612346183003</v>
      </c>
      <c r="O73" s="78"/>
      <c r="P73" s="79">
        <f>AVERAGE(P8:P71)</f>
        <v>6.1407066687781695</v>
      </c>
      <c r="Q73" s="78"/>
      <c r="R73" s="79">
        <f>AVERAGE(R8:R71)</f>
        <v>7.0121112413446687</v>
      </c>
      <c r="S73" s="80"/>
    </row>
    <row r="74" spans="1:19" x14ac:dyDescent="0.25">
      <c r="A74" s="77" t="s">
        <v>28</v>
      </c>
      <c r="B74" s="78"/>
      <c r="C74" s="78"/>
      <c r="D74" s="79">
        <f>MIN(D8:D71)</f>
        <v>0</v>
      </c>
      <c r="E74" s="78"/>
      <c r="F74" s="79">
        <f>MIN(F8:F71)</f>
        <v>0</v>
      </c>
      <c r="G74" s="78"/>
      <c r="H74" s="79">
        <f>MIN(H8:H71)</f>
        <v>0</v>
      </c>
      <c r="I74" s="78"/>
      <c r="J74" s="79">
        <f>MIN(J8:J71)</f>
        <v>-34.778925791951501</v>
      </c>
      <c r="K74" s="78"/>
      <c r="L74" s="79">
        <f>MIN(L8:L71)</f>
        <v>0</v>
      </c>
      <c r="M74" s="78"/>
      <c r="N74" s="79">
        <f>MIN(N8:N71)</f>
        <v>-13.4338724520405</v>
      </c>
      <c r="O74" s="78"/>
      <c r="P74" s="79">
        <f>MIN(P8:P71)</f>
        <v>-1.53236097735333</v>
      </c>
      <c r="Q74" s="78"/>
      <c r="R74" s="79">
        <f>MIN(R8:R71)</f>
        <v>-19.692467248908301</v>
      </c>
      <c r="S74" s="80"/>
    </row>
    <row r="75" spans="1:19" ht="15.75" thickBot="1" x14ac:dyDescent="0.3">
      <c r="A75" s="81" t="s">
        <v>29</v>
      </c>
      <c r="B75" s="82"/>
      <c r="C75" s="82"/>
      <c r="D75" s="83">
        <f>MAX(D8:D71)</f>
        <v>0</v>
      </c>
      <c r="E75" s="82"/>
      <c r="F75" s="83">
        <f>MAX(F8:F71)</f>
        <v>0</v>
      </c>
      <c r="G75" s="82"/>
      <c r="H75" s="83">
        <f>MAX(H8:H71)</f>
        <v>0</v>
      </c>
      <c r="I75" s="82"/>
      <c r="J75" s="83">
        <f>MAX(J8:J71)</f>
        <v>-0.76420990891575902</v>
      </c>
      <c r="K75" s="82"/>
      <c r="L75" s="83">
        <f>MAX(L8:L71)</f>
        <v>0</v>
      </c>
      <c r="M75" s="82"/>
      <c r="N75" s="83">
        <f>MAX(N8:N71)</f>
        <v>9.8797123884921607</v>
      </c>
      <c r="O75" s="82"/>
      <c r="P75" s="83">
        <f>MAX(P8:P71)</f>
        <v>13.2897459739031</v>
      </c>
      <c r="Q75" s="82"/>
      <c r="R75" s="83">
        <f>MAX(R8:R71)</f>
        <v>29.051555023923399</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4" t="s">
        <v>349</v>
      </c>
    </row>
    <row r="3" spans="1:20" ht="15.75" thickBot="1" x14ac:dyDescent="0.3">
      <c r="A3" s="125"/>
    </row>
    <row r="4" spans="1:20" ht="15.75" thickBot="1" x14ac:dyDescent="0.3"/>
    <row r="5" spans="1:20" x14ac:dyDescent="0.25">
      <c r="A5" s="32" t="s">
        <v>346</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c r="T5" s="13"/>
    </row>
    <row r="6" spans="1:20"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43985</v>
      </c>
      <c r="C8" s="69">
        <f>VLOOKUP($A8,'Return Data'!$A$7:$R$526,3,0)</f>
        <v>34.869999999999997</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-12.2211725945421</v>
      </c>
      <c r="K8" s="70">
        <f t="shared" ref="K8:K29" si="3">RANK(J8,J$8:J$73,0)</f>
        <v>17</v>
      </c>
      <c r="L8" s="69">
        <f>VLOOKUP($A8,'Return Data'!$A$7:$R$526,18,0)</f>
        <v>0</v>
      </c>
      <c r="M8" s="70">
        <f t="shared" ref="M8:M13" si="4">RANK(L8,L$8:L$73,0)</f>
        <v>1</v>
      </c>
      <c r="N8" s="69">
        <f>VLOOKUP($A8,'Return Data'!$A$7:$R$526,15,0)</f>
        <v>0.90164231543249895</v>
      </c>
      <c r="O8" s="70">
        <f>RANK(N8,N$8:N$73,0)</f>
        <v>11</v>
      </c>
      <c r="P8" s="69">
        <f>VLOOKUP($A8,'Return Data'!$A$7:$R$526,16,0)</f>
        <v>6.48984832377558</v>
      </c>
      <c r="Q8" s="70">
        <f>RANK(P8,P$8:P$73,0)</f>
        <v>12</v>
      </c>
      <c r="R8" s="69">
        <f>VLOOKUP($A8,'Return Data'!$A$7:$R$526,17,0)</f>
        <v>18.184194711538499</v>
      </c>
      <c r="S8" s="71">
        <f t="shared" ref="S8:S39" si="5">RANK(R8,R$8:R$73,0)</f>
        <v>29</v>
      </c>
    </row>
    <row r="9" spans="1:20" x14ac:dyDescent="0.25">
      <c r="A9" s="67" t="s">
        <v>267</v>
      </c>
      <c r="B9" s="68">
        <f>VLOOKUP($A9,'Return Data'!$A$7:$R$526,2,0)</f>
        <v>43985</v>
      </c>
      <c r="C9" s="69">
        <f>VLOOKUP($A9,'Return Data'!$A$7:$R$526,3,0)</f>
        <v>28.47</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-10.917851606099299</v>
      </c>
      <c r="K9" s="70">
        <f t="shared" si="3"/>
        <v>14</v>
      </c>
      <c r="L9" s="69">
        <f>VLOOKUP($A9,'Return Data'!$A$7:$R$526,18,0)</f>
        <v>0</v>
      </c>
      <c r="M9" s="70">
        <f t="shared" si="4"/>
        <v>1</v>
      </c>
      <c r="N9" s="69">
        <f>VLOOKUP($A9,'Return Data'!$A$7:$R$526,15,0)</f>
        <v>1.72078264292682</v>
      </c>
      <c r="O9" s="70">
        <f>RANK(N9,N$8:N$73,0)</f>
        <v>10</v>
      </c>
      <c r="P9" s="69">
        <f>VLOOKUP($A9,'Return Data'!$A$7:$R$526,16,0)</f>
        <v>7.3932452628811802</v>
      </c>
      <c r="Q9" s="70">
        <f>RANK(P9,P$8:P$73,0)</f>
        <v>10</v>
      </c>
      <c r="R9" s="69">
        <f>VLOOKUP($A9,'Return Data'!$A$7:$R$526,17,0)</f>
        <v>15.3710008010178</v>
      </c>
      <c r="S9" s="71">
        <f t="shared" si="5"/>
        <v>31</v>
      </c>
    </row>
    <row r="10" spans="1:20" x14ac:dyDescent="0.25">
      <c r="A10" s="67" t="s">
        <v>268</v>
      </c>
      <c r="B10" s="68">
        <f>VLOOKUP($A10,'Return Data'!$A$7:$R$526,2,0)</f>
        <v>43985</v>
      </c>
      <c r="C10" s="69">
        <f>VLOOKUP($A10,'Return Data'!$A$7:$R$526,3,0)</f>
        <v>42.973100000000002</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-7.9256844319885804</v>
      </c>
      <c r="K10" s="70">
        <f t="shared" si="3"/>
        <v>8</v>
      </c>
      <c r="L10" s="69">
        <f>VLOOKUP($A10,'Return Data'!$A$7:$R$526,18,0)</f>
        <v>0</v>
      </c>
      <c r="M10" s="70">
        <f t="shared" si="4"/>
        <v>1</v>
      </c>
      <c r="N10" s="69">
        <f>VLOOKUP($A10,'Return Data'!$A$7:$R$526,15,0)</f>
        <v>5.9107129452563996</v>
      </c>
      <c r="O10" s="70">
        <f>RANK(N10,N$8:N$73,0)</f>
        <v>3</v>
      </c>
      <c r="P10" s="69">
        <f>VLOOKUP($A10,'Return Data'!$A$7:$R$526,16,0)</f>
        <v>8.7831678862250104</v>
      </c>
      <c r="Q10" s="70">
        <f>RANK(P10,P$8:P$73,0)</f>
        <v>4</v>
      </c>
      <c r="R10" s="69">
        <f>VLOOKUP($A10,'Return Data'!$A$7:$R$526,17,0)</f>
        <v>31.596695983197701</v>
      </c>
      <c r="S10" s="71">
        <f t="shared" si="5"/>
        <v>15</v>
      </c>
    </row>
    <row r="11" spans="1:20" x14ac:dyDescent="0.25">
      <c r="A11" s="67" t="s">
        <v>269</v>
      </c>
      <c r="B11" s="68">
        <f>VLOOKUP($A11,'Return Data'!$A$7:$R$526,2,0)</f>
        <v>43985</v>
      </c>
      <c r="C11" s="69">
        <f>VLOOKUP($A11,'Return Data'!$A$7:$R$526,3,0)</f>
        <v>37.74</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-16.551338948766698</v>
      </c>
      <c r="K11" s="70">
        <f t="shared" si="3"/>
        <v>34</v>
      </c>
      <c r="L11" s="69">
        <f>VLOOKUP($A11,'Return Data'!$A$7:$R$526,18,0)</f>
        <v>0</v>
      </c>
      <c r="M11" s="70">
        <f t="shared" si="4"/>
        <v>1</v>
      </c>
      <c r="N11" s="69">
        <f>VLOOKUP($A11,'Return Data'!$A$7:$R$526,15,0)</f>
        <v>-4.5444335928335198</v>
      </c>
      <c r="O11" s="70">
        <f>RANK(N11,N$8:N$73,0)</f>
        <v>42</v>
      </c>
      <c r="P11" s="69">
        <f>VLOOKUP($A11,'Return Data'!$A$7:$R$526,16,0)</f>
        <v>1.36882833996904</v>
      </c>
      <c r="Q11" s="70">
        <f>RANK(P11,P$8:P$73,0)</f>
        <v>38</v>
      </c>
      <c r="R11" s="69">
        <f>VLOOKUP($A11,'Return Data'!$A$7:$R$526,17,0)</f>
        <v>-0.55740419238683203</v>
      </c>
      <c r="S11" s="71">
        <f t="shared" si="5"/>
        <v>48</v>
      </c>
    </row>
    <row r="12" spans="1:20" x14ac:dyDescent="0.25">
      <c r="A12" s="67" t="s">
        <v>270</v>
      </c>
      <c r="B12" s="68">
        <f>VLOOKUP($A12,'Return Data'!$A$7:$R$526,2,0)</f>
        <v>43985</v>
      </c>
      <c r="C12" s="69">
        <f>VLOOKUP($A12,'Return Data'!$A$7:$R$526,3,0)</f>
        <v>36.350999999999999</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-8.6284185962076307</v>
      </c>
      <c r="K12" s="70">
        <f t="shared" si="3"/>
        <v>9</v>
      </c>
      <c r="L12" s="69">
        <f>VLOOKUP($A12,'Return Data'!$A$7:$R$526,18,0)</f>
        <v>0</v>
      </c>
      <c r="M12" s="70">
        <f t="shared" si="4"/>
        <v>1</v>
      </c>
      <c r="N12" s="69">
        <f>VLOOKUP($A12,'Return Data'!$A$7:$R$526,15,0)</f>
        <v>1.7628038653908</v>
      </c>
      <c r="O12" s="70">
        <f>RANK(N12,N$8:N$73,0)</f>
        <v>9</v>
      </c>
      <c r="P12" s="69">
        <f>VLOOKUP($A12,'Return Data'!$A$7:$R$526,16,0)</f>
        <v>4.9977901568150003</v>
      </c>
      <c r="Q12" s="70">
        <f>RANK(P12,P$8:P$73,0)</f>
        <v>21</v>
      </c>
      <c r="R12" s="69">
        <f>VLOOKUP($A12,'Return Data'!$A$7:$R$526,17,0)</f>
        <v>18.274966749002498</v>
      </c>
      <c r="S12" s="71">
        <f t="shared" si="5"/>
        <v>27</v>
      </c>
    </row>
    <row r="13" spans="1:20" x14ac:dyDescent="0.25">
      <c r="A13" s="67" t="s">
        <v>271</v>
      </c>
      <c r="B13" s="68">
        <f>VLOOKUP($A13,'Return Data'!$A$7:$R$526,2,0)</f>
        <v>43985</v>
      </c>
      <c r="C13" s="69">
        <f>VLOOKUP($A13,'Return Data'!$A$7:$R$526,3,0)</f>
        <v>8.4700000000000006</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-3.4114062470792601</v>
      </c>
      <c r="K13" s="70">
        <f t="shared" si="3"/>
        <v>2</v>
      </c>
      <c r="L13" s="69">
        <f>VLOOKUP($A13,'Return Data'!$A$7:$R$526,18,0)</f>
        <v>0</v>
      </c>
      <c r="M13" s="70">
        <f t="shared" si="4"/>
        <v>1</v>
      </c>
      <c r="N13" s="69"/>
      <c r="O13" s="70"/>
      <c r="P13" s="69"/>
      <c r="Q13" s="70"/>
      <c r="R13" s="69">
        <f>VLOOKUP($A13,'Return Data'!$A$7:$R$526,17,0)</f>
        <v>-6.6880239520957998</v>
      </c>
      <c r="S13" s="71">
        <f t="shared" si="5"/>
        <v>55</v>
      </c>
    </row>
    <row r="14" spans="1:20" x14ac:dyDescent="0.25">
      <c r="A14" s="67" t="s">
        <v>272</v>
      </c>
      <c r="B14" s="68">
        <f>VLOOKUP($A14,'Return Data'!$A$7:$R$526,2,0)</f>
        <v>43985</v>
      </c>
      <c r="C14" s="69">
        <f>VLOOKUP($A14,'Return Data'!$A$7:$R$526,3,0)</f>
        <v>10.25</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-6.3752276867030897</v>
      </c>
      <c r="K14" s="70">
        <f t="shared" si="3"/>
        <v>5</v>
      </c>
      <c r="L14" s="69"/>
      <c r="M14" s="70"/>
      <c r="N14" s="69"/>
      <c r="O14" s="70"/>
      <c r="P14" s="69"/>
      <c r="Q14" s="70"/>
      <c r="R14" s="69">
        <f>VLOOKUP($A14,'Return Data'!$A$7:$R$526,17,0)</f>
        <v>1.5387858347386101</v>
      </c>
      <c r="S14" s="71">
        <f t="shared" si="5"/>
        <v>46</v>
      </c>
    </row>
    <row r="15" spans="1:20" x14ac:dyDescent="0.25">
      <c r="A15" s="67" t="s">
        <v>273</v>
      </c>
      <c r="B15" s="68">
        <f>VLOOKUP($A15,'Return Data'!$A$7:$R$526,2,0)</f>
        <v>43985</v>
      </c>
      <c r="C15" s="69">
        <f>VLOOKUP($A15,'Return Data'!$A$7:$R$526,3,0)</f>
        <v>50.64</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-3.5331772053083501</v>
      </c>
      <c r="K15" s="70">
        <f t="shared" si="3"/>
        <v>3</v>
      </c>
      <c r="L15" s="69">
        <f>VLOOKUP($A15,'Return Data'!$A$7:$R$526,18,0)</f>
        <v>0</v>
      </c>
      <c r="M15" s="70">
        <f t="shared" ref="M15:M24" si="6">RANK(L15,L$8:L$73,0)</f>
        <v>1</v>
      </c>
      <c r="N15" s="69">
        <f>VLOOKUP($A15,'Return Data'!$A$7:$R$526,15,0)</f>
        <v>3.8239271509063402</v>
      </c>
      <c r="O15" s="70">
        <f t="shared" ref="O15:O24" si="7">RANK(N15,N$8:N$73,0)</f>
        <v>6</v>
      </c>
      <c r="P15" s="69">
        <f>VLOOKUP($A15,'Return Data'!$A$7:$R$526,16,0)</f>
        <v>7.4315740428092099</v>
      </c>
      <c r="Q15" s="70">
        <f>RANK(P15,P$8:P$73,0)</f>
        <v>9</v>
      </c>
      <c r="R15" s="69">
        <f>VLOOKUP($A15,'Return Data'!$A$7:$R$526,17,0)</f>
        <v>36.038872691933904</v>
      </c>
      <c r="S15" s="71">
        <f t="shared" si="5"/>
        <v>12</v>
      </c>
    </row>
    <row r="16" spans="1:20" x14ac:dyDescent="0.25">
      <c r="A16" s="67" t="s">
        <v>274</v>
      </c>
      <c r="B16" s="68">
        <f>VLOOKUP($A16,'Return Data'!$A$7:$R$526,2,0)</f>
        <v>43985</v>
      </c>
      <c r="C16" s="69">
        <f>VLOOKUP($A16,'Return Data'!$A$7:$R$526,3,0)</f>
        <v>61.8</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-9.63593025977252</v>
      </c>
      <c r="K16" s="70">
        <f t="shared" si="3"/>
        <v>11</v>
      </c>
      <c r="L16" s="69">
        <f>VLOOKUP($A16,'Return Data'!$A$7:$R$526,18,0)</f>
        <v>0</v>
      </c>
      <c r="M16" s="70">
        <f t="shared" si="6"/>
        <v>1</v>
      </c>
      <c r="N16" s="69">
        <f>VLOOKUP($A16,'Return Data'!$A$7:$R$526,15,0)</f>
        <v>4.2227758617594402</v>
      </c>
      <c r="O16" s="70">
        <f t="shared" si="7"/>
        <v>5</v>
      </c>
      <c r="P16" s="69">
        <f>VLOOKUP($A16,'Return Data'!$A$7:$R$526,16,0)</f>
        <v>7.5379839026542497</v>
      </c>
      <c r="Q16" s="70">
        <f>RANK(P16,P$8:P$73,0)</f>
        <v>8</v>
      </c>
      <c r="R16" s="69">
        <f>VLOOKUP($A16,'Return Data'!$A$7:$R$526,17,0)</f>
        <v>43.483432486914701</v>
      </c>
      <c r="S16" s="71">
        <f t="shared" si="5"/>
        <v>9</v>
      </c>
    </row>
    <row r="17" spans="1:19" x14ac:dyDescent="0.25">
      <c r="A17" s="67" t="s">
        <v>275</v>
      </c>
      <c r="B17" s="68">
        <f>VLOOKUP($A17,'Return Data'!$A$7:$R$526,2,0)</f>
        <v>43985</v>
      </c>
      <c r="C17" s="69">
        <f>VLOOKUP($A17,'Return Data'!$A$7:$R$526,3,0)</f>
        <v>43.152000000000001</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-13.399597700204399</v>
      </c>
      <c r="K17" s="70">
        <f t="shared" si="3"/>
        <v>19</v>
      </c>
      <c r="L17" s="69">
        <f>VLOOKUP($A17,'Return Data'!$A$7:$R$526,18,0)</f>
        <v>0</v>
      </c>
      <c r="M17" s="70">
        <f t="shared" si="6"/>
        <v>1</v>
      </c>
      <c r="N17" s="69">
        <f>VLOOKUP($A17,'Return Data'!$A$7:$R$526,15,0)</f>
        <v>0.26972500528940402</v>
      </c>
      <c r="O17" s="70">
        <f t="shared" si="7"/>
        <v>14</v>
      </c>
      <c r="P17" s="69">
        <f>VLOOKUP($A17,'Return Data'!$A$7:$R$526,16,0)</f>
        <v>7.7928965562026304</v>
      </c>
      <c r="Q17" s="70">
        <f>RANK(P17,P$8:P$73,0)</f>
        <v>6</v>
      </c>
      <c r="R17" s="69">
        <f>VLOOKUP($A17,'Return Data'!$A$7:$R$526,17,0)</f>
        <v>24.770685772773799</v>
      </c>
      <c r="S17" s="71">
        <f t="shared" si="5"/>
        <v>22</v>
      </c>
    </row>
    <row r="18" spans="1:19" x14ac:dyDescent="0.25">
      <c r="A18" s="67" t="s">
        <v>276</v>
      </c>
      <c r="B18" s="68">
        <f>VLOOKUP($A18,'Return Data'!$A$7:$R$526,2,0)</f>
        <v>43985</v>
      </c>
      <c r="C18" s="69">
        <f>VLOOKUP($A18,'Return Data'!$A$7:$R$526,3,0)</f>
        <v>40.090000000000003</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-16.814157787735201</v>
      </c>
      <c r="K18" s="70">
        <f t="shared" si="3"/>
        <v>37</v>
      </c>
      <c r="L18" s="69">
        <f>VLOOKUP($A18,'Return Data'!$A$7:$R$526,18,0)</f>
        <v>0</v>
      </c>
      <c r="M18" s="70">
        <f t="shared" si="6"/>
        <v>1</v>
      </c>
      <c r="N18" s="69">
        <f>VLOOKUP($A18,'Return Data'!$A$7:$R$526,15,0)</f>
        <v>-2.3380301818249398</v>
      </c>
      <c r="O18" s="70">
        <f t="shared" si="7"/>
        <v>31</v>
      </c>
      <c r="P18" s="69">
        <f>VLOOKUP($A18,'Return Data'!$A$7:$R$526,16,0)</f>
        <v>2.6340416680960699</v>
      </c>
      <c r="Q18" s="70">
        <f>RANK(P18,P$8:P$73,0)</f>
        <v>32</v>
      </c>
      <c r="R18" s="69">
        <f>VLOOKUP($A18,'Return Data'!$A$7:$R$526,17,0)</f>
        <v>26.318835370237199</v>
      </c>
      <c r="S18" s="71">
        <f t="shared" si="5"/>
        <v>19</v>
      </c>
    </row>
    <row r="19" spans="1:19" x14ac:dyDescent="0.25">
      <c r="A19" s="67" t="s">
        <v>277</v>
      </c>
      <c r="B19" s="68">
        <f>VLOOKUP($A19,'Return Data'!$A$7:$R$526,2,0)</f>
        <v>43985</v>
      </c>
      <c r="C19" s="69">
        <f>VLOOKUP($A19,'Return Data'!$A$7:$R$526,3,0)</f>
        <v>12.117699999999999</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-18.3408344129993</v>
      </c>
      <c r="K19" s="70">
        <f t="shared" si="3"/>
        <v>45</v>
      </c>
      <c r="L19" s="69">
        <f>VLOOKUP($A19,'Return Data'!$A$7:$R$526,18,0)</f>
        <v>0</v>
      </c>
      <c r="M19" s="70">
        <f t="shared" si="6"/>
        <v>1</v>
      </c>
      <c r="N19" s="69">
        <f>VLOOKUP($A19,'Return Data'!$A$7:$R$526,15,0)</f>
        <v>-2.6882456903804002</v>
      </c>
      <c r="O19" s="70">
        <f t="shared" si="7"/>
        <v>32</v>
      </c>
      <c r="P19" s="69"/>
      <c r="Q19" s="70"/>
      <c r="R19" s="69">
        <f>VLOOKUP($A19,'Return Data'!$A$7:$R$526,17,0)</f>
        <v>4.7802133580705002</v>
      </c>
      <c r="S19" s="71">
        <f t="shared" si="5"/>
        <v>39</v>
      </c>
    </row>
    <row r="20" spans="1:19" x14ac:dyDescent="0.25">
      <c r="A20" s="67" t="s">
        <v>278</v>
      </c>
      <c r="B20" s="68">
        <f>VLOOKUP($A20,'Return Data'!$A$7:$R$526,2,0)</f>
        <v>43985</v>
      </c>
      <c r="C20" s="69">
        <f>VLOOKUP($A20,'Return Data'!$A$7:$R$526,3,0)</f>
        <v>452.72949999999997</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-22.278063778468301</v>
      </c>
      <c r="K20" s="70">
        <f t="shared" si="3"/>
        <v>51</v>
      </c>
      <c r="L20" s="69">
        <f>VLOOKUP($A20,'Return Data'!$A$7:$R$526,18,0)</f>
        <v>0</v>
      </c>
      <c r="M20" s="70">
        <f t="shared" si="6"/>
        <v>1</v>
      </c>
      <c r="N20" s="69">
        <f>VLOOKUP($A20,'Return Data'!$A$7:$R$526,15,0)</f>
        <v>-3.77706669235898</v>
      </c>
      <c r="O20" s="70">
        <f t="shared" si="7"/>
        <v>39</v>
      </c>
      <c r="P20" s="69">
        <f>VLOOKUP($A20,'Return Data'!$A$7:$R$526,16,0)</f>
        <v>1.82140975953847</v>
      </c>
      <c r="Q20" s="70">
        <f>RANK(P20,P$8:P$73,0)</f>
        <v>36</v>
      </c>
      <c r="R20" s="69">
        <f>VLOOKUP($A20,'Return Data'!$A$7:$R$526,17,0)</f>
        <v>209.18610679611601</v>
      </c>
      <c r="S20" s="71">
        <f t="shared" si="5"/>
        <v>2</v>
      </c>
    </row>
    <row r="21" spans="1:19" x14ac:dyDescent="0.25">
      <c r="A21" s="67" t="s">
        <v>279</v>
      </c>
      <c r="B21" s="68">
        <f>VLOOKUP($A21,'Return Data'!$A$7:$R$526,2,0)</f>
        <v>43985</v>
      </c>
      <c r="C21" s="69">
        <f>VLOOKUP($A21,'Return Data'!$A$7:$R$526,3,0)</f>
        <v>299.197</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-19.980058155049001</v>
      </c>
      <c r="K21" s="70">
        <f t="shared" si="3"/>
        <v>48</v>
      </c>
      <c r="L21" s="69">
        <f>VLOOKUP($A21,'Return Data'!$A$7:$R$526,18,0)</f>
        <v>0</v>
      </c>
      <c r="M21" s="70">
        <f t="shared" si="6"/>
        <v>1</v>
      </c>
      <c r="N21" s="69">
        <f>VLOOKUP($A21,'Return Data'!$A$7:$R$526,15,0)</f>
        <v>-1.1222629840184499</v>
      </c>
      <c r="O21" s="70">
        <f t="shared" si="7"/>
        <v>23</v>
      </c>
      <c r="P21" s="69">
        <f>VLOOKUP($A21,'Return Data'!$A$7:$R$526,16,0)</f>
        <v>6.1080832024209499</v>
      </c>
      <c r="Q21" s="70">
        <f>RANK(P21,P$8:P$73,0)</f>
        <v>17</v>
      </c>
      <c r="R21" s="69">
        <f>VLOOKUP($A21,'Return Data'!$A$7:$R$526,17,0)</f>
        <v>148.83940355329901</v>
      </c>
      <c r="S21" s="71">
        <f t="shared" si="5"/>
        <v>5</v>
      </c>
    </row>
    <row r="22" spans="1:19" x14ac:dyDescent="0.25">
      <c r="A22" s="67" t="s">
        <v>280</v>
      </c>
      <c r="B22" s="68">
        <f>VLOOKUP($A22,'Return Data'!$A$7:$R$526,2,0)</f>
        <v>43985</v>
      </c>
      <c r="C22" s="69">
        <f>VLOOKUP($A22,'Return Data'!$A$7:$R$526,3,0)</f>
        <v>410.02600000000001</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-23.841326239201099</v>
      </c>
      <c r="K22" s="70">
        <f t="shared" si="3"/>
        <v>55</v>
      </c>
      <c r="L22" s="69">
        <f>VLOOKUP($A22,'Return Data'!$A$7:$R$526,18,0)</f>
        <v>0</v>
      </c>
      <c r="M22" s="70">
        <f t="shared" si="6"/>
        <v>1</v>
      </c>
      <c r="N22" s="69">
        <f>VLOOKUP($A22,'Return Data'!$A$7:$R$526,15,0)</f>
        <v>-5.6079382589015996</v>
      </c>
      <c r="O22" s="70">
        <f t="shared" si="7"/>
        <v>46</v>
      </c>
      <c r="P22" s="69">
        <f>VLOOKUP($A22,'Return Data'!$A$7:$R$526,16,0)</f>
        <v>1.4319271043648401</v>
      </c>
      <c r="Q22" s="70">
        <f>RANK(P22,P$8:P$73,0)</f>
        <v>37</v>
      </c>
      <c r="R22" s="69">
        <f>VLOOKUP($A22,'Return Data'!$A$7:$R$526,17,0)</f>
        <v>548.89759539028898</v>
      </c>
      <c r="S22" s="71">
        <f t="shared" si="5"/>
        <v>1</v>
      </c>
    </row>
    <row r="23" spans="1:19" x14ac:dyDescent="0.25">
      <c r="A23" s="67" t="s">
        <v>281</v>
      </c>
      <c r="B23" s="68">
        <f>VLOOKUP($A23,'Return Data'!$A$7:$R$526,2,0)</f>
        <v>43985</v>
      </c>
      <c r="C23" s="69">
        <f>VLOOKUP($A23,'Return Data'!$A$7:$R$526,3,0)</f>
        <v>31.069099999999999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-18.0302834481529</v>
      </c>
      <c r="K23" s="70">
        <f t="shared" si="3"/>
        <v>43</v>
      </c>
      <c r="L23" s="69">
        <f>VLOOKUP($A23,'Return Data'!$A$7:$R$526,18,0)</f>
        <v>0</v>
      </c>
      <c r="M23" s="70">
        <f t="shared" si="6"/>
        <v>1</v>
      </c>
      <c r="N23" s="69">
        <f>VLOOKUP($A23,'Return Data'!$A$7:$R$526,15,0)</f>
        <v>-3.96274201280437</v>
      </c>
      <c r="O23" s="70">
        <f t="shared" si="7"/>
        <v>40</v>
      </c>
      <c r="P23" s="69">
        <f>VLOOKUP($A23,'Return Data'!$A$7:$R$526,16,0)</f>
        <v>4.0235402788525398</v>
      </c>
      <c r="Q23" s="70">
        <f>RANK(P23,P$8:P$73,0)</f>
        <v>25</v>
      </c>
      <c r="R23" s="69">
        <f>VLOOKUP($A23,'Return Data'!$A$7:$R$526,17,0)</f>
        <v>15.7007380563495</v>
      </c>
      <c r="S23" s="71">
        <f t="shared" si="5"/>
        <v>30</v>
      </c>
    </row>
    <row r="24" spans="1:19" x14ac:dyDescent="0.25">
      <c r="A24" s="67" t="s">
        <v>282</v>
      </c>
      <c r="B24" s="68">
        <f>VLOOKUP($A24,'Return Data'!$A$7:$R$526,2,0)</f>
        <v>43985</v>
      </c>
      <c r="C24" s="69">
        <f>VLOOKUP($A24,'Return Data'!$A$7:$R$526,3,0)</f>
        <v>324.95999999999998</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-16.725000741772099</v>
      </c>
      <c r="K24" s="70">
        <f t="shared" si="3"/>
        <v>36</v>
      </c>
      <c r="L24" s="69">
        <f>VLOOKUP($A24,'Return Data'!$A$7:$R$526,18,0)</f>
        <v>0</v>
      </c>
      <c r="M24" s="70">
        <f t="shared" si="6"/>
        <v>1</v>
      </c>
      <c r="N24" s="69">
        <f>VLOOKUP($A24,'Return Data'!$A$7:$R$526,15,0)</f>
        <v>-0.141715521767171</v>
      </c>
      <c r="O24" s="70">
        <f t="shared" si="7"/>
        <v>22</v>
      </c>
      <c r="P24" s="69">
        <f>VLOOKUP($A24,'Return Data'!$A$7:$R$526,16,0)</f>
        <v>4.9234525809766598</v>
      </c>
      <c r="Q24" s="70">
        <f>RANK(P24,P$8:P$73,0)</f>
        <v>22</v>
      </c>
      <c r="R24" s="69">
        <f>VLOOKUP($A24,'Return Data'!$A$7:$R$526,17,0)</f>
        <v>151.38319726099601</v>
      </c>
      <c r="S24" s="71">
        <f t="shared" si="5"/>
        <v>4</v>
      </c>
    </row>
    <row r="25" spans="1:19" x14ac:dyDescent="0.25">
      <c r="A25" s="67" t="s">
        <v>283</v>
      </c>
      <c r="B25" s="68">
        <f>VLOOKUP($A25,'Return Data'!$A$7:$R$526,2,0)</f>
        <v>43985</v>
      </c>
      <c r="C25" s="69">
        <f>VLOOKUP($A25,'Return Data'!$A$7:$R$526,3,0)</f>
        <v>8.9</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-20.0527808026999</v>
      </c>
      <c r="K25" s="70">
        <f t="shared" si="3"/>
        <v>49</v>
      </c>
      <c r="L25" s="69"/>
      <c r="M25" s="70"/>
      <c r="N25" s="69"/>
      <c r="O25" s="70"/>
      <c r="P25" s="69"/>
      <c r="Q25" s="70"/>
      <c r="R25" s="69">
        <f>VLOOKUP($A25,'Return Data'!$A$7:$R$526,17,0)</f>
        <v>-5</v>
      </c>
      <c r="S25" s="71">
        <f t="shared" si="5"/>
        <v>53</v>
      </c>
    </row>
    <row r="26" spans="1:19" x14ac:dyDescent="0.25">
      <c r="A26" s="67" t="s">
        <v>284</v>
      </c>
      <c r="B26" s="68">
        <f>VLOOKUP($A26,'Return Data'!$A$7:$R$526,2,0)</f>
        <v>43985</v>
      </c>
      <c r="C26" s="69">
        <f>VLOOKUP($A26,'Return Data'!$A$7:$R$526,3,0)</f>
        <v>23.98</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-9.3470296436729008</v>
      </c>
      <c r="K26" s="70">
        <f t="shared" si="3"/>
        <v>10</v>
      </c>
      <c r="L26" s="69">
        <f>VLOOKUP($A26,'Return Data'!$A$7:$R$526,18,0)</f>
        <v>0</v>
      </c>
      <c r="M26" s="70">
        <f>RANK(L26,L$8:L$73,0)</f>
        <v>1</v>
      </c>
      <c r="N26" s="69">
        <f>VLOOKUP($A26,'Return Data'!$A$7:$R$526,15,0)</f>
        <v>6.9520604954973406E-2</v>
      </c>
      <c r="O26" s="70">
        <f>RANK(N26,N$8:N$73,0)</f>
        <v>19</v>
      </c>
      <c r="P26" s="69">
        <f>VLOOKUP($A26,'Return Data'!$A$7:$R$526,16,0)</f>
        <v>4.2543159857795398</v>
      </c>
      <c r="Q26" s="70">
        <f>RANK(P26,P$8:P$73,0)</f>
        <v>24</v>
      </c>
      <c r="R26" s="69">
        <f>VLOOKUP($A26,'Return Data'!$A$7:$R$526,17,0)</f>
        <v>20.7595606183889</v>
      </c>
      <c r="S26" s="71">
        <f t="shared" si="5"/>
        <v>24</v>
      </c>
    </row>
    <row r="27" spans="1:19" x14ac:dyDescent="0.25">
      <c r="A27" s="67" t="s">
        <v>285</v>
      </c>
      <c r="B27" s="68">
        <f>VLOOKUP($A27,'Return Data'!$A$7:$R$526,2,0)</f>
        <v>43985</v>
      </c>
      <c r="C27" s="69">
        <f>VLOOKUP($A27,'Return Data'!$A$7:$R$526,3,0)</f>
        <v>44.25</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-23.655239392492099</v>
      </c>
      <c r="K27" s="70">
        <f t="shared" si="3"/>
        <v>54</v>
      </c>
      <c r="L27" s="69">
        <f>VLOOKUP($A27,'Return Data'!$A$7:$R$526,18,0)</f>
        <v>0</v>
      </c>
      <c r="M27" s="70">
        <f>RANK(L27,L$8:L$73,0)</f>
        <v>1</v>
      </c>
      <c r="N27" s="69">
        <f>VLOOKUP($A27,'Return Data'!$A$7:$R$526,15,0)</f>
        <v>-3.7347774454500899</v>
      </c>
      <c r="O27" s="70">
        <f>RANK(N27,N$8:N$73,0)</f>
        <v>37</v>
      </c>
      <c r="P27" s="69">
        <f>VLOOKUP($A27,'Return Data'!$A$7:$R$526,16,0)</f>
        <v>2.64307403307338</v>
      </c>
      <c r="Q27" s="70">
        <f>RANK(P27,P$8:P$73,0)</f>
        <v>31</v>
      </c>
      <c r="R27" s="69">
        <f>VLOOKUP($A27,'Return Data'!$A$7:$R$526,17,0)</f>
        <v>29.928776633947798</v>
      </c>
      <c r="S27" s="71">
        <f t="shared" si="5"/>
        <v>16</v>
      </c>
    </row>
    <row r="28" spans="1:19" x14ac:dyDescent="0.25">
      <c r="A28" s="67" t="s">
        <v>286</v>
      </c>
      <c r="B28" s="68">
        <f>VLOOKUP($A28,'Return Data'!$A$7:$R$526,2,0)</f>
        <v>43985</v>
      </c>
      <c r="C28" s="69">
        <f>VLOOKUP($A28,'Return Data'!$A$7:$R$526,3,0)</f>
        <v>8.33</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-16.487893820427701</v>
      </c>
      <c r="K28" s="70">
        <f t="shared" si="3"/>
        <v>33</v>
      </c>
      <c r="L28" s="69">
        <f>VLOOKUP($A28,'Return Data'!$A$7:$R$526,18,0)</f>
        <v>0</v>
      </c>
      <c r="M28" s="70">
        <f>RANK(L28,L$8:L$73,0)</f>
        <v>1</v>
      </c>
      <c r="N28" s="69"/>
      <c r="O28" s="70"/>
      <c r="P28" s="69"/>
      <c r="Q28" s="70"/>
      <c r="R28" s="69">
        <f>VLOOKUP($A28,'Return Data'!$A$7:$R$526,17,0)</f>
        <v>-6.8643018018018003</v>
      </c>
      <c r="S28" s="71">
        <f t="shared" si="5"/>
        <v>56</v>
      </c>
    </row>
    <row r="29" spans="1:19" x14ac:dyDescent="0.25">
      <c r="A29" s="67" t="s">
        <v>287</v>
      </c>
      <c r="B29" s="68">
        <f>VLOOKUP($A29,'Return Data'!$A$7:$R$526,2,0)</f>
        <v>43985</v>
      </c>
      <c r="C29" s="69">
        <f>VLOOKUP($A29,'Return Data'!$A$7:$R$526,3,0)</f>
        <v>46.74</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-10.788987209924301</v>
      </c>
      <c r="K29" s="70">
        <f t="shared" si="3"/>
        <v>13</v>
      </c>
      <c r="L29" s="69">
        <f>VLOOKUP($A29,'Return Data'!$A$7:$R$526,18,0)</f>
        <v>0</v>
      </c>
      <c r="M29" s="70">
        <f>RANK(L29,L$8:L$73,0)</f>
        <v>1</v>
      </c>
      <c r="N29" s="69">
        <f>VLOOKUP($A29,'Return Data'!$A$7:$R$526,15,0)</f>
        <v>2.7098430492989798</v>
      </c>
      <c r="O29" s="70">
        <f>RANK(N29,N$8:N$73,0)</f>
        <v>8</v>
      </c>
      <c r="P29" s="69">
        <f>VLOOKUP($A29,'Return Data'!$A$7:$R$526,16,0)</f>
        <v>6.8854347553605599</v>
      </c>
      <c r="Q29" s="70">
        <f>RANK(P29,P$8:P$73,0)</f>
        <v>11</v>
      </c>
      <c r="R29" s="69">
        <f>VLOOKUP($A29,'Return Data'!$A$7:$R$526,17,0)</f>
        <v>27.3396534148828</v>
      </c>
      <c r="S29" s="71">
        <f t="shared" si="5"/>
        <v>18</v>
      </c>
    </row>
    <row r="30" spans="1:19" x14ac:dyDescent="0.25">
      <c r="A30" s="67" t="s">
        <v>288</v>
      </c>
      <c r="B30" s="68">
        <f>VLOOKUP($A30,'Return Data'!$A$7:$R$526,2,0)</f>
        <v>43985</v>
      </c>
      <c r="C30" s="69">
        <f>VLOOKUP($A30,'Return Data'!$A$7:$R$526,3,0)</f>
        <v>8.6456999999999997</v>
      </c>
      <c r="D30" s="69">
        <f>VLOOKUP($A30,'Return Data'!$A$7:$R$526,11,0)</f>
        <v>0</v>
      </c>
      <c r="E30" s="70">
        <f t="shared" si="0"/>
        <v>1</v>
      </c>
      <c r="F30" s="69"/>
      <c r="G30" s="70"/>
      <c r="H30" s="69"/>
      <c r="I30" s="70"/>
      <c r="J30" s="69"/>
      <c r="K30" s="70"/>
      <c r="L30" s="69"/>
      <c r="M30" s="70"/>
      <c r="N30" s="69"/>
      <c r="O30" s="70"/>
      <c r="P30" s="69"/>
      <c r="Q30" s="70"/>
      <c r="R30" s="69">
        <f>VLOOKUP($A30,'Return Data'!$A$7:$R$526,17,0)</f>
        <v>-21.586004366812201</v>
      </c>
      <c r="S30" s="71">
        <f t="shared" si="5"/>
        <v>66</v>
      </c>
    </row>
    <row r="31" spans="1:19" x14ac:dyDescent="0.25">
      <c r="A31" s="67" t="s">
        <v>289</v>
      </c>
      <c r="B31" s="68">
        <f>VLOOKUP($A31,'Return Data'!$A$7:$R$526,2,0)</f>
        <v>43985</v>
      </c>
      <c r="C31" s="69">
        <f>VLOOKUP($A31,'Return Data'!$A$7:$R$526,3,0)</f>
        <v>15.158200000000001</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-14.340994397179401</v>
      </c>
      <c r="K31" s="70">
        <f t="shared" ref="K31:K38" si="10">RANK(J31,J$8:J$73,0)</f>
        <v>24</v>
      </c>
      <c r="L31" s="69">
        <f>VLOOKUP($A31,'Return Data'!$A$7:$R$526,18,0)</f>
        <v>0</v>
      </c>
      <c r="M31" s="70">
        <f t="shared" ref="M31:M38" si="11">RANK(L31,L$8:L$73,0)</f>
        <v>1</v>
      </c>
      <c r="N31" s="69">
        <f>VLOOKUP($A31,'Return Data'!$A$7:$R$526,15,0)</f>
        <v>0.23319771479987</v>
      </c>
      <c r="O31" s="70">
        <f t="shared" ref="O31:O38" si="12">RANK(N31,N$8:N$73,0)</f>
        <v>17</v>
      </c>
      <c r="P31" s="69">
        <f>VLOOKUP($A31,'Return Data'!$A$7:$R$526,16,0)</f>
        <v>6.2463479637462296</v>
      </c>
      <c r="Q31" s="70">
        <f>RANK(P31,P$8:P$73,0)</f>
        <v>14</v>
      </c>
      <c r="R31" s="69">
        <f>VLOOKUP($A31,'Return Data'!$A$7:$R$526,17,0)</f>
        <v>4.2337373510231604</v>
      </c>
      <c r="S31" s="71">
        <f t="shared" si="5"/>
        <v>42</v>
      </c>
    </row>
    <row r="32" spans="1:19" x14ac:dyDescent="0.25">
      <c r="A32" s="67" t="s">
        <v>290</v>
      </c>
      <c r="B32" s="68">
        <f>VLOOKUP($A32,'Return Data'!$A$7:$R$526,2,0)</f>
        <v>43985</v>
      </c>
      <c r="C32" s="69">
        <f>VLOOKUP($A32,'Return Data'!$A$7:$R$526,3,0)</f>
        <v>39.381999999999998</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-14.673070769382299</v>
      </c>
      <c r="K32" s="70">
        <f t="shared" si="10"/>
        <v>26</v>
      </c>
      <c r="L32" s="69">
        <f>VLOOKUP($A32,'Return Data'!$A$7:$R$526,18,0)</f>
        <v>0</v>
      </c>
      <c r="M32" s="70">
        <f t="shared" si="11"/>
        <v>1</v>
      </c>
      <c r="N32" s="69">
        <f>VLOOKUP($A32,'Return Data'!$A$7:$R$526,15,0)</f>
        <v>-0.110310671440284</v>
      </c>
      <c r="O32" s="70">
        <f t="shared" si="12"/>
        <v>21</v>
      </c>
      <c r="P32" s="69">
        <f>VLOOKUP($A32,'Return Data'!$A$7:$R$526,16,0)</f>
        <v>6.1407325023052302</v>
      </c>
      <c r="Q32" s="70">
        <f>RANK(P32,P$8:P$73,0)</f>
        <v>15</v>
      </c>
      <c r="R32" s="69">
        <f>VLOOKUP($A32,'Return Data'!$A$7:$R$526,17,0)</f>
        <v>20.211892197512199</v>
      </c>
      <c r="S32" s="71">
        <f t="shared" si="5"/>
        <v>26</v>
      </c>
    </row>
    <row r="33" spans="1:19" x14ac:dyDescent="0.25">
      <c r="A33" s="67" t="s">
        <v>291</v>
      </c>
      <c r="B33" s="68">
        <f>VLOOKUP($A33,'Return Data'!$A$7:$R$526,2,0)</f>
        <v>43985</v>
      </c>
      <c r="C33" s="69">
        <f>VLOOKUP($A33,'Return Data'!$A$7:$R$526,3,0)</f>
        <v>46.048999999999999</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-16.895739810204802</v>
      </c>
      <c r="K33" s="70">
        <f t="shared" si="10"/>
        <v>39</v>
      </c>
      <c r="L33" s="69">
        <f>VLOOKUP($A33,'Return Data'!$A$7:$R$526,18,0)</f>
        <v>0</v>
      </c>
      <c r="M33" s="70">
        <f t="shared" si="11"/>
        <v>1</v>
      </c>
      <c r="N33" s="69">
        <f>VLOOKUP($A33,'Return Data'!$A$7:$R$526,15,0)</f>
        <v>-2.7427686417647599</v>
      </c>
      <c r="O33" s="70">
        <f t="shared" si="12"/>
        <v>34</v>
      </c>
      <c r="P33" s="69">
        <f>VLOOKUP($A33,'Return Data'!$A$7:$R$526,16,0)</f>
        <v>5.2293634476471702</v>
      </c>
      <c r="Q33" s="70">
        <f>RANK(P33,P$8:P$73,0)</f>
        <v>19</v>
      </c>
      <c r="R33" s="69">
        <f>VLOOKUP($A33,'Return Data'!$A$7:$R$526,17,0)</f>
        <v>25.255057581573901</v>
      </c>
      <c r="S33" s="71">
        <f t="shared" si="5"/>
        <v>21</v>
      </c>
    </row>
    <row r="34" spans="1:19" x14ac:dyDescent="0.25">
      <c r="A34" s="67" t="s">
        <v>292</v>
      </c>
      <c r="B34" s="68">
        <f>VLOOKUP($A34,'Return Data'!$A$7:$R$526,2,0)</f>
        <v>43985</v>
      </c>
      <c r="C34" s="69">
        <f>VLOOKUP($A34,'Return Data'!$A$7:$R$526,3,0)</f>
        <v>58.0443</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-15.1869177431686</v>
      </c>
      <c r="K34" s="70">
        <f t="shared" si="10"/>
        <v>27</v>
      </c>
      <c r="L34" s="69">
        <f>VLOOKUP($A34,'Return Data'!$A$7:$R$526,18,0)</f>
        <v>0</v>
      </c>
      <c r="M34" s="70">
        <f t="shared" si="11"/>
        <v>1</v>
      </c>
      <c r="N34" s="69">
        <f>VLOOKUP($A34,'Return Data'!$A$7:$R$526,15,0)</f>
        <v>0.233381273892519</v>
      </c>
      <c r="O34" s="70">
        <f t="shared" si="12"/>
        <v>16</v>
      </c>
      <c r="P34" s="69">
        <f>VLOOKUP($A34,'Return Data'!$A$7:$R$526,16,0)</f>
        <v>3.6525461932978298</v>
      </c>
      <c r="Q34" s="70">
        <f>RANK(P34,P$8:P$73,0)</f>
        <v>26</v>
      </c>
      <c r="R34" s="69">
        <f>VLOOKUP($A34,'Return Data'!$A$7:$R$526,17,0)</f>
        <v>20.8140254323378</v>
      </c>
      <c r="S34" s="71">
        <f t="shared" si="5"/>
        <v>23</v>
      </c>
    </row>
    <row r="35" spans="1:19" x14ac:dyDescent="0.25">
      <c r="A35" s="67" t="s">
        <v>293</v>
      </c>
      <c r="B35" s="68">
        <f>VLOOKUP($A35,'Return Data'!$A$7:$R$526,2,0)</f>
        <v>43985</v>
      </c>
      <c r="C35" s="69">
        <f>VLOOKUP($A35,'Return Data'!$A$7:$R$526,3,0)</f>
        <v>9.9220000000000006</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-16.391555716571599</v>
      </c>
      <c r="K35" s="70">
        <f t="shared" si="10"/>
        <v>32</v>
      </c>
      <c r="L35" s="69">
        <f>VLOOKUP($A35,'Return Data'!$A$7:$R$526,18,0)</f>
        <v>0</v>
      </c>
      <c r="M35" s="70">
        <f t="shared" si="11"/>
        <v>1</v>
      </c>
      <c r="N35" s="69">
        <f>VLOOKUP($A35,'Return Data'!$A$7:$R$526,15,0)</f>
        <v>-4.2626092897740797</v>
      </c>
      <c r="O35" s="70">
        <f t="shared" si="12"/>
        <v>41</v>
      </c>
      <c r="P35" s="69"/>
      <c r="Q35" s="70"/>
      <c r="R35" s="69">
        <f>VLOOKUP($A35,'Return Data'!$A$7:$R$526,17,0)</f>
        <v>-0.21503021148036</v>
      </c>
      <c r="S35" s="71">
        <f t="shared" si="5"/>
        <v>47</v>
      </c>
    </row>
    <row r="36" spans="1:19" x14ac:dyDescent="0.25">
      <c r="A36" s="67" t="s">
        <v>294</v>
      </c>
      <c r="B36" s="68">
        <f>VLOOKUP($A36,'Return Data'!$A$7:$R$526,2,0)</f>
        <v>43985</v>
      </c>
      <c r="C36" s="69">
        <f>VLOOKUP($A36,'Return Data'!$A$7:$R$526,3,0)</f>
        <v>15.936</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-12.8114955822429</v>
      </c>
      <c r="K36" s="70">
        <f t="shared" si="10"/>
        <v>18</v>
      </c>
      <c r="L36" s="69">
        <f>VLOOKUP($A36,'Return Data'!$A$7:$R$526,18,0)</f>
        <v>0</v>
      </c>
      <c r="M36" s="70">
        <f t="shared" si="11"/>
        <v>1</v>
      </c>
      <c r="N36" s="69">
        <f>VLOOKUP($A36,'Return Data'!$A$7:$R$526,15,0)</f>
        <v>3.2447621989347302</v>
      </c>
      <c r="O36" s="70">
        <f t="shared" si="12"/>
        <v>7</v>
      </c>
      <c r="P36" s="69"/>
      <c r="Q36" s="70"/>
      <c r="R36" s="69">
        <f>VLOOKUP($A36,'Return Data'!$A$7:$R$526,17,0)</f>
        <v>13.3825818406424</v>
      </c>
      <c r="S36" s="71">
        <f t="shared" si="5"/>
        <v>33</v>
      </c>
    </row>
    <row r="37" spans="1:19" x14ac:dyDescent="0.25">
      <c r="A37" s="67" t="s">
        <v>295</v>
      </c>
      <c r="B37" s="68">
        <f>VLOOKUP($A37,'Return Data'!$A$7:$R$526,2,0)</f>
        <v>43985</v>
      </c>
      <c r="C37" s="69">
        <f>VLOOKUP($A37,'Return Data'!$A$7:$R$526,3,0)</f>
        <v>14.984999999999999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-14.2887110144041</v>
      </c>
      <c r="K37" s="70">
        <f t="shared" si="10"/>
        <v>22</v>
      </c>
      <c r="L37" s="69">
        <f>VLOOKUP($A37,'Return Data'!$A$7:$R$526,18,0)</f>
        <v>0</v>
      </c>
      <c r="M37" s="70">
        <f t="shared" si="11"/>
        <v>1</v>
      </c>
      <c r="N37" s="69">
        <f>VLOOKUP($A37,'Return Data'!$A$7:$R$526,15,0)</f>
        <v>-2.1062479645760899</v>
      </c>
      <c r="O37" s="70">
        <f t="shared" si="12"/>
        <v>30</v>
      </c>
      <c r="P37" s="69">
        <f>VLOOKUP($A37,'Return Data'!$A$7:$R$526,16,0)</f>
        <v>8.0963460288356792</v>
      </c>
      <c r="Q37" s="70">
        <f>RANK(P37,P$8:P$73,0)</f>
        <v>5</v>
      </c>
      <c r="R37" s="69">
        <f>VLOOKUP($A37,'Return Data'!$A$7:$R$526,17,0)</f>
        <v>9.2832908163265309</v>
      </c>
      <c r="S37" s="71">
        <f t="shared" si="5"/>
        <v>35</v>
      </c>
    </row>
    <row r="38" spans="1:19" x14ac:dyDescent="0.25">
      <c r="A38" s="67" t="s">
        <v>296</v>
      </c>
      <c r="B38" s="68">
        <f>VLOOKUP($A38,'Return Data'!$A$7:$R$526,2,0)</f>
        <v>43985</v>
      </c>
      <c r="C38" s="69">
        <f>VLOOKUP($A38,'Return Data'!$A$7:$R$526,3,0)</f>
        <v>40.0105</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-30.311807306932302</v>
      </c>
      <c r="K38" s="70">
        <f t="shared" si="10"/>
        <v>59</v>
      </c>
      <c r="L38" s="69">
        <f>VLOOKUP($A38,'Return Data'!$A$7:$R$526,18,0)</f>
        <v>0</v>
      </c>
      <c r="M38" s="70">
        <f t="shared" si="11"/>
        <v>1</v>
      </c>
      <c r="N38" s="69">
        <f>VLOOKUP($A38,'Return Data'!$A$7:$R$526,15,0)</f>
        <v>-10.0847474943445</v>
      </c>
      <c r="O38" s="70">
        <f t="shared" si="12"/>
        <v>49</v>
      </c>
      <c r="P38" s="69">
        <f>VLOOKUP($A38,'Return Data'!$A$7:$R$526,16,0)</f>
        <v>-2.2614276046914599</v>
      </c>
      <c r="Q38" s="70">
        <f>RANK(P38,P$8:P$73,0)</f>
        <v>39</v>
      </c>
      <c r="R38" s="69">
        <f>VLOOKUP($A38,'Return Data'!$A$7:$R$526,17,0)</f>
        <v>20.401997578692502</v>
      </c>
      <c r="S38" s="71">
        <f t="shared" si="5"/>
        <v>25</v>
      </c>
    </row>
    <row r="39" spans="1:19" x14ac:dyDescent="0.25">
      <c r="A39" s="67" t="s">
        <v>297</v>
      </c>
      <c r="B39" s="68">
        <f>VLOOKUP($A39,'Return Data'!$A$7:$R$526,2,0)</f>
        <v>43985</v>
      </c>
      <c r="C39" s="69">
        <f>VLOOKUP($A39,'Return Data'!$A$7:$R$526,3,0)</f>
        <v>9.9151000000000007</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-0.98376190476189196</v>
      </c>
      <c r="S39" s="71">
        <f t="shared" si="5"/>
        <v>50</v>
      </c>
    </row>
    <row r="40" spans="1:19" x14ac:dyDescent="0.25">
      <c r="A40" s="67" t="s">
        <v>298</v>
      </c>
      <c r="B40" s="68">
        <f>VLOOKUP($A40,'Return Data'!$A$7:$R$526,2,0)</f>
        <v>43985</v>
      </c>
      <c r="C40" s="69">
        <f>VLOOKUP($A40,'Return Data'!$A$7:$R$526,3,0)</f>
        <v>12.5</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-15.9509224983842</v>
      </c>
      <c r="K40" s="70">
        <f t="shared" ref="K40:K73" si="15">RANK(J40,J$8:J$73,0)</f>
        <v>29</v>
      </c>
      <c r="L40" s="69">
        <f>VLOOKUP($A40,'Return Data'!$A$7:$R$526,18,0)</f>
        <v>0</v>
      </c>
      <c r="M40" s="70">
        <f t="shared" ref="M40:M49" si="16">RANK(L40,L$8:L$73,0)</f>
        <v>1</v>
      </c>
      <c r="N40" s="69">
        <f>VLOOKUP($A40,'Return Data'!$A$7:$R$526,15,0)</f>
        <v>-1.27971390505575</v>
      </c>
      <c r="O40" s="70">
        <f t="shared" ref="O40:O48" si="17">RANK(N40,N$8:N$73,0)</f>
        <v>24</v>
      </c>
      <c r="P40" s="69"/>
      <c r="Q40" s="70"/>
      <c r="R40" s="69">
        <f>VLOOKUP($A40,'Return Data'!$A$7:$R$526,17,0)</f>
        <v>5.5776283618581903</v>
      </c>
      <c r="S40" s="71">
        <f t="shared" ref="S40:S71" si="18">RANK(R40,R$8:R$73,0)</f>
        <v>38</v>
      </c>
    </row>
    <row r="41" spans="1:19" x14ac:dyDescent="0.25">
      <c r="A41" s="67" t="s">
        <v>299</v>
      </c>
      <c r="B41" s="68">
        <f>VLOOKUP($A41,'Return Data'!$A$7:$R$526,2,0)</f>
        <v>43985</v>
      </c>
      <c r="C41" s="69">
        <f>VLOOKUP($A41,'Return Data'!$A$7:$R$526,3,0)</f>
        <v>164.83</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-18.1649793855076</v>
      </c>
      <c r="K41" s="70">
        <f t="shared" si="15"/>
        <v>44</v>
      </c>
      <c r="L41" s="69">
        <f>VLOOKUP($A41,'Return Data'!$A$7:$R$526,18,0)</f>
        <v>0</v>
      </c>
      <c r="M41" s="70">
        <f t="shared" si="16"/>
        <v>1</v>
      </c>
      <c r="N41" s="69">
        <f>VLOOKUP($A41,'Return Data'!$A$7:$R$526,15,0)</f>
        <v>-3.66601695560834</v>
      </c>
      <c r="O41" s="70">
        <f t="shared" si="17"/>
        <v>36</v>
      </c>
      <c r="P41" s="69">
        <f>VLOOKUP($A41,'Return Data'!$A$7:$R$526,16,0)</f>
        <v>2.1939328836344498</v>
      </c>
      <c r="Q41" s="70">
        <f>RANK(P41,P$8:P$73,0)</f>
        <v>34</v>
      </c>
      <c r="R41" s="69">
        <f>VLOOKUP($A41,'Return Data'!$A$7:$R$526,17,0)</f>
        <v>197.703528225268</v>
      </c>
      <c r="S41" s="71">
        <f t="shared" si="18"/>
        <v>3</v>
      </c>
    </row>
    <row r="42" spans="1:19" x14ac:dyDescent="0.25">
      <c r="A42" s="67" t="s">
        <v>300</v>
      </c>
      <c r="B42" s="68">
        <f>VLOOKUP($A42,'Return Data'!$A$7:$R$526,2,0)</f>
        <v>43985</v>
      </c>
      <c r="C42" s="69">
        <f>VLOOKUP($A42,'Return Data'!$A$7:$R$526,3,0)</f>
        <v>177.34</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-17.4454581555609</v>
      </c>
      <c r="K42" s="70">
        <f t="shared" si="15"/>
        <v>42</v>
      </c>
      <c r="L42" s="69">
        <f>VLOOKUP($A42,'Return Data'!$A$7:$R$526,18,0)</f>
        <v>0</v>
      </c>
      <c r="M42" s="70">
        <f t="shared" si="16"/>
        <v>1</v>
      </c>
      <c r="N42" s="69">
        <f>VLOOKUP($A42,'Return Data'!$A$7:$R$526,15,0)</f>
        <v>-2.10381153415792</v>
      </c>
      <c r="O42" s="70">
        <f t="shared" si="17"/>
        <v>29</v>
      </c>
      <c r="P42" s="69">
        <f>VLOOKUP($A42,'Return Data'!$A$7:$R$526,16,0)</f>
        <v>6.1149660704721596</v>
      </c>
      <c r="Q42" s="70">
        <f>RANK(P42,P$8:P$73,0)</f>
        <v>16</v>
      </c>
      <c r="R42" s="69">
        <f>VLOOKUP($A42,'Return Data'!$A$7:$R$526,17,0)</f>
        <v>106.44809734945601</v>
      </c>
      <c r="S42" s="71">
        <f t="shared" si="18"/>
        <v>7</v>
      </c>
    </row>
    <row r="43" spans="1:19" x14ac:dyDescent="0.25">
      <c r="A43" s="67" t="s">
        <v>301</v>
      </c>
      <c r="B43" s="68">
        <f>VLOOKUP($A43,'Return Data'!$A$7:$R$526,2,0)</f>
        <v>43985</v>
      </c>
      <c r="C43" s="69">
        <f>VLOOKUP($A43,'Return Data'!$A$7:$R$526,3,0)</f>
        <v>85.110799999999998</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-12.0226029678218</v>
      </c>
      <c r="K43" s="70">
        <f t="shared" si="15"/>
        <v>16</v>
      </c>
      <c r="L43" s="69">
        <f>VLOOKUP($A43,'Return Data'!$A$7:$R$526,18,0)</f>
        <v>0</v>
      </c>
      <c r="M43" s="70">
        <f t="shared" si="16"/>
        <v>1</v>
      </c>
      <c r="N43" s="69">
        <f>VLOOKUP($A43,'Return Data'!$A$7:$R$526,15,0)</f>
        <v>0.20449486576216</v>
      </c>
      <c r="O43" s="70">
        <f t="shared" si="17"/>
        <v>18</v>
      </c>
      <c r="P43" s="69">
        <f>VLOOKUP($A43,'Return Data'!$A$7:$R$526,16,0)</f>
        <v>9.3547038656209001</v>
      </c>
      <c r="Q43" s="70">
        <f>RANK(P43,P$8:P$73,0)</f>
        <v>3</v>
      </c>
      <c r="R43" s="69">
        <f>VLOOKUP($A43,'Return Data'!$A$7:$R$526,17,0)</f>
        <v>37.203748134075198</v>
      </c>
      <c r="S43" s="71">
        <f t="shared" si="18"/>
        <v>11</v>
      </c>
    </row>
    <row r="44" spans="1:19" x14ac:dyDescent="0.25">
      <c r="A44" s="67" t="s">
        <v>302</v>
      </c>
      <c r="B44" s="68">
        <f>VLOOKUP($A44,'Return Data'!$A$7:$R$526,2,0)</f>
        <v>43985</v>
      </c>
      <c r="C44" s="69">
        <f>VLOOKUP($A44,'Return Data'!$A$7:$R$526,3,0)</f>
        <v>42.84</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-23.9634299380679</v>
      </c>
      <c r="K44" s="70">
        <f t="shared" si="15"/>
        <v>56</v>
      </c>
      <c r="L44" s="69">
        <f>VLOOKUP($A44,'Return Data'!$A$7:$R$526,18,0)</f>
        <v>0</v>
      </c>
      <c r="M44" s="70">
        <f t="shared" si="16"/>
        <v>1</v>
      </c>
      <c r="N44" s="69">
        <f>VLOOKUP($A44,'Return Data'!$A$7:$R$526,15,0)</f>
        <v>-4.7189450248930598</v>
      </c>
      <c r="O44" s="70">
        <f t="shared" si="17"/>
        <v>43</v>
      </c>
      <c r="P44" s="69">
        <f>VLOOKUP($A44,'Return Data'!$A$7:$R$526,16,0)</f>
        <v>2.8084238726521402</v>
      </c>
      <c r="Q44" s="70">
        <f>RANK(P44,P$8:P$73,0)</f>
        <v>30</v>
      </c>
      <c r="R44" s="69">
        <f>VLOOKUP($A44,'Return Data'!$A$7:$R$526,17,0)</f>
        <v>27.906663417514501</v>
      </c>
      <c r="S44" s="71">
        <f t="shared" si="18"/>
        <v>17</v>
      </c>
    </row>
    <row r="45" spans="1:19" x14ac:dyDescent="0.25">
      <c r="A45" s="67" t="s">
        <v>375</v>
      </c>
      <c r="B45" s="68">
        <f>VLOOKUP($A45,'Return Data'!$A$7:$R$526,2,0)</f>
        <v>43985</v>
      </c>
      <c r="C45" s="69">
        <f>VLOOKUP($A45,'Return Data'!$A$7:$R$526,3,0)</f>
        <v>122.7606</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-16.563309456596201</v>
      </c>
      <c r="K45" s="70">
        <f t="shared" si="15"/>
        <v>35</v>
      </c>
      <c r="L45" s="69">
        <f>VLOOKUP($A45,'Return Data'!$A$7:$R$526,18,0)</f>
        <v>0</v>
      </c>
      <c r="M45" s="70">
        <f t="shared" si="16"/>
        <v>1</v>
      </c>
      <c r="N45" s="69">
        <f>VLOOKUP($A45,'Return Data'!$A$7:$R$526,15,0)</f>
        <v>-2.72157764527699</v>
      </c>
      <c r="O45" s="70">
        <f t="shared" si="17"/>
        <v>33</v>
      </c>
      <c r="P45" s="69">
        <f>VLOOKUP($A45,'Return Data'!$A$7:$R$526,16,0)</f>
        <v>2.1189568685752098</v>
      </c>
      <c r="Q45" s="70">
        <f>RANK(P45,P$8:P$73,0)</f>
        <v>35</v>
      </c>
      <c r="R45" s="69">
        <f>VLOOKUP($A45,'Return Data'!$A$7:$R$526,17,0)</f>
        <v>136.49609662772201</v>
      </c>
      <c r="S45" s="71">
        <f t="shared" si="18"/>
        <v>6</v>
      </c>
    </row>
    <row r="46" spans="1:19" x14ac:dyDescent="0.25">
      <c r="A46" s="67" t="s">
        <v>304</v>
      </c>
      <c r="B46" s="68">
        <f>VLOOKUP($A46,'Return Data'!$A$7:$R$526,2,0)</f>
        <v>43985</v>
      </c>
      <c r="C46" s="69">
        <f>VLOOKUP($A46,'Return Data'!$A$7:$R$526,3,0)</f>
        <v>11.820600000000001</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-15.3534523663694</v>
      </c>
      <c r="K46" s="70">
        <f t="shared" si="15"/>
        <v>28</v>
      </c>
      <c r="L46" s="69">
        <f>VLOOKUP($A46,'Return Data'!$A$7:$R$526,18,0)</f>
        <v>0</v>
      </c>
      <c r="M46" s="70">
        <f t="shared" si="16"/>
        <v>1</v>
      </c>
      <c r="N46" s="69">
        <f>VLOOKUP($A46,'Return Data'!$A$7:$R$526,15,0)</f>
        <v>-1.46593652630191</v>
      </c>
      <c r="O46" s="70">
        <f t="shared" si="17"/>
        <v>25</v>
      </c>
      <c r="P46" s="69"/>
      <c r="Q46" s="70"/>
      <c r="R46" s="69">
        <f>VLOOKUP($A46,'Return Data'!$A$7:$R$526,17,0)</f>
        <v>4.3575016393442603</v>
      </c>
      <c r="S46" s="71">
        <f t="shared" si="18"/>
        <v>40</v>
      </c>
    </row>
    <row r="47" spans="1:19" x14ac:dyDescent="0.25">
      <c r="A47" s="67" t="s">
        <v>305</v>
      </c>
      <c r="B47" s="68">
        <f>VLOOKUP($A47,'Return Data'!$A$7:$R$526,2,0)</f>
        <v>43985</v>
      </c>
      <c r="C47" s="69">
        <f>VLOOKUP($A47,'Return Data'!$A$7:$R$526,3,0)</f>
        <v>12.2613</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-14.2941619301826</v>
      </c>
      <c r="K47" s="70">
        <f t="shared" si="15"/>
        <v>23</v>
      </c>
      <c r="L47" s="69">
        <f>VLOOKUP($A47,'Return Data'!$A$7:$R$526,18,0)</f>
        <v>0</v>
      </c>
      <c r="M47" s="70">
        <f t="shared" si="16"/>
        <v>1</v>
      </c>
      <c r="N47" s="69">
        <f>VLOOKUP($A47,'Return Data'!$A$7:$R$526,15,0)</f>
        <v>-2.0966501531291799</v>
      </c>
      <c r="O47" s="70">
        <f t="shared" si="17"/>
        <v>28</v>
      </c>
      <c r="P47" s="69">
        <f>VLOOKUP($A47,'Return Data'!$A$7:$R$526,16,0)</f>
        <v>5.9414080696211604</v>
      </c>
      <c r="Q47" s="70">
        <f t="shared" ref="Q47" si="19">RANK(P47,P$8:P$73,0)</f>
        <v>18</v>
      </c>
      <c r="R47" s="69">
        <f>VLOOKUP($A47,'Return Data'!$A$7:$R$526,17,0)</f>
        <v>4.31013110256134</v>
      </c>
      <c r="S47" s="71">
        <f t="shared" si="18"/>
        <v>41</v>
      </c>
    </row>
    <row r="48" spans="1:19" x14ac:dyDescent="0.25">
      <c r="A48" s="67" t="s">
        <v>306</v>
      </c>
      <c r="B48" s="68">
        <f>VLOOKUP($A48,'Return Data'!$A$7:$R$526,2,0)</f>
        <v>43985</v>
      </c>
      <c r="C48" s="69">
        <f>VLOOKUP($A48,'Return Data'!$A$7:$R$526,3,0)</f>
        <v>11.439399999999999</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-17.243750204213299</v>
      </c>
      <c r="K48" s="70">
        <f t="shared" si="15"/>
        <v>40</v>
      </c>
      <c r="L48" s="69">
        <f>VLOOKUP($A48,'Return Data'!$A$7:$R$526,18,0)</f>
        <v>0</v>
      </c>
      <c r="M48" s="70">
        <f t="shared" si="16"/>
        <v>1</v>
      </c>
      <c r="N48" s="69">
        <f>VLOOKUP($A48,'Return Data'!$A$7:$R$526,15,0)</f>
        <v>-3.73843204195872</v>
      </c>
      <c r="O48" s="70">
        <f t="shared" si="17"/>
        <v>38</v>
      </c>
      <c r="P48" s="69">
        <f>VLOOKUP($A48,'Return Data'!$A$7:$R$526,16,0)</f>
        <v>3.21590474460666</v>
      </c>
      <c r="Q48" s="70">
        <f>RANK(P48,P$8:P$73,0)</f>
        <v>28</v>
      </c>
      <c r="R48" s="69">
        <f>VLOOKUP($A48,'Return Data'!$A$7:$R$526,17,0)</f>
        <v>2.7906014237247301</v>
      </c>
      <c r="S48" s="71">
        <f t="shared" si="18"/>
        <v>44</v>
      </c>
    </row>
    <row r="49" spans="1:19" x14ac:dyDescent="0.25">
      <c r="A49" s="67" t="s">
        <v>307</v>
      </c>
      <c r="B49" s="68">
        <f>VLOOKUP($A49,'Return Data'!$A$7:$R$526,2,0)</f>
        <v>43985</v>
      </c>
      <c r="C49" s="69">
        <f>VLOOKUP($A49,'Return Data'!$A$7:$R$526,3,0)</f>
        <v>12.2188</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-6.6905835489816301</v>
      </c>
      <c r="K49" s="70">
        <f t="shared" si="15"/>
        <v>6</v>
      </c>
      <c r="L49" s="69">
        <f>VLOOKUP($A49,'Return Data'!$A$7:$R$526,18,0)</f>
        <v>0</v>
      </c>
      <c r="M49" s="70">
        <f t="shared" si="16"/>
        <v>1</v>
      </c>
      <c r="N49" s="69">
        <f>VLOOKUP($A49,'Return Data'!$A$7:$R$526,15,0)</f>
        <v>6.1154050671219498</v>
      </c>
      <c r="O49" s="70">
        <f t="shared" ref="O49" si="20">RANK(N49,N$8:N$73,0)</f>
        <v>2</v>
      </c>
      <c r="P49" s="69"/>
      <c r="Q49" s="70"/>
      <c r="R49" s="69">
        <f>VLOOKUP($A49,'Return Data'!$A$7:$R$526,17,0)</f>
        <v>6.9815689655172504</v>
      </c>
      <c r="S49" s="71">
        <f t="shared" si="18"/>
        <v>36</v>
      </c>
    </row>
    <row r="50" spans="1:19" x14ac:dyDescent="0.25">
      <c r="A50" s="67" t="s">
        <v>308</v>
      </c>
      <c r="B50" s="68">
        <f>VLOOKUP($A50,'Return Data'!$A$7:$R$526,2,0)</f>
        <v>43985</v>
      </c>
      <c r="C50" s="69">
        <f>VLOOKUP($A50,'Return Data'!$A$7:$R$526,3,0)</f>
        <v>9.4795999999999996</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-13.4255111237352</v>
      </c>
      <c r="K50" s="70">
        <f t="shared" si="15"/>
        <v>20</v>
      </c>
      <c r="L50" s="69"/>
      <c r="M50" s="70"/>
      <c r="N50" s="69"/>
      <c r="O50" s="70"/>
      <c r="P50" s="69"/>
      <c r="Q50" s="70"/>
      <c r="R50" s="69">
        <f>VLOOKUP($A50,'Return Data'!$A$7:$R$526,17,0)</f>
        <v>-2.7648617176128099</v>
      </c>
      <c r="S50" s="71">
        <f t="shared" si="18"/>
        <v>51</v>
      </c>
    </row>
    <row r="51" spans="1:19" x14ac:dyDescent="0.25">
      <c r="A51" s="67" t="s">
        <v>309</v>
      </c>
      <c r="B51" s="68">
        <f>VLOOKUP($A51,'Return Data'!$A$7:$R$526,2,0)</f>
        <v>43985</v>
      </c>
      <c r="C51" s="69">
        <f>VLOOKUP($A51,'Return Data'!$A$7:$R$526,3,0)</f>
        <v>9.0746000000000002</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-13.445291969432001</v>
      </c>
      <c r="K51" s="70">
        <f t="shared" si="15"/>
        <v>21</v>
      </c>
      <c r="L51" s="69"/>
      <c r="M51" s="70"/>
      <c r="N51" s="69"/>
      <c r="O51" s="70"/>
      <c r="P51" s="69"/>
      <c r="Q51" s="70"/>
      <c r="R51" s="69">
        <f>VLOOKUP($A51,'Return Data'!$A$7:$R$526,17,0)</f>
        <v>-4.2274217772215303</v>
      </c>
      <c r="S51" s="71">
        <f t="shared" si="18"/>
        <v>52</v>
      </c>
    </row>
    <row r="52" spans="1:19" x14ac:dyDescent="0.25">
      <c r="A52" s="67" t="s">
        <v>310</v>
      </c>
      <c r="B52" s="68">
        <f>VLOOKUP($A52,'Return Data'!$A$7:$R$526,2,0)</f>
        <v>43985</v>
      </c>
      <c r="C52" s="69">
        <f>VLOOKUP($A52,'Return Data'!$A$7:$R$526,3,0)</f>
        <v>36.0655</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-4.7885678650976002</v>
      </c>
      <c r="K52" s="70">
        <f t="shared" si="15"/>
        <v>4</v>
      </c>
      <c r="L52" s="69">
        <f>VLOOKUP($A52,'Return Data'!$A$7:$R$526,18,0)</f>
        <v>0</v>
      </c>
      <c r="M52" s="70">
        <f>RANK(L52,L$8:L$73,0)</f>
        <v>1</v>
      </c>
      <c r="N52" s="69">
        <f>VLOOKUP($A52,'Return Data'!$A$7:$R$526,15,0)</f>
        <v>5.1131655285187501</v>
      </c>
      <c r="O52" s="70">
        <f>RANK(N52,N$8:N$73,0)</f>
        <v>4</v>
      </c>
      <c r="P52" s="69">
        <f>VLOOKUP($A52,'Return Data'!$A$7:$R$526,16,0)</f>
        <v>12.6955918294729</v>
      </c>
      <c r="Q52" s="70">
        <f>RANK(P52,P$8:P$73,0)</f>
        <v>1</v>
      </c>
      <c r="R52" s="69">
        <f>VLOOKUP($A52,'Return Data'!$A$7:$R$526,17,0)</f>
        <v>31.8403865461847</v>
      </c>
      <c r="S52" s="71">
        <f t="shared" si="18"/>
        <v>14</v>
      </c>
    </row>
    <row r="53" spans="1:19" x14ac:dyDescent="0.25">
      <c r="A53" s="67" t="s">
        <v>311</v>
      </c>
      <c r="B53" s="68">
        <f>VLOOKUP($A53,'Return Data'!$A$7:$R$526,2,0)</f>
        <v>43985</v>
      </c>
      <c r="C53" s="69">
        <f>VLOOKUP($A53,'Return Data'!$A$7:$R$526,3,0)</f>
        <v>25.823399999999999</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-1.2545735492581001</v>
      </c>
      <c r="K53" s="70">
        <f t="shared" si="15"/>
        <v>1</v>
      </c>
      <c r="L53" s="69">
        <f>VLOOKUP($A53,'Return Data'!$A$7:$R$526,18,0)</f>
        <v>0</v>
      </c>
      <c r="M53" s="70">
        <f>RANK(L53,L$8:L$73,0)</f>
        <v>1</v>
      </c>
      <c r="N53" s="69">
        <f>VLOOKUP($A53,'Return Data'!$A$7:$R$526,15,0)</f>
        <v>9.0653921324839803</v>
      </c>
      <c r="O53" s="70">
        <f>RANK(N53,N$8:N$73,0)</f>
        <v>1</v>
      </c>
      <c r="P53" s="69">
        <f>VLOOKUP($A53,'Return Data'!$A$7:$R$526,16,0)</f>
        <v>12.5915041216765</v>
      </c>
      <c r="Q53" s="70">
        <f>RANK(P53,P$8:P$73,0)</f>
        <v>2</v>
      </c>
      <c r="R53" s="69">
        <f>VLOOKUP($A53,'Return Data'!$A$7:$R$526,17,0)</f>
        <v>25.566803895528999</v>
      </c>
      <c r="S53" s="71">
        <f t="shared" si="18"/>
        <v>20</v>
      </c>
    </row>
    <row r="54" spans="1:19" x14ac:dyDescent="0.25">
      <c r="A54" s="67" t="s">
        <v>312</v>
      </c>
      <c r="B54" s="68">
        <f>VLOOKUP($A54,'Return Data'!$A$7:$R$526,2,0)</f>
        <v>43985</v>
      </c>
      <c r="C54" s="69">
        <f>VLOOKUP($A54,'Return Data'!$A$7:$R$526,3,0)</f>
        <v>9.9098000000000006</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-7.54148568329457</v>
      </c>
      <c r="K54" s="70">
        <f t="shared" si="15"/>
        <v>7</v>
      </c>
      <c r="L54" s="69"/>
      <c r="M54" s="70"/>
      <c r="N54" s="69"/>
      <c r="O54" s="70"/>
      <c r="P54" s="69"/>
      <c r="Q54" s="70"/>
      <c r="R54" s="69">
        <f>VLOOKUP($A54,'Return Data'!$A$7:$R$526,17,0)</f>
        <v>-0.66511111111110499</v>
      </c>
      <c r="S54" s="71">
        <f t="shared" si="18"/>
        <v>49</v>
      </c>
    </row>
    <row r="55" spans="1:19" x14ac:dyDescent="0.25">
      <c r="A55" s="67" t="s">
        <v>313</v>
      </c>
      <c r="B55" s="68">
        <f>VLOOKUP($A55,'Return Data'!$A$7:$R$526,2,0)</f>
        <v>43985</v>
      </c>
      <c r="C55" s="69">
        <f>VLOOKUP($A55,'Return Data'!$A$7:$R$526,3,0)</f>
        <v>81.227900000000005</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-23.046933463071699</v>
      </c>
      <c r="K55" s="70">
        <f t="shared" si="15"/>
        <v>52</v>
      </c>
      <c r="L55" s="69">
        <f>VLOOKUP($A55,'Return Data'!$A$7:$R$526,18,0)</f>
        <v>0</v>
      </c>
      <c r="M55" s="70">
        <f>RANK(L55,L$8:L$73,0)</f>
        <v>1</v>
      </c>
      <c r="N55" s="69">
        <f>VLOOKUP($A55,'Return Data'!$A$7:$R$526,15,0)</f>
        <v>-5.45865817483282</v>
      </c>
      <c r="O55" s="70">
        <f>RANK(N55,N$8:N$73,0)</f>
        <v>45</v>
      </c>
      <c r="P55" s="69">
        <f>VLOOKUP($A55,'Return Data'!$A$7:$R$526,16,0)</f>
        <v>2.9259140854056298</v>
      </c>
      <c r="Q55" s="70">
        <f>RANK(P55,P$8:P$73,0)</f>
        <v>29</v>
      </c>
      <c r="R55" s="69">
        <f>VLOOKUP($A55,'Return Data'!$A$7:$R$526,17,0)</f>
        <v>34.118890533720901</v>
      </c>
      <c r="S55" s="71">
        <f t="shared" si="18"/>
        <v>13</v>
      </c>
    </row>
    <row r="56" spans="1:19" x14ac:dyDescent="0.25">
      <c r="A56" s="67" t="s">
        <v>314</v>
      </c>
      <c r="B56" s="68">
        <f>VLOOKUP($A56,'Return Data'!$A$7:$R$526,2,0)</f>
        <v>43985</v>
      </c>
      <c r="C56" s="69">
        <f>VLOOKUP($A56,'Return Data'!$A$7:$R$526,3,0)</f>
        <v>7.1620999999999997</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-33.000337541782997</v>
      </c>
      <c r="K56" s="70">
        <f t="shared" si="15"/>
        <v>62</v>
      </c>
      <c r="L56" s="69">
        <f>VLOOKUP($A56,'Return Data'!$A$7:$R$526,18,0)</f>
        <v>0</v>
      </c>
      <c r="M56" s="70">
        <f>RANK(L56,L$8:L$73,0)</f>
        <v>1</v>
      </c>
      <c r="N56" s="69">
        <f>VLOOKUP($A56,'Return Data'!$A$7:$R$526,15,0)</f>
        <v>-13.514055562111499</v>
      </c>
      <c r="O56" s="70">
        <f>RANK(N56,N$8:N$73,0)</f>
        <v>50</v>
      </c>
      <c r="P56" s="69"/>
      <c r="Q56" s="70"/>
      <c r="R56" s="69">
        <f>VLOOKUP($A56,'Return Data'!$A$7:$R$526,17,0)</f>
        <v>-8.0110866202629492</v>
      </c>
      <c r="S56" s="71">
        <f t="shared" si="18"/>
        <v>58</v>
      </c>
    </row>
    <row r="57" spans="1:19" x14ac:dyDescent="0.25">
      <c r="A57" s="67" t="s">
        <v>315</v>
      </c>
      <c r="B57" s="68">
        <f>VLOOKUP($A57,'Return Data'!$A$7:$R$526,2,0)</f>
        <v>43985</v>
      </c>
      <c r="C57" s="69">
        <f>VLOOKUP($A57,'Return Data'!$A$7:$R$526,3,0)</f>
        <v>6.0536000000000003</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-32.923707391261999</v>
      </c>
      <c r="K57" s="70">
        <f t="shared" si="15"/>
        <v>61</v>
      </c>
      <c r="L57" s="69">
        <f>VLOOKUP($A57,'Return Data'!$A$7:$R$526,18,0)</f>
        <v>0</v>
      </c>
      <c r="M57" s="70">
        <f>RANK(L57,L$8:L$73,0)</f>
        <v>1</v>
      </c>
      <c r="N57" s="69">
        <f>VLOOKUP($A57,'Return Data'!$A$7:$R$526,15,0)</f>
        <v>-13.713542451357901</v>
      </c>
      <c r="O57" s="70">
        <f>RANK(N57,N$8:N$73,0)</f>
        <v>51</v>
      </c>
      <c r="P57" s="69"/>
      <c r="Q57" s="70"/>
      <c r="R57" s="69">
        <f>VLOOKUP($A57,'Return Data'!$A$7:$R$526,17,0)</f>
        <v>-12.343067694944301</v>
      </c>
      <c r="S57" s="71">
        <f t="shared" si="18"/>
        <v>61</v>
      </c>
    </row>
    <row r="58" spans="1:19" x14ac:dyDescent="0.25">
      <c r="A58" s="67" t="s">
        <v>316</v>
      </c>
      <c r="B58" s="68">
        <f>VLOOKUP($A58,'Return Data'!$A$7:$R$526,2,0)</f>
        <v>43985</v>
      </c>
      <c r="C58" s="69">
        <f>VLOOKUP($A58,'Return Data'!$A$7:$R$526,3,0)</f>
        <v>5.3677000000000001</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-34.962406984359397</v>
      </c>
      <c r="K58" s="70">
        <f t="shared" si="15"/>
        <v>64</v>
      </c>
      <c r="L58" s="69">
        <f>VLOOKUP($A58,'Return Data'!$A$7:$R$526,18,0)</f>
        <v>0</v>
      </c>
      <c r="M58" s="70">
        <f>RANK(L58,L$8:L$73,0)</f>
        <v>1</v>
      </c>
      <c r="N58" s="69"/>
      <c r="O58" s="70"/>
      <c r="P58" s="69"/>
      <c r="Q58" s="70"/>
      <c r="R58" s="69">
        <f>VLOOKUP($A58,'Return Data'!$A$7:$R$526,17,0)</f>
        <v>-17.270577119509699</v>
      </c>
      <c r="S58" s="71">
        <f t="shared" si="18"/>
        <v>64</v>
      </c>
    </row>
    <row r="59" spans="1:19" x14ac:dyDescent="0.25">
      <c r="A59" s="67" t="s">
        <v>317</v>
      </c>
      <c r="B59" s="68">
        <f>VLOOKUP($A59,'Return Data'!$A$7:$R$526,2,0)</f>
        <v>43985</v>
      </c>
      <c r="C59" s="69">
        <f>VLOOKUP($A59,'Return Data'!$A$7:$R$526,3,0)</f>
        <v>5.8722000000000003</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-33.190893007867203</v>
      </c>
      <c r="K59" s="70">
        <f t="shared" si="15"/>
        <v>63</v>
      </c>
      <c r="L59" s="69">
        <f>VLOOKUP($A59,'Return Data'!$A$7:$R$526,18,0)</f>
        <v>0</v>
      </c>
      <c r="M59" s="70">
        <f>RANK(L59,L$8:L$73,0)</f>
        <v>1</v>
      </c>
      <c r="N59" s="69"/>
      <c r="O59" s="70"/>
      <c r="P59" s="69"/>
      <c r="Q59" s="70"/>
      <c r="R59" s="69">
        <f>VLOOKUP($A59,'Return Data'!$A$7:$R$526,17,0)</f>
        <v>-14.1602161654135</v>
      </c>
      <c r="S59" s="71">
        <f t="shared" si="18"/>
        <v>62</v>
      </c>
    </row>
    <row r="60" spans="1:19" x14ac:dyDescent="0.25">
      <c r="A60" s="67" t="s">
        <v>318</v>
      </c>
      <c r="B60" s="68">
        <f>VLOOKUP($A60,'Return Data'!$A$7:$R$526,2,0)</f>
        <v>43985</v>
      </c>
      <c r="C60" s="69">
        <f>VLOOKUP($A60,'Return Data'!$A$7:$R$526,3,0)</f>
        <v>5.9169999999999998</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-32.800380813622503</v>
      </c>
      <c r="K60" s="70">
        <f t="shared" si="15"/>
        <v>60</v>
      </c>
      <c r="L60" s="69"/>
      <c r="M60" s="70"/>
      <c r="N60" s="69"/>
      <c r="O60" s="70"/>
      <c r="P60" s="69"/>
      <c r="Q60" s="70"/>
      <c r="R60" s="69">
        <f>VLOOKUP($A60,'Return Data'!$A$7:$R$526,17,0)</f>
        <v>-18.675375939849602</v>
      </c>
      <c r="S60" s="71">
        <f t="shared" si="18"/>
        <v>65</v>
      </c>
    </row>
    <row r="61" spans="1:19" x14ac:dyDescent="0.25">
      <c r="A61" s="67" t="s">
        <v>319</v>
      </c>
      <c r="B61" s="68">
        <f>VLOOKUP($A61,'Return Data'!$A$7:$R$526,2,0)</f>
        <v>43985</v>
      </c>
      <c r="C61" s="69">
        <f>VLOOKUP($A61,'Return Data'!$A$7:$R$526,3,0)</f>
        <v>12.7004</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-16.0552111330522</v>
      </c>
      <c r="K61" s="70">
        <f t="shared" si="15"/>
        <v>30</v>
      </c>
      <c r="L61" s="69">
        <f>VLOOKUP($A61,'Return Data'!$A$7:$R$526,18,0)</f>
        <v>0</v>
      </c>
      <c r="M61" s="70">
        <f>RANK(L61,L$8:L$73,0)</f>
        <v>1</v>
      </c>
      <c r="N61" s="69">
        <f>VLOOKUP($A61,'Return Data'!$A$7:$R$526,15,0)</f>
        <v>-1.8515544175046701</v>
      </c>
      <c r="O61" s="70">
        <f>RANK(N61,N$8:N$73,0)</f>
        <v>26</v>
      </c>
      <c r="P61" s="69"/>
      <c r="Q61" s="70"/>
      <c r="R61" s="69">
        <f>VLOOKUP($A61,'Return Data'!$A$7:$R$526,17,0)</f>
        <v>6.4211465798045602</v>
      </c>
      <c r="S61" s="71">
        <f t="shared" si="18"/>
        <v>37</v>
      </c>
    </row>
    <row r="62" spans="1:19" x14ac:dyDescent="0.25">
      <c r="A62" s="67" t="s">
        <v>320</v>
      </c>
      <c r="B62" s="68">
        <f>VLOOKUP($A62,'Return Data'!$A$7:$R$526,2,0)</f>
        <v>43985</v>
      </c>
      <c r="C62" s="69">
        <f>VLOOKUP($A62,'Return Data'!$A$7:$R$526,3,0)</f>
        <v>11.5467</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-17.389827142919799</v>
      </c>
      <c r="K62" s="70">
        <f t="shared" si="15"/>
        <v>41</v>
      </c>
      <c r="L62" s="69">
        <f>VLOOKUP($A62,'Return Data'!$A$7:$R$526,18,0)</f>
        <v>0</v>
      </c>
      <c r="M62" s="70">
        <f>RANK(L62,L$8:L$73,0)</f>
        <v>1</v>
      </c>
      <c r="N62" s="69">
        <f>VLOOKUP($A62,'Return Data'!$A$7:$R$526,15,0)</f>
        <v>-2.9206610246325102</v>
      </c>
      <c r="O62" s="70">
        <f>RANK(N62,N$8:N$73,0)</f>
        <v>35</v>
      </c>
      <c r="P62" s="69">
        <f>VLOOKUP($A62,'Return Data'!$A$7:$R$526,16,0)</f>
        <v>3.5564689630691602</v>
      </c>
      <c r="Q62" s="70">
        <f>RANK(P62,P$8:P$73,0)</f>
        <v>27</v>
      </c>
      <c r="R62" s="69">
        <f>VLOOKUP($A62,'Return Data'!$A$7:$R$526,17,0)</f>
        <v>2.9775606540084398</v>
      </c>
      <c r="S62" s="71">
        <f t="shared" si="18"/>
        <v>43</v>
      </c>
    </row>
    <row r="63" spans="1:19" x14ac:dyDescent="0.25">
      <c r="A63" s="67" t="s">
        <v>321</v>
      </c>
      <c r="B63" s="68">
        <f>VLOOKUP($A63,'Return Data'!$A$7:$R$526,2,0)</f>
        <v>43985</v>
      </c>
      <c r="C63" s="69">
        <f>VLOOKUP($A63,'Return Data'!$A$7:$R$526,3,0)</f>
        <v>7.2035</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-29.0644145893211</v>
      </c>
      <c r="K63" s="70">
        <f t="shared" si="15"/>
        <v>58</v>
      </c>
      <c r="L63" s="69"/>
      <c r="M63" s="70"/>
      <c r="N63" s="69"/>
      <c r="O63" s="70"/>
      <c r="P63" s="69"/>
      <c r="Q63" s="70"/>
      <c r="R63" s="69">
        <f>VLOOKUP($A63,'Return Data'!$A$7:$R$526,17,0)</f>
        <v>-14.4783333333333</v>
      </c>
      <c r="S63" s="71">
        <f t="shared" si="18"/>
        <v>63</v>
      </c>
    </row>
    <row r="64" spans="1:19" x14ac:dyDescent="0.25">
      <c r="A64" s="67" t="s">
        <v>322</v>
      </c>
      <c r="B64" s="68">
        <f>VLOOKUP($A64,'Return Data'!$A$7:$R$526,2,0)</f>
        <v>43985</v>
      </c>
      <c r="C64" s="69">
        <f>VLOOKUP($A64,'Return Data'!$A$7:$R$526,3,0)</f>
        <v>15.821400000000001</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-16.297795932132701</v>
      </c>
      <c r="K64" s="70">
        <f t="shared" si="15"/>
        <v>31</v>
      </c>
      <c r="L64" s="69">
        <f>VLOOKUP($A64,'Return Data'!$A$7:$R$526,18,0)</f>
        <v>0</v>
      </c>
      <c r="M64" s="70">
        <f t="shared" ref="M64:M70" si="21">RANK(L64,L$8:L$73,0)</f>
        <v>1</v>
      </c>
      <c r="N64" s="69">
        <f>VLOOKUP($A64,'Return Data'!$A$7:$R$526,15,0)</f>
        <v>0.26646540036463201</v>
      </c>
      <c r="O64" s="70">
        <f t="shared" ref="O64:O69" si="22">RANK(N64,N$8:N$73,0)</f>
        <v>15</v>
      </c>
      <c r="P64" s="69">
        <f>VLOOKUP($A64,'Return Data'!$A$7:$R$526,16,0)</f>
        <v>7.7041562727753998</v>
      </c>
      <c r="Q64" s="70">
        <f>RANK(P64,P$8:P$73,0)</f>
        <v>7</v>
      </c>
      <c r="R64" s="69">
        <f>VLOOKUP($A64,'Return Data'!$A$7:$R$526,17,0)</f>
        <v>10.314616504854399</v>
      </c>
      <c r="S64" s="71">
        <f t="shared" si="18"/>
        <v>34</v>
      </c>
    </row>
    <row r="65" spans="1:19" x14ac:dyDescent="0.25">
      <c r="A65" s="67" t="s">
        <v>323</v>
      </c>
      <c r="B65" s="68">
        <f>VLOOKUP($A65,'Return Data'!$A$7:$R$526,2,0)</f>
        <v>43985</v>
      </c>
      <c r="C65" s="69">
        <f>VLOOKUP($A65,'Return Data'!$A$7:$R$526,3,0)</f>
        <v>69.209999999999994</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-14.6103600735062</v>
      </c>
      <c r="K65" s="70">
        <f t="shared" si="15"/>
        <v>25</v>
      </c>
      <c r="L65" s="69">
        <f>VLOOKUP($A65,'Return Data'!$A$7:$R$526,18,0)</f>
        <v>0</v>
      </c>
      <c r="M65" s="70">
        <f t="shared" si="21"/>
        <v>1</v>
      </c>
      <c r="N65" s="69">
        <f>VLOOKUP($A65,'Return Data'!$A$7:$R$526,15,0)</f>
        <v>0.76222983112265696</v>
      </c>
      <c r="O65" s="70">
        <f t="shared" si="22"/>
        <v>12</v>
      </c>
      <c r="P65" s="69">
        <f>VLOOKUP($A65,'Return Data'!$A$7:$R$526,16,0)</f>
        <v>6.3036791992216203</v>
      </c>
      <c r="Q65" s="70">
        <f>RANK(P65,P$8:P$73,0)</f>
        <v>13</v>
      </c>
      <c r="R65" s="69">
        <f>VLOOKUP($A65,'Return Data'!$A$7:$R$526,17,0)</f>
        <v>39.311929495215097</v>
      </c>
      <c r="S65" s="71">
        <f t="shared" si="18"/>
        <v>10</v>
      </c>
    </row>
    <row r="66" spans="1:19" x14ac:dyDescent="0.25">
      <c r="A66" s="67" t="s">
        <v>324</v>
      </c>
      <c r="B66" s="68">
        <f>VLOOKUP($A66,'Return Data'!$A$7:$R$526,2,0)</f>
        <v>43985</v>
      </c>
      <c r="C66" s="69">
        <f>VLOOKUP($A66,'Return Data'!$A$7:$R$526,3,0)</f>
        <v>22.39</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-10.7673132606187</v>
      </c>
      <c r="K66" s="70">
        <f t="shared" si="15"/>
        <v>12</v>
      </c>
      <c r="L66" s="69">
        <f>VLOOKUP($A66,'Return Data'!$A$7:$R$526,18,0)</f>
        <v>0</v>
      </c>
      <c r="M66" s="70">
        <f t="shared" si="21"/>
        <v>1</v>
      </c>
      <c r="N66" s="69">
        <f>VLOOKUP($A66,'Return Data'!$A$7:$R$526,15,0)</f>
        <v>0.36051533939268599</v>
      </c>
      <c r="O66" s="70">
        <f t="shared" si="22"/>
        <v>13</v>
      </c>
      <c r="P66" s="69">
        <f>VLOOKUP($A66,'Return Data'!$A$7:$R$526,16,0)</f>
        <v>2.2982781517607802</v>
      </c>
      <c r="Q66" s="70">
        <f>RANK(P66,P$8:P$73,0)</f>
        <v>33</v>
      </c>
      <c r="R66" s="69">
        <f>VLOOKUP($A66,'Return Data'!$A$7:$R$526,17,0)</f>
        <v>14.6591572123177</v>
      </c>
      <c r="S66" s="71">
        <f t="shared" si="18"/>
        <v>32</v>
      </c>
    </row>
    <row r="67" spans="1:19" x14ac:dyDescent="0.25">
      <c r="A67" s="67" t="s">
        <v>325</v>
      </c>
      <c r="B67" s="68">
        <f>VLOOKUP($A67,'Return Data'!$A$7:$R$526,2,0)</f>
        <v>43985</v>
      </c>
      <c r="C67" s="69">
        <f>VLOOKUP($A67,'Return Data'!$A$7:$R$526,3,0)</f>
        <v>11.131399999999999</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-20.895181222634498</v>
      </c>
      <c r="K67" s="70">
        <f t="shared" si="15"/>
        <v>50</v>
      </c>
      <c r="L67" s="69">
        <f>VLOOKUP($A67,'Return Data'!$A$7:$R$526,18,0)</f>
        <v>0</v>
      </c>
      <c r="M67" s="70">
        <f t="shared" si="21"/>
        <v>1</v>
      </c>
      <c r="N67" s="69">
        <f>VLOOKUP($A67,'Return Data'!$A$7:$R$526,15,0)</f>
        <v>-4.94336945025068</v>
      </c>
      <c r="O67" s="70">
        <f t="shared" si="22"/>
        <v>44</v>
      </c>
      <c r="P67" s="69"/>
      <c r="Q67" s="70"/>
      <c r="R67" s="69">
        <f>VLOOKUP($A67,'Return Data'!$A$7:$R$526,17,0)</f>
        <v>2.70616644823067</v>
      </c>
      <c r="S67" s="71">
        <f t="shared" si="18"/>
        <v>45</v>
      </c>
    </row>
    <row r="68" spans="1:19" x14ac:dyDescent="0.25">
      <c r="A68" s="67" t="s">
        <v>326</v>
      </c>
      <c r="B68" s="68">
        <f>VLOOKUP($A68,'Return Data'!$A$7:$R$526,2,0)</f>
        <v>43985</v>
      </c>
      <c r="C68" s="69">
        <f>VLOOKUP($A68,'Return Data'!$A$7:$R$526,3,0)</f>
        <v>8.1621000000000006</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-25.655203395038299</v>
      </c>
      <c r="K68" s="70">
        <f t="shared" si="15"/>
        <v>57</v>
      </c>
      <c r="L68" s="69">
        <f>VLOOKUP($A68,'Return Data'!$A$7:$R$526,18,0)</f>
        <v>0</v>
      </c>
      <c r="M68" s="70">
        <f t="shared" si="21"/>
        <v>1</v>
      </c>
      <c r="N68" s="69">
        <f>VLOOKUP($A68,'Return Data'!$A$7:$R$526,15,0)</f>
        <v>-8.6866088724679607</v>
      </c>
      <c r="O68" s="70">
        <f t="shared" si="22"/>
        <v>48</v>
      </c>
      <c r="P68" s="69"/>
      <c r="Q68" s="70"/>
      <c r="R68" s="69">
        <f>VLOOKUP($A68,'Return Data'!$A$7:$R$526,17,0)</f>
        <v>-5.4761918367346896</v>
      </c>
      <c r="S68" s="71">
        <f t="shared" si="18"/>
        <v>54</v>
      </c>
    </row>
    <row r="69" spans="1:19" x14ac:dyDescent="0.25">
      <c r="A69" s="67" t="s">
        <v>327</v>
      </c>
      <c r="B69" s="68">
        <f>VLOOKUP($A69,'Return Data'!$A$7:$R$526,2,0)</f>
        <v>43985</v>
      </c>
      <c r="C69" s="69">
        <f>VLOOKUP($A69,'Return Data'!$A$7:$R$526,3,0)</f>
        <v>7.7233999999999998</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-23.440721104079898</v>
      </c>
      <c r="K69" s="70">
        <f t="shared" si="15"/>
        <v>53</v>
      </c>
      <c r="L69" s="69">
        <f>VLOOKUP($A69,'Return Data'!$A$7:$R$526,18,0)</f>
        <v>0</v>
      </c>
      <c r="M69" s="70">
        <f t="shared" si="21"/>
        <v>1</v>
      </c>
      <c r="N69" s="69">
        <f>VLOOKUP($A69,'Return Data'!$A$7:$R$526,15,0)</f>
        <v>-7.2619233813035198</v>
      </c>
      <c r="O69" s="70">
        <f t="shared" si="22"/>
        <v>47</v>
      </c>
      <c r="P69" s="69"/>
      <c r="Q69" s="70"/>
      <c r="R69" s="69">
        <f>VLOOKUP($A69,'Return Data'!$A$7:$R$526,17,0)</f>
        <v>-7.1511101549053304</v>
      </c>
      <c r="S69" s="71">
        <f t="shared" si="18"/>
        <v>57</v>
      </c>
    </row>
    <row r="70" spans="1:19" x14ac:dyDescent="0.25">
      <c r="A70" s="67" t="s">
        <v>328</v>
      </c>
      <c r="B70" s="68">
        <f>VLOOKUP($A70,'Return Data'!$A$7:$R$526,2,0)</f>
        <v>43985</v>
      </c>
      <c r="C70" s="69">
        <f>VLOOKUP($A70,'Return Data'!$A$7:$R$526,3,0)</f>
        <v>7.2279</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-18.6807597053227</v>
      </c>
      <c r="K70" s="70">
        <f t="shared" si="15"/>
        <v>46</v>
      </c>
      <c r="L70" s="69">
        <f>VLOOKUP($A70,'Return Data'!$A$7:$R$526,18,0)</f>
        <v>0</v>
      </c>
      <c r="M70" s="70">
        <f t="shared" si="21"/>
        <v>1</v>
      </c>
      <c r="N70" s="69"/>
      <c r="O70" s="70"/>
      <c r="P70" s="69"/>
      <c r="Q70" s="70"/>
      <c r="R70" s="69">
        <f>VLOOKUP($A70,'Return Data'!$A$7:$R$526,17,0)</f>
        <v>-11.670317185697799</v>
      </c>
      <c r="S70" s="71">
        <f t="shared" si="18"/>
        <v>60</v>
      </c>
    </row>
    <row r="71" spans="1:19" x14ac:dyDescent="0.25">
      <c r="A71" s="67" t="s">
        <v>329</v>
      </c>
      <c r="B71" s="68">
        <f>VLOOKUP($A71,'Return Data'!$A$7:$R$526,2,0)</f>
        <v>43985</v>
      </c>
      <c r="C71" s="69">
        <f>VLOOKUP($A71,'Return Data'!$A$7:$R$526,3,0)</f>
        <v>7.5941999999999998</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-16.872609211153801</v>
      </c>
      <c r="K71" s="70">
        <f t="shared" si="15"/>
        <v>38</v>
      </c>
      <c r="L71" s="69"/>
      <c r="M71" s="70"/>
      <c r="N71" s="69"/>
      <c r="O71" s="70"/>
      <c r="P71" s="69"/>
      <c r="Q71" s="70"/>
      <c r="R71" s="69">
        <f>VLOOKUP($A71,'Return Data'!$A$7:$R$526,17,0)</f>
        <v>-10.990200250312901</v>
      </c>
      <c r="S71" s="71">
        <f t="shared" si="18"/>
        <v>59</v>
      </c>
    </row>
    <row r="72" spans="1:19" x14ac:dyDescent="0.25">
      <c r="A72" s="67" t="s">
        <v>330</v>
      </c>
      <c r="B72" s="68">
        <f>VLOOKUP($A72,'Return Data'!$A$7:$R$526,2,0)</f>
        <v>43985</v>
      </c>
      <c r="C72" s="69">
        <f>VLOOKUP($A72,'Return Data'!$A$7:$R$526,3,0)</f>
        <v>78.938400000000001</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-11.480617466779901</v>
      </c>
      <c r="K72" s="70">
        <f t="shared" si="15"/>
        <v>15</v>
      </c>
      <c r="L72" s="69">
        <f>VLOOKUP($A72,'Return Data'!$A$7:$R$526,18,0)</f>
        <v>0</v>
      </c>
      <c r="M72" s="70">
        <f>RANK(L72,L$8:L$73,0)</f>
        <v>1</v>
      </c>
      <c r="N72" s="69">
        <f>VLOOKUP($A72,'Return Data'!$A$7:$R$526,15,0)</f>
        <v>6.9142990359830694E-2</v>
      </c>
      <c r="O72" s="70">
        <f>RANK(N72,N$8:N$73,0)</f>
        <v>20</v>
      </c>
      <c r="P72" s="69">
        <f>VLOOKUP($A72,'Return Data'!$A$7:$R$526,16,0)</f>
        <v>5.0414034207590603</v>
      </c>
      <c r="Q72" s="70">
        <f>RANK(P72,P$8:P$73,0)</f>
        <v>20</v>
      </c>
      <c r="R72" s="69">
        <f>VLOOKUP($A72,'Return Data'!$A$7:$R$526,17,0)</f>
        <v>18.199840075323799</v>
      </c>
      <c r="S72" s="71">
        <f t="shared" ref="S72:S73" si="24">RANK(R72,R$8:R$73,0)</f>
        <v>28</v>
      </c>
    </row>
    <row r="73" spans="1:19" x14ac:dyDescent="0.25">
      <c r="A73" s="67" t="s">
        <v>331</v>
      </c>
      <c r="B73" s="68">
        <f>VLOOKUP($A73,'Return Data'!$A$7:$R$526,2,0)</f>
        <v>43985</v>
      </c>
      <c r="C73" s="69">
        <f>VLOOKUP($A73,'Return Data'!$A$7:$R$526,3,0)</f>
        <v>90.06</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-19.167106851999499</v>
      </c>
      <c r="K73" s="70">
        <f t="shared" si="15"/>
        <v>47</v>
      </c>
      <c r="L73" s="69">
        <f>VLOOKUP($A73,'Return Data'!$A$7:$R$526,18,0)</f>
        <v>0</v>
      </c>
      <c r="M73" s="70">
        <f>RANK(L73,L$8:L$73,0)</f>
        <v>1</v>
      </c>
      <c r="N73" s="69">
        <f>VLOOKUP($A73,'Return Data'!$A$7:$R$526,15,0)</f>
        <v>-1.99585343415088</v>
      </c>
      <c r="O73" s="70">
        <f>RANK(N73,N$8:N$73,0)</f>
        <v>27</v>
      </c>
      <c r="P73" s="69">
        <f>VLOOKUP($A73,'Return Data'!$A$7:$R$526,16,0)</f>
        <v>4.4883814814730396</v>
      </c>
      <c r="Q73" s="70">
        <f>RANK(P73,P$8:P$73,0)</f>
        <v>23</v>
      </c>
      <c r="R73" s="69">
        <f>VLOOKUP($A73,'Return Data'!$A$7:$R$526,17,0)</f>
        <v>69.433783394061905</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-16.7545564684747</v>
      </c>
      <c r="K75" s="78"/>
      <c r="L75" s="79">
        <f>AVERAGE(L8:L73)</f>
        <v>0</v>
      </c>
      <c r="M75" s="78"/>
      <c r="N75" s="79">
        <f>AVERAGE(N8:N73)</f>
        <v>-1.6137513963385117</v>
      </c>
      <c r="O75" s="78"/>
      <c r="P75" s="79">
        <f>AVERAGE(P8:P73)</f>
        <v>5.2045691351726227</v>
      </c>
      <c r="Q75" s="78"/>
      <c r="R75" s="79">
        <f>AVERAGE(R8:R73)</f>
        <v>31.841253750482529</v>
      </c>
      <c r="S75" s="80"/>
    </row>
    <row r="76" spans="1:19" x14ac:dyDescent="0.25">
      <c r="A76" s="77" t="s">
        <v>28</v>
      </c>
      <c r="B76" s="78"/>
      <c r="C76" s="78"/>
      <c r="D76" s="79">
        <f>MIN(D8:D73)</f>
        <v>0</v>
      </c>
      <c r="E76" s="78"/>
      <c r="F76" s="79">
        <f>MIN(F8:F73)</f>
        <v>0</v>
      </c>
      <c r="G76" s="78"/>
      <c r="H76" s="79">
        <f>MIN(H8:H73)</f>
        <v>0</v>
      </c>
      <c r="I76" s="78"/>
      <c r="J76" s="79">
        <f>MIN(J8:J73)</f>
        <v>-34.962406984359397</v>
      </c>
      <c r="K76" s="78"/>
      <c r="L76" s="79">
        <f>MIN(L8:L73)</f>
        <v>0</v>
      </c>
      <c r="M76" s="78"/>
      <c r="N76" s="79">
        <f>MIN(N8:N73)</f>
        <v>-13.713542451357901</v>
      </c>
      <c r="O76" s="78"/>
      <c r="P76" s="79">
        <f>MIN(P8:P73)</f>
        <v>-2.2614276046914599</v>
      </c>
      <c r="Q76" s="78"/>
      <c r="R76" s="79">
        <f>MIN(R8:R73)</f>
        <v>-21.586004366812201</v>
      </c>
      <c r="S76" s="80"/>
    </row>
    <row r="77" spans="1:19" ht="15.75" thickBot="1" x14ac:dyDescent="0.3">
      <c r="A77" s="81" t="s">
        <v>29</v>
      </c>
      <c r="B77" s="82"/>
      <c r="C77" s="82"/>
      <c r="D77" s="83">
        <f>MAX(D8:D73)</f>
        <v>0</v>
      </c>
      <c r="E77" s="82"/>
      <c r="F77" s="83">
        <f>MAX(F8:F73)</f>
        <v>0</v>
      </c>
      <c r="G77" s="82"/>
      <c r="H77" s="83">
        <f>MAX(H8:H73)</f>
        <v>0</v>
      </c>
      <c r="I77" s="82"/>
      <c r="J77" s="83">
        <f>MAX(J8:J73)</f>
        <v>-1.2545735492581001</v>
      </c>
      <c r="K77" s="82"/>
      <c r="L77" s="83">
        <f>MAX(L8:L73)</f>
        <v>0</v>
      </c>
      <c r="M77" s="82"/>
      <c r="N77" s="83">
        <f>MAX(N8:N73)</f>
        <v>9.0653921324839803</v>
      </c>
      <c r="O77" s="82"/>
      <c r="P77" s="83">
        <f>MAX(P8:P73)</f>
        <v>12.6955918294729</v>
      </c>
      <c r="Q77" s="82"/>
      <c r="R77" s="83">
        <f>MAX(R8:R73)</f>
        <v>548.89759539028898</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4" t="s">
        <v>349</v>
      </c>
    </row>
    <row r="3" spans="1:14" ht="15.75" thickBot="1" x14ac:dyDescent="0.3">
      <c r="A3" s="125"/>
      <c r="B3" s="129"/>
      <c r="C3" s="129"/>
      <c r="D3" s="130"/>
      <c r="E3" s="130"/>
      <c r="F3" s="130"/>
      <c r="G3" s="130"/>
      <c r="H3" s="130"/>
      <c r="I3" s="130"/>
      <c r="J3" s="130"/>
      <c r="K3" s="130"/>
      <c r="L3" s="27"/>
      <c r="M3" s="28"/>
    </row>
    <row r="4" spans="1:14" ht="15.75" thickBot="1" x14ac:dyDescent="0.3">
      <c r="A4" s="27"/>
      <c r="B4" s="129"/>
      <c r="C4" s="129"/>
      <c r="D4" s="27"/>
      <c r="E4" s="27"/>
      <c r="F4" s="27"/>
      <c r="G4" s="27"/>
      <c r="H4" s="27"/>
      <c r="I4" s="27"/>
      <c r="J4" s="27"/>
      <c r="K4" s="27"/>
      <c r="L4" s="27"/>
      <c r="M4" s="27"/>
    </row>
    <row r="5" spans="1:14" x14ac:dyDescent="0.25">
      <c r="A5" s="32" t="s">
        <v>348</v>
      </c>
      <c r="B5" s="122" t="s">
        <v>8</v>
      </c>
      <c r="C5" s="122" t="s">
        <v>9</v>
      </c>
      <c r="D5" s="128" t="s">
        <v>47</v>
      </c>
      <c r="E5" s="128"/>
      <c r="F5" s="128" t="s">
        <v>48</v>
      </c>
      <c r="G5" s="128"/>
      <c r="H5" s="128" t="s">
        <v>1</v>
      </c>
      <c r="I5" s="128"/>
      <c r="J5" s="128" t="s">
        <v>2</v>
      </c>
      <c r="K5" s="128"/>
      <c r="L5" s="126" t="s">
        <v>46</v>
      </c>
      <c r="M5" s="127"/>
      <c r="N5" s="13"/>
    </row>
    <row r="6" spans="1:14" x14ac:dyDescent="0.25">
      <c r="A6" s="35" t="s">
        <v>7</v>
      </c>
      <c r="B6" s="123"/>
      <c r="C6" s="123"/>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43985</v>
      </c>
      <c r="C8" s="69">
        <f>VLOOKUP($A8,'Return Data'!$A$7:$R$526,3,0)</f>
        <v>9.9</v>
      </c>
      <c r="D8" s="69">
        <f>VLOOKUP($A8,'Return Data'!$A$7:$R$526,9,0)</f>
        <v>165.22172778885999</v>
      </c>
      <c r="E8" s="70">
        <f>RANK(D8,D$8:D$10,0)</f>
        <v>3</v>
      </c>
      <c r="F8" s="69">
        <f>VLOOKUP($A8,'Return Data'!$A$7:$R$526,10,0)</f>
        <v>3.2630073305919001</v>
      </c>
      <c r="G8" s="70">
        <f t="shared" ref="G8" si="0">RANK(F8,F$8:F$10,0)</f>
        <v>3</v>
      </c>
      <c r="H8" s="69"/>
      <c r="I8" s="70"/>
      <c r="J8" s="69"/>
      <c r="K8" s="70"/>
      <c r="L8" s="69">
        <f>VLOOKUP($A8,'Return Data'!$A$7:$R$526,17,0)</f>
        <v>-3.2589285714285698</v>
      </c>
      <c r="M8" s="71">
        <f>RANK(L8,L$8:L$10,0)</f>
        <v>2</v>
      </c>
    </row>
    <row r="9" spans="1:14" x14ac:dyDescent="0.25">
      <c r="A9" s="67" t="s">
        <v>49</v>
      </c>
      <c r="B9" s="68">
        <f>VLOOKUP($A9,'Return Data'!$A$7:$R$526,2,0)</f>
        <v>43985</v>
      </c>
      <c r="C9" s="69">
        <f>VLOOKUP($A9,'Return Data'!$A$7:$R$526,3,0)</f>
        <v>9.3699999999999992</v>
      </c>
      <c r="D9" s="69">
        <f>VLOOKUP($A9,'Return Data'!$A$7:$R$526,9,0)</f>
        <v>240.05161505161499</v>
      </c>
      <c r="E9" s="70">
        <f t="shared" ref="E9:E10" si="1">RANK(D9,D$8:D$10,0)</f>
        <v>2</v>
      </c>
      <c r="F9" s="69">
        <f>VLOOKUP($A9,'Return Data'!$A$7:$R$526,10,0)</f>
        <v>41.6557975740185</v>
      </c>
      <c r="G9" s="70">
        <f t="shared" ref="G9" si="2">RANK(F9,F$8:F$10,0)</f>
        <v>1</v>
      </c>
      <c r="H9" s="69">
        <f>VLOOKUP($A9,'Return Data'!$A$7:$R$526,11,0)</f>
        <v>-32.640633649874403</v>
      </c>
      <c r="I9" s="70">
        <f t="shared" ref="I9:K10" si="3">RANK(H9,H$8:H$10,0)</f>
        <v>1</v>
      </c>
      <c r="J9" s="69">
        <f>VLOOKUP($A9,'Return Data'!$A$7:$R$526,12,0)</f>
        <v>-20.4420785964031</v>
      </c>
      <c r="K9" s="70">
        <f t="shared" si="3"/>
        <v>1</v>
      </c>
      <c r="L9" s="69">
        <f>VLOOKUP($A9,'Return Data'!$A$7:$R$526,17,0)</f>
        <v>-7.0321100917431298</v>
      </c>
      <c r="M9" s="71">
        <f t="shared" ref="M9:M10" si="4">RANK(L9,L$8:L$10,0)</f>
        <v>3</v>
      </c>
    </row>
    <row r="10" spans="1:14" x14ac:dyDescent="0.25">
      <c r="A10" s="67" t="s">
        <v>50</v>
      </c>
      <c r="B10" s="68">
        <f>VLOOKUP($A10,'Return Data'!$A$7:$R$526,2,0)</f>
        <v>43985</v>
      </c>
      <c r="C10" s="69">
        <f>VLOOKUP($A10,'Return Data'!$A$7:$R$526,3,0)</f>
        <v>99.012500000000003</v>
      </c>
      <c r="D10" s="69">
        <f>VLOOKUP($A10,'Return Data'!$A$7:$R$526,9,0)</f>
        <v>268.37381118941198</v>
      </c>
      <c r="E10" s="70">
        <f t="shared" si="1"/>
        <v>1</v>
      </c>
      <c r="F10" s="69">
        <f>VLOOKUP($A10,'Return Data'!$A$7:$R$526,10,0)</f>
        <v>25.462310422393099</v>
      </c>
      <c r="G10" s="70">
        <f t="shared" ref="G10" si="5">RANK(F10,F$8:F$10,0)</f>
        <v>2</v>
      </c>
      <c r="H10" s="69">
        <f>VLOOKUP($A10,'Return Data'!$A$7:$R$526,11,0)</f>
        <v>-51.382568689614203</v>
      </c>
      <c r="I10" s="70">
        <f t="shared" si="3"/>
        <v>2</v>
      </c>
      <c r="J10" s="69">
        <f>VLOOKUP($A10,'Return Data'!$A$7:$R$526,12,0)</f>
        <v>-31.489175087725801</v>
      </c>
      <c r="K10" s="70">
        <f t="shared" si="3"/>
        <v>2</v>
      </c>
      <c r="L10" s="69">
        <f>VLOOKUP($A10,'Return Data'!$A$7:$R$526,17,0)</f>
        <v>14.1814418610701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224.54905134329564</v>
      </c>
      <c r="E12" s="78"/>
      <c r="F12" s="79">
        <f>AVERAGE(F8:F10)</f>
        <v>23.460371775667834</v>
      </c>
      <c r="G12" s="78"/>
      <c r="H12" s="79">
        <f>AVERAGE(H8:H10)</f>
        <v>-42.011601169744303</v>
      </c>
      <c r="I12" s="78"/>
      <c r="J12" s="79">
        <f>AVERAGE(J8:J10)</f>
        <v>-25.965626842064452</v>
      </c>
      <c r="K12" s="78"/>
      <c r="L12" s="79">
        <f>AVERAGE(L8:L10)</f>
        <v>1.2968010659661335</v>
      </c>
      <c r="M12" s="80"/>
    </row>
    <row r="13" spans="1:14" x14ac:dyDescent="0.25">
      <c r="A13" s="77" t="s">
        <v>28</v>
      </c>
      <c r="B13" s="78"/>
      <c r="C13" s="78"/>
      <c r="D13" s="79">
        <f>MIN(D8:D10)</f>
        <v>165.22172778885999</v>
      </c>
      <c r="E13" s="78"/>
      <c r="F13" s="79">
        <f>MIN(F8:F10)</f>
        <v>3.2630073305919001</v>
      </c>
      <c r="G13" s="78"/>
      <c r="H13" s="79">
        <f>MIN(H8:H10)</f>
        <v>-51.382568689614203</v>
      </c>
      <c r="I13" s="78"/>
      <c r="J13" s="79">
        <f>MIN(J8:J10)</f>
        <v>-31.489175087725801</v>
      </c>
      <c r="K13" s="78"/>
      <c r="L13" s="79">
        <f>MIN(L8:L10)</f>
        <v>-7.0321100917431298</v>
      </c>
      <c r="M13" s="80"/>
    </row>
    <row r="14" spans="1:14" ht="15.75" thickBot="1" x14ac:dyDescent="0.3">
      <c r="A14" s="81" t="s">
        <v>29</v>
      </c>
      <c r="B14" s="82"/>
      <c r="C14" s="82"/>
      <c r="D14" s="83">
        <f>MAX(D8:D10)</f>
        <v>268.37381118941198</v>
      </c>
      <c r="E14" s="82"/>
      <c r="F14" s="83">
        <f>MAX(F8:F10)</f>
        <v>41.6557975740185</v>
      </c>
      <c r="G14" s="82"/>
      <c r="H14" s="83">
        <f>MAX(H8:H10)</f>
        <v>-32.640633649874403</v>
      </c>
      <c r="I14" s="82"/>
      <c r="J14" s="83">
        <f>MAX(J8:J10)</f>
        <v>-20.4420785964031</v>
      </c>
      <c r="K14" s="82"/>
      <c r="L14" s="83">
        <f>MAX(L8:L10)</f>
        <v>14.1814418610701</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4" t="s">
        <v>349</v>
      </c>
    </row>
    <row r="3" spans="1:14" ht="15.75" thickBot="1" x14ac:dyDescent="0.3">
      <c r="A3" s="125"/>
      <c r="B3" s="129"/>
      <c r="C3" s="129"/>
      <c r="D3" s="130"/>
      <c r="E3" s="130"/>
      <c r="F3" s="130"/>
      <c r="G3" s="130"/>
      <c r="H3" s="130"/>
      <c r="I3" s="130"/>
      <c r="J3" s="130"/>
      <c r="K3" s="130"/>
      <c r="L3" s="27"/>
      <c r="M3" s="28"/>
    </row>
    <row r="4" spans="1:14" ht="15.75" thickBot="1" x14ac:dyDescent="0.3">
      <c r="A4" s="27"/>
      <c r="B4" s="129"/>
      <c r="C4" s="129"/>
      <c r="D4" s="27"/>
      <c r="E4" s="27"/>
      <c r="F4" s="27"/>
      <c r="G4" s="27"/>
      <c r="H4" s="27"/>
      <c r="I4" s="27"/>
      <c r="J4" s="27"/>
      <c r="K4" s="27"/>
      <c r="L4" s="27"/>
      <c r="M4" s="27"/>
    </row>
    <row r="5" spans="1:14" x14ac:dyDescent="0.25">
      <c r="A5" s="32" t="s">
        <v>347</v>
      </c>
      <c r="B5" s="122" t="s">
        <v>8</v>
      </c>
      <c r="C5" s="122" t="s">
        <v>9</v>
      </c>
      <c r="D5" s="128" t="s">
        <v>47</v>
      </c>
      <c r="E5" s="128"/>
      <c r="F5" s="128" t="s">
        <v>48</v>
      </c>
      <c r="G5" s="128"/>
      <c r="H5" s="128" t="s">
        <v>1</v>
      </c>
      <c r="I5" s="128"/>
      <c r="J5" s="128" t="s">
        <v>2</v>
      </c>
      <c r="K5" s="128"/>
      <c r="L5" s="126" t="s">
        <v>46</v>
      </c>
      <c r="M5" s="127"/>
      <c r="N5" s="13"/>
    </row>
    <row r="6" spans="1:14" x14ac:dyDescent="0.25">
      <c r="A6" s="35" t="s">
        <v>7</v>
      </c>
      <c r="B6" s="123"/>
      <c r="C6" s="123"/>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43985</v>
      </c>
      <c r="C8" s="69">
        <f>VLOOKUP($A8,'Return Data'!$A$7:$R$526,3,0)</f>
        <v>9.85</v>
      </c>
      <c r="D8" s="69">
        <f>VLOOKUP($A8,'Return Data'!$A$7:$R$526,9,0)</f>
        <v>163.12220681152701</v>
      </c>
      <c r="E8" s="70">
        <f>RANK(D8,D$8:D$10,0)</f>
        <v>3</v>
      </c>
      <c r="F8" s="69">
        <f>VLOOKUP($A8,'Return Data'!$A$7:$R$526,10,0)</f>
        <v>2.1841900544550201</v>
      </c>
      <c r="G8" s="70">
        <f t="shared" ref="G8" si="0">RANK(F8,F$8:F$10,0)</f>
        <v>3</v>
      </c>
      <c r="H8" s="69"/>
      <c r="I8" s="70"/>
      <c r="J8" s="69"/>
      <c r="K8" s="70"/>
      <c r="L8" s="69">
        <f>VLOOKUP($A8,'Return Data'!$A$7:$R$526,17,0)</f>
        <v>-4.8883928571428603</v>
      </c>
      <c r="M8" s="71">
        <f>RANK(L8,L$8:L$10,0)</f>
        <v>2</v>
      </c>
    </row>
    <row r="9" spans="1:14" x14ac:dyDescent="0.25">
      <c r="A9" s="67" t="s">
        <v>51</v>
      </c>
      <c r="B9" s="68">
        <f>VLOOKUP($A9,'Return Data'!$A$7:$R$526,2,0)</f>
        <v>43985</v>
      </c>
      <c r="C9" s="69">
        <f>VLOOKUP($A9,'Return Data'!$A$7:$R$526,3,0)</f>
        <v>9.33</v>
      </c>
      <c r="D9" s="69">
        <f>VLOOKUP($A9,'Return Data'!$A$7:$R$526,9,0)</f>
        <v>241.17597858815699</v>
      </c>
      <c r="E9" s="70">
        <f t="shared" ref="E9:E10" si="1">RANK(D9,D$8:D$10,0)</f>
        <v>2</v>
      </c>
      <c r="F9" s="69">
        <f>VLOOKUP($A9,'Return Data'!$A$7:$R$526,10,0)</f>
        <v>41.841346783702299</v>
      </c>
      <c r="G9" s="70">
        <f t="shared" ref="G9:G10" si="2">RANK(F9,F$8:F$10,0)</f>
        <v>1</v>
      </c>
      <c r="H9" s="69">
        <f>VLOOKUP($A9,'Return Data'!$A$7:$R$526,11,0)</f>
        <v>-33.126548219014303</v>
      </c>
      <c r="I9" s="70">
        <f t="shared" ref="I9:K10" si="3">RANK(H9,H$8:H$10,0)</f>
        <v>1</v>
      </c>
      <c r="J9" s="69">
        <f>VLOOKUP($A9,'Return Data'!$A$7:$R$526,12,0)</f>
        <v>-20.864143146324299</v>
      </c>
      <c r="K9" s="70">
        <f t="shared" si="3"/>
        <v>1</v>
      </c>
      <c r="L9" s="69">
        <f>VLOOKUP($A9,'Return Data'!$A$7:$R$526,17,0)</f>
        <v>-7.47859327217125</v>
      </c>
      <c r="M9" s="71">
        <f t="shared" ref="M9:M10" si="4">RANK(L9,L$8:L$10,0)</f>
        <v>3</v>
      </c>
    </row>
    <row r="10" spans="1:14" x14ac:dyDescent="0.25">
      <c r="A10" s="67" t="s">
        <v>52</v>
      </c>
      <c r="B10" s="68">
        <f>VLOOKUP($A10,'Return Data'!$A$7:$R$526,2,0)</f>
        <v>43985</v>
      </c>
      <c r="C10" s="69">
        <f>VLOOKUP($A10,'Return Data'!$A$7:$R$526,3,0)</f>
        <v>93.560599999999994</v>
      </c>
      <c r="D10" s="69">
        <f>VLOOKUP($A10,'Return Data'!$A$7:$R$526,9,0)</f>
        <v>267.40226100857598</v>
      </c>
      <c r="E10" s="70">
        <f t="shared" si="1"/>
        <v>1</v>
      </c>
      <c r="F10" s="69">
        <f>VLOOKUP($A10,'Return Data'!$A$7:$R$526,10,0)</f>
        <v>24.5577472955239</v>
      </c>
      <c r="G10" s="70">
        <f t="shared" si="2"/>
        <v>2</v>
      </c>
      <c r="H10" s="69">
        <f>VLOOKUP($A10,'Return Data'!$A$7:$R$526,11,0)</f>
        <v>-52.113755818279898</v>
      </c>
      <c r="I10" s="70">
        <f t="shared" si="3"/>
        <v>2</v>
      </c>
      <c r="J10" s="69">
        <f>VLOOKUP($A10,'Return Data'!$A$7:$R$526,12,0)</f>
        <v>-32.191484417305197</v>
      </c>
      <c r="K10" s="70">
        <f t="shared" si="3"/>
        <v>2</v>
      </c>
      <c r="L10" s="69">
        <f>VLOOKUP($A10,'Return Data'!$A$7:$R$526,17,0)</f>
        <v>136.83900498705299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223.90014880275331</v>
      </c>
      <c r="E12" s="78"/>
      <c r="F12" s="79">
        <f>AVERAGE(F8:F10)</f>
        <v>22.861094711227071</v>
      </c>
      <c r="G12" s="78"/>
      <c r="H12" s="79">
        <f>AVERAGE(H8:H10)</f>
        <v>-42.620152018647104</v>
      </c>
      <c r="I12" s="78"/>
      <c r="J12" s="79">
        <f>AVERAGE(J8:J10)</f>
        <v>-26.52781378181475</v>
      </c>
      <c r="K12" s="78"/>
      <c r="L12" s="79">
        <f>AVERAGE(L8:L10)</f>
        <v>41.490672952579622</v>
      </c>
      <c r="M12" s="80"/>
    </row>
    <row r="13" spans="1:14" x14ac:dyDescent="0.25">
      <c r="A13" s="77" t="s">
        <v>28</v>
      </c>
      <c r="B13" s="78"/>
      <c r="C13" s="78"/>
      <c r="D13" s="79">
        <f>MIN(D8:D10)</f>
        <v>163.12220681152701</v>
      </c>
      <c r="E13" s="78"/>
      <c r="F13" s="79">
        <f>MIN(F8:F10)</f>
        <v>2.1841900544550201</v>
      </c>
      <c r="G13" s="78"/>
      <c r="H13" s="79">
        <f>MIN(H8:H10)</f>
        <v>-52.113755818279898</v>
      </c>
      <c r="I13" s="78"/>
      <c r="J13" s="79">
        <f>MIN(J8:J10)</f>
        <v>-32.191484417305197</v>
      </c>
      <c r="K13" s="78"/>
      <c r="L13" s="79">
        <f>MIN(L8:L10)</f>
        <v>-7.47859327217125</v>
      </c>
      <c r="M13" s="80"/>
    </row>
    <row r="14" spans="1:14" ht="15.75" thickBot="1" x14ac:dyDescent="0.3">
      <c r="A14" s="81" t="s">
        <v>29</v>
      </c>
      <c r="B14" s="82"/>
      <c r="C14" s="82"/>
      <c r="D14" s="83">
        <f>MAX(D8:D10)</f>
        <v>267.40226100857598</v>
      </c>
      <c r="E14" s="82"/>
      <c r="F14" s="83">
        <f>MAX(F8:F10)</f>
        <v>41.841346783702299</v>
      </c>
      <c r="G14" s="82"/>
      <c r="H14" s="83">
        <f>MAX(H8:H10)</f>
        <v>-33.126548219014303</v>
      </c>
      <c r="I14" s="82"/>
      <c r="J14" s="83">
        <f>MAX(J8:J10)</f>
        <v>-20.864143146324299</v>
      </c>
      <c r="K14" s="82"/>
      <c r="L14" s="83">
        <f>MAX(L8:L10)</f>
        <v>136.83900498705299</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4" t="s">
        <v>349</v>
      </c>
    </row>
    <row r="3" spans="1:19" ht="15.75" thickBot="1" x14ac:dyDescent="0.3">
      <c r="A3" s="125"/>
    </row>
    <row r="4" spans="1:19" ht="15.75" thickBot="1" x14ac:dyDescent="0.3"/>
    <row r="5" spans="1:19" x14ac:dyDescent="0.25">
      <c r="A5" s="32" t="s">
        <v>350</v>
      </c>
      <c r="B5" s="122" t="s">
        <v>8</v>
      </c>
      <c r="C5" s="122" t="s">
        <v>9</v>
      </c>
      <c r="D5" s="128" t="s">
        <v>48</v>
      </c>
      <c r="E5" s="128"/>
      <c r="F5" s="128" t="s">
        <v>1</v>
      </c>
      <c r="G5" s="128"/>
      <c r="H5" s="128" t="s">
        <v>2</v>
      </c>
      <c r="I5" s="128"/>
      <c r="J5" s="128" t="s">
        <v>3</v>
      </c>
      <c r="K5" s="128"/>
      <c r="L5" s="128" t="s">
        <v>4</v>
      </c>
      <c r="M5" s="128"/>
      <c r="N5" s="128" t="s">
        <v>385</v>
      </c>
      <c r="O5" s="128"/>
      <c r="P5" s="128" t="s">
        <v>5</v>
      </c>
      <c r="Q5" s="128"/>
      <c r="R5" s="128" t="s">
        <v>46</v>
      </c>
      <c r="S5" s="131"/>
    </row>
    <row r="6" spans="1:19" x14ac:dyDescent="0.25">
      <c r="A6" s="18" t="s">
        <v>7</v>
      </c>
      <c r="B6" s="123"/>
      <c r="C6" s="12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43985</v>
      </c>
      <c r="C8" s="69">
        <f>VLOOKUP($A8,'Return Data'!$A$7:$R$526,3,0)</f>
        <v>33.448700000000002</v>
      </c>
      <c r="D8" s="69">
        <f>VLOOKUP($A8,'Return Data'!$A$7:$R$526,10,0)</f>
        <v>29.033640667109399</v>
      </c>
      <c r="E8" s="70">
        <f>RANK(D8,D$8:D$37,0)</f>
        <v>1</v>
      </c>
      <c r="F8" s="69">
        <f>VLOOKUP($A8,'Return Data'!$A$7:$R$526,11,0)</f>
        <v>3.2852305760666898</v>
      </c>
      <c r="G8" s="70">
        <f>RANK(F8,F$8:F$37,0)</f>
        <v>25</v>
      </c>
      <c r="H8" s="69">
        <f>VLOOKUP($A8,'Return Data'!$A$7:$R$526,12,0)</f>
        <v>5.8424163630133998</v>
      </c>
      <c r="I8" s="70">
        <f>RANK(H8,H$8:H$37,0)</f>
        <v>24</v>
      </c>
      <c r="J8" s="69">
        <f>VLOOKUP($A8,'Return Data'!$A$7:$R$526,13,0)</f>
        <v>-3.1883199921241099</v>
      </c>
      <c r="K8" s="70">
        <f>RANK(J8,J$8:J$37,0)</f>
        <v>27</v>
      </c>
      <c r="L8" s="69">
        <f>VLOOKUP($A8,'Return Data'!$A$7:$R$526,14,0)</f>
        <v>0.90982634710905097</v>
      </c>
      <c r="M8" s="70">
        <f>RANK(L8,L$8:L$37,0)</f>
        <v>24</v>
      </c>
      <c r="N8" s="69">
        <f>VLOOKUP($A8,'Return Data'!$A$7:$R$526,18,0)</f>
        <v>0</v>
      </c>
      <c r="O8" s="70">
        <f>RANK(N8,N$8:N$37,0)</f>
        <v>1</v>
      </c>
      <c r="P8" s="69">
        <f>VLOOKUP($A8,'Return Data'!$A$7:$R$526,15,0)</f>
        <v>3.4777349642212201</v>
      </c>
      <c r="Q8" s="70">
        <f>RANK(P8,P$8:P$37,0)</f>
        <v>24</v>
      </c>
      <c r="R8" s="69">
        <f>VLOOKUP($A8,'Return Data'!$A$7:$R$526,17,0)</f>
        <v>9.7149637241887596</v>
      </c>
      <c r="S8" s="71">
        <f>RANK(R8,R$8:R$37,0)</f>
        <v>22</v>
      </c>
    </row>
    <row r="9" spans="1:19" x14ac:dyDescent="0.25">
      <c r="A9" s="86" t="s">
        <v>54</v>
      </c>
      <c r="B9" s="68">
        <f>VLOOKUP($A9,'Return Data'!$A$7:$R$526,2,0)</f>
        <v>43985</v>
      </c>
      <c r="C9" s="69">
        <f>VLOOKUP($A9,'Return Data'!$A$7:$R$526,3,0)</f>
        <v>1.4522999999999999</v>
      </c>
      <c r="D9" s="69">
        <f>VLOOKUP($A9,'Return Data'!$A$7:$R$526,10,0)</f>
        <v>0</v>
      </c>
      <c r="E9" s="70">
        <f t="shared" ref="E9:G37" si="0">RANK(D9,D$8:D$37,0)</f>
        <v>28</v>
      </c>
      <c r="F9" s="69">
        <f>VLOOKUP($A9,'Return Data'!$A$7:$R$526,11,0)</f>
        <v>-102.43724100254499</v>
      </c>
      <c r="G9" s="70">
        <f t="shared" si="0"/>
        <v>29</v>
      </c>
      <c r="H9" s="69"/>
      <c r="I9" s="70"/>
      <c r="J9" s="69"/>
      <c r="K9" s="70"/>
      <c r="L9" s="69"/>
      <c r="M9" s="70"/>
      <c r="N9" s="69"/>
      <c r="O9" s="70"/>
      <c r="P9" s="69"/>
      <c r="Q9" s="70"/>
      <c r="R9" s="69">
        <f>VLOOKUP($A9,'Return Data'!$A$7:$R$526,17,0)</f>
        <v>-45.748177794400497</v>
      </c>
      <c r="S9" s="71">
        <f t="shared" ref="S9:S37" si="1">RANK(R9,R$8:R$37,0)</f>
        <v>30</v>
      </c>
    </row>
    <row r="10" spans="1:19" x14ac:dyDescent="0.25">
      <c r="A10" s="86" t="s">
        <v>55</v>
      </c>
      <c r="B10" s="68">
        <f>VLOOKUP($A10,'Return Data'!$A$7:$R$526,2,0)</f>
        <v>43985</v>
      </c>
      <c r="C10" s="69">
        <f>VLOOKUP($A10,'Return Data'!$A$7:$R$526,3,0)</f>
        <v>23.526299999999999</v>
      </c>
      <c r="D10" s="69">
        <f>VLOOKUP($A10,'Return Data'!$A$7:$R$526,10,0)</f>
        <v>26.195615340698001</v>
      </c>
      <c r="E10" s="70">
        <f t="shared" si="0"/>
        <v>4</v>
      </c>
      <c r="F10" s="69">
        <f>VLOOKUP($A10,'Return Data'!$A$7:$R$526,11,0)</f>
        <v>12.266894987217</v>
      </c>
      <c r="G10" s="70">
        <f t="shared" si="0"/>
        <v>12</v>
      </c>
      <c r="H10" s="69">
        <f>VLOOKUP($A10,'Return Data'!$A$7:$R$526,12,0)</f>
        <v>13.6796311545527</v>
      </c>
      <c r="I10" s="70">
        <f t="shared" ref="I10" si="2">RANK(H10,H$8:H$37,0)</f>
        <v>6</v>
      </c>
      <c r="J10" s="69">
        <f>VLOOKUP($A10,'Return Data'!$A$7:$R$526,13,0)</f>
        <v>12.1524492649183</v>
      </c>
      <c r="K10" s="70">
        <f t="shared" ref="K10" si="3">RANK(J10,J$8:J$37,0)</f>
        <v>6</v>
      </c>
      <c r="L10" s="69">
        <f>VLOOKUP($A10,'Return Data'!$A$7:$R$526,14,0)</f>
        <v>12.7922657086398</v>
      </c>
      <c r="M10" s="70">
        <f t="shared" ref="M10" si="4">RANK(L10,L$8:L$37,0)</f>
        <v>5</v>
      </c>
      <c r="N10" s="69">
        <f>VLOOKUP($A10,'Return Data'!$A$7:$R$526,18,0)</f>
        <v>0</v>
      </c>
      <c r="O10" s="70">
        <f t="shared" ref="O10" si="5">RANK(N10,N$8:N$37,0)</f>
        <v>1</v>
      </c>
      <c r="P10" s="69">
        <f>VLOOKUP($A10,'Return Data'!$A$7:$R$526,15,0)</f>
        <v>10.0717132231043</v>
      </c>
      <c r="Q10" s="70">
        <f t="shared" ref="Q10" si="6">RANK(P10,P$8:P$37,0)</f>
        <v>4</v>
      </c>
      <c r="R10" s="69">
        <f>VLOOKUP($A10,'Return Data'!$A$7:$R$526,17,0)</f>
        <v>13.720925998516901</v>
      </c>
      <c r="S10" s="71">
        <f t="shared" si="1"/>
        <v>4</v>
      </c>
    </row>
    <row r="11" spans="1:19" x14ac:dyDescent="0.25">
      <c r="A11" s="86" t="s">
        <v>56</v>
      </c>
      <c r="B11" s="68">
        <f>VLOOKUP($A11,'Return Data'!$A$7:$R$526,2,0)</f>
        <v>43985</v>
      </c>
      <c r="C11" s="69">
        <f>VLOOKUP($A11,'Return Data'!$A$7:$R$526,3,0)</f>
        <v>18.1374</v>
      </c>
      <c r="D11" s="69">
        <f>VLOOKUP($A11,'Return Data'!$A$7:$R$526,10,0)</f>
        <v>-9.1954268766176295</v>
      </c>
      <c r="E11" s="70">
        <f t="shared" si="0"/>
        <v>29</v>
      </c>
      <c r="F11" s="69">
        <f>VLOOKUP($A11,'Return Data'!$A$7:$R$526,11,0)</f>
        <v>5.2415691025493496</v>
      </c>
      <c r="G11" s="70">
        <f t="shared" si="0"/>
        <v>24</v>
      </c>
      <c r="H11" s="69">
        <f>VLOOKUP($A11,'Return Data'!$A$7:$R$526,12,0)</f>
        <v>7.2670307488916199</v>
      </c>
      <c r="I11" s="70">
        <f t="shared" ref="I11" si="7">RANK(H11,H$8:H$37,0)</f>
        <v>20</v>
      </c>
      <c r="J11" s="69">
        <f>VLOOKUP($A11,'Return Data'!$A$7:$R$526,13,0)</f>
        <v>5.8788353439508096</v>
      </c>
      <c r="K11" s="70">
        <f t="shared" ref="K11" si="8">RANK(J11,J$8:J$37,0)</f>
        <v>24</v>
      </c>
      <c r="L11" s="69">
        <f>VLOOKUP($A11,'Return Data'!$A$7:$R$526,14,0)</f>
        <v>-1.0101669823438499</v>
      </c>
      <c r="M11" s="70">
        <f t="shared" ref="M11" si="9">RANK(L11,L$8:L$37,0)</f>
        <v>26</v>
      </c>
      <c r="N11" s="69">
        <f>VLOOKUP($A11,'Return Data'!$A$7:$R$526,18,0)</f>
        <v>0</v>
      </c>
      <c r="O11" s="70">
        <f t="shared" ref="O11" si="10">RANK(N11,N$8:N$37,0)</f>
        <v>1</v>
      </c>
      <c r="P11" s="69">
        <f>VLOOKUP($A11,'Return Data'!$A$7:$R$526,15,0)</f>
        <v>3.5943253175838601</v>
      </c>
      <c r="Q11" s="70">
        <f t="shared" ref="Q11" si="11">RANK(P11,P$8:P$37,0)</f>
        <v>23</v>
      </c>
      <c r="R11" s="69">
        <f>VLOOKUP($A11,'Return Data'!$A$7:$R$526,17,0)</f>
        <v>9.7295358257084796</v>
      </c>
      <c r="S11" s="71">
        <f t="shared" si="1"/>
        <v>21</v>
      </c>
    </row>
    <row r="12" spans="1:19" x14ac:dyDescent="0.25">
      <c r="A12" s="86" t="s">
        <v>57</v>
      </c>
      <c r="B12" s="68">
        <f>VLOOKUP($A12,'Return Data'!$A$7:$R$526,2,0)</f>
        <v>43985</v>
      </c>
      <c r="C12" s="69">
        <f>VLOOKUP($A12,'Return Data'!$A$7:$R$526,3,0)</f>
        <v>37.169699999999999</v>
      </c>
      <c r="D12" s="69">
        <f>VLOOKUP($A12,'Return Data'!$A$7:$R$526,10,0)</f>
        <v>14.391581104877799</v>
      </c>
      <c r="E12" s="70">
        <f t="shared" si="0"/>
        <v>18</v>
      </c>
      <c r="F12" s="69">
        <f>VLOOKUP($A12,'Return Data'!$A$7:$R$526,11,0)</f>
        <v>12.751943604618999</v>
      </c>
      <c r="G12" s="70">
        <f t="shared" si="0"/>
        <v>11</v>
      </c>
      <c r="H12" s="69">
        <f>VLOOKUP($A12,'Return Data'!$A$7:$R$526,12,0)</f>
        <v>12.9384759262357</v>
      </c>
      <c r="I12" s="70">
        <f t="shared" ref="I12" si="12">RANK(H12,H$8:H$37,0)</f>
        <v>9</v>
      </c>
      <c r="J12" s="69">
        <f>VLOOKUP($A12,'Return Data'!$A$7:$R$526,13,0)</f>
        <v>10.352376752675401</v>
      </c>
      <c r="K12" s="70">
        <f t="shared" ref="K12" si="13">RANK(J12,J$8:J$37,0)</f>
        <v>9</v>
      </c>
      <c r="L12" s="69">
        <f>VLOOKUP($A12,'Return Data'!$A$7:$R$526,14,0)</f>
        <v>10.7914467269445</v>
      </c>
      <c r="M12" s="70">
        <f t="shared" ref="M12" si="14">RANK(L12,L$8:L$37,0)</f>
        <v>14</v>
      </c>
      <c r="N12" s="69">
        <f>VLOOKUP($A12,'Return Data'!$A$7:$R$526,18,0)</f>
        <v>0</v>
      </c>
      <c r="O12" s="70">
        <f t="shared" ref="O12" si="15">RANK(N12,N$8:N$37,0)</f>
        <v>1</v>
      </c>
      <c r="P12" s="69">
        <f>VLOOKUP($A12,'Return Data'!$A$7:$R$526,15,0)</f>
        <v>8.4287332888290099</v>
      </c>
      <c r="Q12" s="70">
        <f t="shared" ref="Q12" si="16">RANK(P12,P$8:P$37,0)</f>
        <v>11</v>
      </c>
      <c r="R12" s="69">
        <f>VLOOKUP($A12,'Return Data'!$A$7:$R$526,17,0)</f>
        <v>12.621251823909599</v>
      </c>
      <c r="S12" s="71">
        <f t="shared" si="1"/>
        <v>11</v>
      </c>
    </row>
    <row r="13" spans="1:19" x14ac:dyDescent="0.25">
      <c r="A13" s="86" t="s">
        <v>58</v>
      </c>
      <c r="B13" s="68">
        <f>VLOOKUP($A13,'Return Data'!$A$7:$R$526,2,0)</f>
        <v>43985</v>
      </c>
      <c r="C13" s="69">
        <f>VLOOKUP($A13,'Return Data'!$A$7:$R$526,3,0)</f>
        <v>24.342199999999998</v>
      </c>
      <c r="D13" s="69">
        <f>VLOOKUP($A13,'Return Data'!$A$7:$R$526,10,0)</f>
        <v>19.560682479512099</v>
      </c>
      <c r="E13" s="70">
        <f t="shared" si="0"/>
        <v>10</v>
      </c>
      <c r="F13" s="69">
        <f>VLOOKUP($A13,'Return Data'!$A$7:$R$526,11,0)</f>
        <v>15.8759386456753</v>
      </c>
      <c r="G13" s="70">
        <f t="shared" si="0"/>
        <v>7</v>
      </c>
      <c r="H13" s="69">
        <f>VLOOKUP($A13,'Return Data'!$A$7:$R$526,12,0)</f>
        <v>13.0930494684471</v>
      </c>
      <c r="I13" s="70">
        <f t="shared" ref="I13" si="17">RANK(H13,H$8:H$37,0)</f>
        <v>8</v>
      </c>
      <c r="J13" s="69">
        <f>VLOOKUP($A13,'Return Data'!$A$7:$R$526,13,0)</f>
        <v>9.8803335090074693</v>
      </c>
      <c r="K13" s="70">
        <f t="shared" ref="K13" si="18">RANK(J13,J$8:J$37,0)</f>
        <v>14</v>
      </c>
      <c r="L13" s="69">
        <f>VLOOKUP($A13,'Return Data'!$A$7:$R$526,14,0)</f>
        <v>11.2691238591346</v>
      </c>
      <c r="M13" s="70">
        <f t="shared" ref="M13" si="19">RANK(L13,L$8:L$37,0)</f>
        <v>12</v>
      </c>
      <c r="N13" s="69">
        <f>VLOOKUP($A13,'Return Data'!$A$7:$R$526,18,0)</f>
        <v>0</v>
      </c>
      <c r="O13" s="70">
        <f t="shared" ref="O13" si="20">RANK(N13,N$8:N$37,0)</f>
        <v>1</v>
      </c>
      <c r="P13" s="69">
        <f>VLOOKUP($A13,'Return Data'!$A$7:$R$526,15,0)</f>
        <v>7.8672322081807904</v>
      </c>
      <c r="Q13" s="70">
        <f t="shared" ref="Q13" si="21">RANK(P13,P$8:P$37,0)</f>
        <v>16</v>
      </c>
      <c r="R13" s="69">
        <f>VLOOKUP($A13,'Return Data'!$A$7:$R$526,17,0)</f>
        <v>12.6248016282482</v>
      </c>
      <c r="S13" s="71">
        <f t="shared" si="1"/>
        <v>10</v>
      </c>
    </row>
    <row r="14" spans="1:19" x14ac:dyDescent="0.25">
      <c r="A14" s="86" t="s">
        <v>59</v>
      </c>
      <c r="B14" s="68">
        <f>VLOOKUP($A14,'Return Data'!$A$7:$R$526,2,0)</f>
        <v>43985</v>
      </c>
      <c r="C14" s="69">
        <f>VLOOKUP($A14,'Return Data'!$A$7:$R$526,3,0)</f>
        <v>2610.5828999999999</v>
      </c>
      <c r="D14" s="69">
        <f>VLOOKUP($A14,'Return Data'!$A$7:$R$526,10,0)</f>
        <v>18.134000405731001</v>
      </c>
      <c r="E14" s="70">
        <f t="shared" si="0"/>
        <v>13</v>
      </c>
      <c r="F14" s="69">
        <f>VLOOKUP($A14,'Return Data'!$A$7:$R$526,11,0)</f>
        <v>18.944508665934801</v>
      </c>
      <c r="G14" s="70">
        <f t="shared" si="0"/>
        <v>2</v>
      </c>
      <c r="H14" s="69">
        <f>VLOOKUP($A14,'Return Data'!$A$7:$R$526,12,0)</f>
        <v>17.185129940098999</v>
      </c>
      <c r="I14" s="70">
        <f t="shared" ref="I14" si="22">RANK(H14,H$8:H$37,0)</f>
        <v>1</v>
      </c>
      <c r="J14" s="69">
        <f>VLOOKUP($A14,'Return Data'!$A$7:$R$526,13,0)</f>
        <v>17.095455649373701</v>
      </c>
      <c r="K14" s="70">
        <f t="shared" ref="K14" si="23">RANK(J14,J$8:J$37,0)</f>
        <v>1</v>
      </c>
      <c r="L14" s="69">
        <f>VLOOKUP($A14,'Return Data'!$A$7:$R$526,14,0)</f>
        <v>15.5655662420154</v>
      </c>
      <c r="M14" s="70">
        <f t="shared" ref="M14" si="24">RANK(L14,L$8:L$37,0)</f>
        <v>1</v>
      </c>
      <c r="N14" s="69">
        <f>VLOOKUP($A14,'Return Data'!$A$7:$R$526,18,0)</f>
        <v>0</v>
      </c>
      <c r="O14" s="70">
        <f t="shared" ref="O14" si="25">RANK(N14,N$8:N$37,0)</f>
        <v>1</v>
      </c>
      <c r="P14" s="69">
        <f>VLOOKUP($A14,'Return Data'!$A$7:$R$526,15,0)</f>
        <v>9.7813202066565896</v>
      </c>
      <c r="Q14" s="70">
        <f t="shared" ref="Q14" si="26">RANK(P14,P$8:P$37,0)</f>
        <v>7</v>
      </c>
      <c r="R14" s="69">
        <f>VLOOKUP($A14,'Return Data'!$A$7:$R$526,17,0)</f>
        <v>12.8859899920574</v>
      </c>
      <c r="S14" s="71">
        <f t="shared" si="1"/>
        <v>9</v>
      </c>
    </row>
    <row r="15" spans="1:19" x14ac:dyDescent="0.25">
      <c r="A15" s="86" t="s">
        <v>60</v>
      </c>
      <c r="B15" s="68">
        <f>VLOOKUP($A15,'Return Data'!$A$7:$R$526,2,0)</f>
        <v>43985</v>
      </c>
      <c r="C15" s="69">
        <f>VLOOKUP($A15,'Return Data'!$A$7:$R$526,3,0)</f>
        <v>23.604099999999999</v>
      </c>
      <c r="D15" s="69">
        <f>VLOOKUP($A15,'Return Data'!$A$7:$R$526,10,0)</f>
        <v>7.9447050237508101</v>
      </c>
      <c r="E15" s="70">
        <f t="shared" si="0"/>
        <v>23</v>
      </c>
      <c r="F15" s="69">
        <f>VLOOKUP($A15,'Return Data'!$A$7:$R$526,11,0)</f>
        <v>9.9536269522015903</v>
      </c>
      <c r="G15" s="70">
        <f t="shared" si="0"/>
        <v>17</v>
      </c>
      <c r="H15" s="69">
        <f>VLOOKUP($A15,'Return Data'!$A$7:$R$526,12,0)</f>
        <v>9.4939522460113199</v>
      </c>
      <c r="I15" s="70">
        <f t="shared" ref="I15" si="27">RANK(H15,H$8:H$37,0)</f>
        <v>17</v>
      </c>
      <c r="J15" s="69">
        <f>VLOOKUP($A15,'Return Data'!$A$7:$R$526,13,0)</f>
        <v>8.2978525954785294</v>
      </c>
      <c r="K15" s="70">
        <f t="shared" ref="K15" si="28">RANK(J15,J$8:J$37,0)</f>
        <v>17</v>
      </c>
      <c r="L15" s="69">
        <f>VLOOKUP($A15,'Return Data'!$A$7:$R$526,14,0)</f>
        <v>10.6634319010469</v>
      </c>
      <c r="M15" s="70">
        <f t="shared" ref="M15" si="29">RANK(L15,L$8:L$37,0)</f>
        <v>16</v>
      </c>
      <c r="N15" s="69">
        <f>VLOOKUP($A15,'Return Data'!$A$7:$R$526,18,0)</f>
        <v>0</v>
      </c>
      <c r="O15" s="70">
        <f t="shared" ref="O15" si="30">RANK(N15,N$8:N$37,0)</f>
        <v>1</v>
      </c>
      <c r="P15" s="69">
        <f>VLOOKUP($A15,'Return Data'!$A$7:$R$526,15,0)</f>
        <v>9.4458183064865509</v>
      </c>
      <c r="Q15" s="70">
        <f t="shared" ref="Q15" si="31">RANK(P15,P$8:P$37,0)</f>
        <v>9</v>
      </c>
      <c r="R15" s="69">
        <f>VLOOKUP($A15,'Return Data'!$A$7:$R$526,17,0)</f>
        <v>11.571334275230701</v>
      </c>
      <c r="S15" s="71">
        <f t="shared" si="1"/>
        <v>13</v>
      </c>
    </row>
    <row r="16" spans="1:19" x14ac:dyDescent="0.25">
      <c r="A16" s="86" t="s">
        <v>61</v>
      </c>
      <c r="B16" s="68">
        <f>VLOOKUP($A16,'Return Data'!$A$7:$R$526,2,0)</f>
        <v>43985</v>
      </c>
      <c r="C16" s="69">
        <f>VLOOKUP($A16,'Return Data'!$A$7:$R$526,3,0)</f>
        <v>69.932199999999995</v>
      </c>
      <c r="D16" s="69">
        <f>VLOOKUP($A16,'Return Data'!$A$7:$R$526,10,0)</f>
        <v>14.3190766714833</v>
      </c>
      <c r="E16" s="70">
        <f t="shared" si="0"/>
        <v>19</v>
      </c>
      <c r="F16" s="69">
        <f>VLOOKUP($A16,'Return Data'!$A$7:$R$526,11,0)</f>
        <v>-11.8538514986327</v>
      </c>
      <c r="G16" s="70">
        <f t="shared" si="0"/>
        <v>28</v>
      </c>
      <c r="H16" s="69">
        <f>VLOOKUP($A16,'Return Data'!$A$7:$R$526,12,0)</f>
        <v>-9.3183181247138602</v>
      </c>
      <c r="I16" s="70">
        <f t="shared" ref="I16" si="32">RANK(H16,H$8:H$37,0)</f>
        <v>28</v>
      </c>
      <c r="J16" s="69">
        <f>VLOOKUP($A16,'Return Data'!$A$7:$R$526,13,0)</f>
        <v>-3.7241536710757401</v>
      </c>
      <c r="K16" s="70">
        <f t="shared" ref="K16" si="33">RANK(J16,J$8:J$37,0)</f>
        <v>28</v>
      </c>
      <c r="L16" s="69">
        <f>VLOOKUP($A16,'Return Data'!$A$7:$R$526,14,0)</f>
        <v>-1.5757287867004399</v>
      </c>
      <c r="M16" s="70">
        <f t="shared" ref="M16" si="34">RANK(L16,L$8:L$37,0)</f>
        <v>27</v>
      </c>
      <c r="N16" s="69">
        <f>VLOOKUP($A16,'Return Data'!$A$7:$R$526,18,0)</f>
        <v>0</v>
      </c>
      <c r="O16" s="70">
        <f t="shared" ref="O16" si="35">RANK(N16,N$8:N$37,0)</f>
        <v>1</v>
      </c>
      <c r="P16" s="69">
        <f>VLOOKUP($A16,'Return Data'!$A$7:$R$526,15,0)</f>
        <v>5.7616161391996901</v>
      </c>
      <c r="Q16" s="70">
        <f t="shared" ref="Q16" si="36">RANK(P16,P$8:P$37,0)</f>
        <v>20</v>
      </c>
      <c r="R16" s="69">
        <f>VLOOKUP($A16,'Return Data'!$A$7:$R$526,17,0)</f>
        <v>10.696798458820201</v>
      </c>
      <c r="S16" s="71">
        <f t="shared" si="1"/>
        <v>18</v>
      </c>
    </row>
    <row r="17" spans="1:19" x14ac:dyDescent="0.25">
      <c r="A17" s="86" t="s">
        <v>62</v>
      </c>
      <c r="B17" s="68">
        <f>VLOOKUP($A17,'Return Data'!$A$7:$R$526,2,0)</f>
        <v>43985</v>
      </c>
      <c r="C17" s="69">
        <f>VLOOKUP($A17,'Return Data'!$A$7:$R$526,3,0)</f>
        <v>68.493200000000002</v>
      </c>
      <c r="D17" s="69">
        <f>VLOOKUP($A17,'Return Data'!$A$7:$R$526,10,0)</f>
        <v>24.467728701440201</v>
      </c>
      <c r="E17" s="70">
        <f t="shared" si="0"/>
        <v>5</v>
      </c>
      <c r="F17" s="69">
        <f>VLOOKUP($A17,'Return Data'!$A$7:$R$526,11,0)</f>
        <v>6.8918733379697699</v>
      </c>
      <c r="G17" s="70">
        <f t="shared" si="0"/>
        <v>19</v>
      </c>
      <c r="H17" s="69">
        <f>VLOOKUP($A17,'Return Data'!$A$7:$R$526,12,0)</f>
        <v>8.12863440338635</v>
      </c>
      <c r="I17" s="70">
        <f t="shared" ref="I17" si="37">RANK(H17,H$8:H$37,0)</f>
        <v>19</v>
      </c>
      <c r="J17" s="69">
        <f>VLOOKUP($A17,'Return Data'!$A$7:$R$526,13,0)</f>
        <v>8.7551444764656008</v>
      </c>
      <c r="K17" s="70">
        <f t="shared" ref="K17" si="38">RANK(J17,J$8:J$37,0)</f>
        <v>16</v>
      </c>
      <c r="L17" s="69">
        <f>VLOOKUP($A17,'Return Data'!$A$7:$R$526,14,0)</f>
        <v>8.9133392417869395</v>
      </c>
      <c r="M17" s="70">
        <f t="shared" ref="M17" si="39">RANK(L17,L$8:L$37,0)</f>
        <v>18</v>
      </c>
      <c r="N17" s="69">
        <f>VLOOKUP($A17,'Return Data'!$A$7:$R$526,18,0)</f>
        <v>0</v>
      </c>
      <c r="O17" s="70">
        <f t="shared" ref="O17" si="40">RANK(N17,N$8:N$37,0)</f>
        <v>1</v>
      </c>
      <c r="P17" s="69">
        <f>VLOOKUP($A17,'Return Data'!$A$7:$R$526,15,0)</f>
        <v>4.9747043092620302</v>
      </c>
      <c r="Q17" s="70">
        <f t="shared" ref="Q17" si="41">RANK(P17,P$8:P$37,0)</f>
        <v>21</v>
      </c>
      <c r="R17" s="69">
        <f>VLOOKUP($A17,'Return Data'!$A$7:$R$526,17,0)</f>
        <v>10.510411862368199</v>
      </c>
      <c r="S17" s="71">
        <f t="shared" si="1"/>
        <v>19</v>
      </c>
    </row>
    <row r="18" spans="1:19" x14ac:dyDescent="0.25">
      <c r="A18" s="86" t="s">
        <v>63</v>
      </c>
      <c r="B18" s="68">
        <f>VLOOKUP($A18,'Return Data'!$A$7:$R$526,2,0)</f>
        <v>43985</v>
      </c>
      <c r="C18" s="69">
        <f>VLOOKUP($A18,'Return Data'!$A$7:$R$526,3,0)</f>
        <v>28.906199999999998</v>
      </c>
      <c r="D18" s="69">
        <f>VLOOKUP($A18,'Return Data'!$A$7:$R$526,10,0)</f>
        <v>17.233374307208901</v>
      </c>
      <c r="E18" s="70">
        <f t="shared" si="0"/>
        <v>16</v>
      </c>
      <c r="F18" s="69">
        <f>VLOOKUP($A18,'Return Data'!$A$7:$R$526,11,0)</f>
        <v>9.7249219414308303</v>
      </c>
      <c r="G18" s="70">
        <f t="shared" si="0"/>
        <v>18</v>
      </c>
      <c r="H18" s="69">
        <f>VLOOKUP($A18,'Return Data'!$A$7:$R$526,12,0)</f>
        <v>9.8739382134934903</v>
      </c>
      <c r="I18" s="70">
        <f t="shared" ref="I18" si="42">RANK(H18,H$8:H$37,0)</f>
        <v>16</v>
      </c>
      <c r="J18" s="69">
        <f>VLOOKUP($A18,'Return Data'!$A$7:$R$526,13,0)</f>
        <v>8.2655905123809799</v>
      </c>
      <c r="K18" s="70">
        <f t="shared" ref="K18" si="43">RANK(J18,J$8:J$37,0)</f>
        <v>18</v>
      </c>
      <c r="L18" s="69">
        <f>VLOOKUP($A18,'Return Data'!$A$7:$R$526,14,0)</f>
        <v>10.75790613096</v>
      </c>
      <c r="M18" s="70">
        <f t="shared" ref="M18" si="44">RANK(L18,L$8:L$37,0)</f>
        <v>15</v>
      </c>
      <c r="N18" s="69">
        <f>VLOOKUP($A18,'Return Data'!$A$7:$R$526,18,0)</f>
        <v>0</v>
      </c>
      <c r="O18" s="70">
        <f t="shared" ref="O18" si="45">RANK(N18,N$8:N$37,0)</f>
        <v>1</v>
      </c>
      <c r="P18" s="69">
        <f>VLOOKUP($A18,'Return Data'!$A$7:$R$526,15,0)</f>
        <v>7.9941802847985404</v>
      </c>
      <c r="Q18" s="70">
        <f t="shared" ref="Q18" si="46">RANK(P18,P$8:P$37,0)</f>
        <v>14</v>
      </c>
      <c r="R18" s="69">
        <f>VLOOKUP($A18,'Return Data'!$A$7:$R$526,17,0)</f>
        <v>10.7447528457188</v>
      </c>
      <c r="S18" s="71">
        <f t="shared" si="1"/>
        <v>17</v>
      </c>
    </row>
    <row r="19" spans="1:19" x14ac:dyDescent="0.25">
      <c r="A19" s="86" t="s">
        <v>64</v>
      </c>
      <c r="B19" s="68">
        <f>VLOOKUP($A19,'Return Data'!$A$7:$R$526,2,0)</f>
        <v>43985</v>
      </c>
      <c r="C19" s="69">
        <f>VLOOKUP($A19,'Return Data'!$A$7:$R$526,3,0)</f>
        <v>27.51</v>
      </c>
      <c r="D19" s="69">
        <f>VLOOKUP($A19,'Return Data'!$A$7:$R$526,10,0)</f>
        <v>28.017162411900099</v>
      </c>
      <c r="E19" s="70">
        <f t="shared" si="0"/>
        <v>2</v>
      </c>
      <c r="F19" s="69">
        <f>VLOOKUP($A19,'Return Data'!$A$7:$R$526,11,0)</f>
        <v>14.130262924659</v>
      </c>
      <c r="G19" s="70">
        <f t="shared" si="0"/>
        <v>8</v>
      </c>
      <c r="H19" s="69">
        <f>VLOOKUP($A19,'Return Data'!$A$7:$R$526,12,0)</f>
        <v>14.3424391690719</v>
      </c>
      <c r="I19" s="70">
        <f t="shared" ref="I19" si="47">RANK(H19,H$8:H$37,0)</f>
        <v>5</v>
      </c>
      <c r="J19" s="69">
        <f>VLOOKUP($A19,'Return Data'!$A$7:$R$526,13,0)</f>
        <v>12.5993212781583</v>
      </c>
      <c r="K19" s="70">
        <f t="shared" ref="K19" si="48">RANK(J19,J$8:J$37,0)</f>
        <v>4</v>
      </c>
      <c r="L19" s="69">
        <f>VLOOKUP($A19,'Return Data'!$A$7:$R$526,14,0)</f>
        <v>12.754409687257899</v>
      </c>
      <c r="M19" s="70">
        <f t="shared" ref="M19" si="49">RANK(L19,L$8:L$37,0)</f>
        <v>6</v>
      </c>
      <c r="N19" s="69">
        <f>VLOOKUP($A19,'Return Data'!$A$7:$R$526,18,0)</f>
        <v>0</v>
      </c>
      <c r="O19" s="70">
        <f t="shared" ref="O19" si="50">RANK(N19,N$8:N$37,0)</f>
        <v>1</v>
      </c>
      <c r="P19" s="69">
        <f>VLOOKUP($A19,'Return Data'!$A$7:$R$526,15,0)</f>
        <v>9.8404561800076298</v>
      </c>
      <c r="Q19" s="70">
        <f t="shared" ref="Q19" si="51">RANK(P19,P$8:P$37,0)</f>
        <v>6</v>
      </c>
      <c r="R19" s="69">
        <f>VLOOKUP($A19,'Return Data'!$A$7:$R$526,17,0)</f>
        <v>16.1144862867928</v>
      </c>
      <c r="S19" s="71">
        <f t="shared" si="1"/>
        <v>1</v>
      </c>
    </row>
    <row r="20" spans="1:19" x14ac:dyDescent="0.25">
      <c r="A20" s="86" t="s">
        <v>65</v>
      </c>
      <c r="B20" s="68">
        <f>VLOOKUP($A20,'Return Data'!$A$7:$R$526,2,0)</f>
        <v>43985</v>
      </c>
      <c r="C20" s="69">
        <f>VLOOKUP($A20,'Return Data'!$A$7:$R$526,3,0)</f>
        <v>17.302099999999999</v>
      </c>
      <c r="D20" s="69">
        <f>VLOOKUP($A20,'Return Data'!$A$7:$R$526,10,0)</f>
        <v>23.335666497613399</v>
      </c>
      <c r="E20" s="70">
        <f t="shared" si="0"/>
        <v>6</v>
      </c>
      <c r="F20" s="69">
        <f>VLOOKUP($A20,'Return Data'!$A$7:$R$526,11,0)</f>
        <v>5.9700794901042604</v>
      </c>
      <c r="G20" s="70">
        <f t="shared" si="0"/>
        <v>22</v>
      </c>
      <c r="H20" s="69">
        <f>VLOOKUP($A20,'Return Data'!$A$7:$R$526,12,0)</f>
        <v>9.3516480333661303</v>
      </c>
      <c r="I20" s="70">
        <f t="shared" ref="I20" si="52">RANK(H20,H$8:H$37,0)</f>
        <v>18</v>
      </c>
      <c r="J20" s="69">
        <f>VLOOKUP($A20,'Return Data'!$A$7:$R$526,13,0)</f>
        <v>7.9324810925093896</v>
      </c>
      <c r="K20" s="70">
        <f t="shared" ref="K20" si="53">RANK(J20,J$8:J$37,0)</f>
        <v>19</v>
      </c>
      <c r="L20" s="69">
        <f>VLOOKUP($A20,'Return Data'!$A$7:$R$526,14,0)</f>
        <v>6.4744174895944999</v>
      </c>
      <c r="M20" s="70">
        <f t="shared" ref="M20" si="54">RANK(L20,L$8:L$37,0)</f>
        <v>22</v>
      </c>
      <c r="N20" s="69">
        <f>VLOOKUP($A20,'Return Data'!$A$7:$R$526,18,0)</f>
        <v>0</v>
      </c>
      <c r="O20" s="70">
        <f t="shared" ref="O20" si="55">RANK(N20,N$8:N$37,0)</f>
        <v>1</v>
      </c>
      <c r="P20" s="69">
        <f>VLOOKUP($A20,'Return Data'!$A$7:$R$526,15,0)</f>
        <v>5.9855713831713899</v>
      </c>
      <c r="Q20" s="70">
        <f t="shared" ref="Q20" si="56">RANK(P20,P$8:P$37,0)</f>
        <v>19</v>
      </c>
      <c r="R20" s="69">
        <f>VLOOKUP($A20,'Return Data'!$A$7:$R$526,17,0)</f>
        <v>8.0277321724945505</v>
      </c>
      <c r="S20" s="71">
        <f t="shared" si="1"/>
        <v>29</v>
      </c>
    </row>
    <row r="21" spans="1:19" x14ac:dyDescent="0.25">
      <c r="A21" s="86" t="s">
        <v>66</v>
      </c>
      <c r="B21" s="68">
        <f>VLOOKUP($A21,'Return Data'!$A$7:$R$526,2,0)</f>
        <v>43985</v>
      </c>
      <c r="C21" s="69">
        <f>VLOOKUP($A21,'Return Data'!$A$7:$R$526,3,0)</f>
        <v>27.805399999999999</v>
      </c>
      <c r="D21" s="69">
        <f>VLOOKUP($A21,'Return Data'!$A$7:$R$526,10,0)</f>
        <v>20.920399442431702</v>
      </c>
      <c r="E21" s="70">
        <f t="shared" si="0"/>
        <v>7</v>
      </c>
      <c r="F21" s="69">
        <f>VLOOKUP($A21,'Return Data'!$A$7:$R$526,11,0)</f>
        <v>18.6891479131925</v>
      </c>
      <c r="G21" s="70">
        <f t="shared" si="0"/>
        <v>3</v>
      </c>
      <c r="H21" s="69">
        <f>VLOOKUP($A21,'Return Data'!$A$7:$R$526,12,0)</f>
        <v>17.011807153704702</v>
      </c>
      <c r="I21" s="70">
        <f t="shared" ref="I21" si="57">RANK(H21,H$8:H$37,0)</f>
        <v>2</v>
      </c>
      <c r="J21" s="69">
        <f>VLOOKUP($A21,'Return Data'!$A$7:$R$526,13,0)</f>
        <v>13.089866914657801</v>
      </c>
      <c r="K21" s="70">
        <f t="shared" ref="K21" si="58">RANK(J21,J$8:J$37,0)</f>
        <v>2</v>
      </c>
      <c r="L21" s="69">
        <f>VLOOKUP($A21,'Return Data'!$A$7:$R$526,14,0)</f>
        <v>15.1748075956221</v>
      </c>
      <c r="M21" s="70">
        <f t="shared" ref="M21" si="59">RANK(L21,L$8:L$37,0)</f>
        <v>3</v>
      </c>
      <c r="N21" s="69">
        <f>VLOOKUP($A21,'Return Data'!$A$7:$R$526,18,0)</f>
        <v>0</v>
      </c>
      <c r="O21" s="70">
        <f t="shared" ref="O21" si="60">RANK(N21,N$8:N$37,0)</f>
        <v>1</v>
      </c>
      <c r="P21" s="69">
        <f>VLOOKUP($A21,'Return Data'!$A$7:$R$526,15,0)</f>
        <v>10.2560393157588</v>
      </c>
      <c r="Q21" s="70">
        <f t="shared" ref="Q21" si="61">RANK(P21,P$8:P$37,0)</f>
        <v>2</v>
      </c>
      <c r="R21" s="69">
        <f>VLOOKUP($A21,'Return Data'!$A$7:$R$526,17,0)</f>
        <v>13.958277680107299</v>
      </c>
      <c r="S21" s="71">
        <f t="shared" si="1"/>
        <v>2</v>
      </c>
    </row>
    <row r="22" spans="1:19" x14ac:dyDescent="0.25">
      <c r="A22" s="86" t="s">
        <v>67</v>
      </c>
      <c r="B22" s="68">
        <f>VLOOKUP($A22,'Return Data'!$A$7:$R$526,2,0)</f>
        <v>43985</v>
      </c>
      <c r="C22" s="69">
        <f>VLOOKUP($A22,'Return Data'!$A$7:$R$526,3,0)</f>
        <v>16.4954</v>
      </c>
      <c r="D22" s="69">
        <f>VLOOKUP($A22,'Return Data'!$A$7:$R$526,10,0)</f>
        <v>4.2535294368261196</v>
      </c>
      <c r="E22" s="70">
        <f t="shared" si="0"/>
        <v>27</v>
      </c>
      <c r="F22" s="69">
        <f>VLOOKUP($A22,'Return Data'!$A$7:$R$526,11,0)</f>
        <v>2.06711775526807</v>
      </c>
      <c r="G22" s="70">
        <f t="shared" si="0"/>
        <v>26</v>
      </c>
      <c r="H22" s="69">
        <f>VLOOKUP($A22,'Return Data'!$A$7:$R$526,12,0)</f>
        <v>5.5618158438720604</v>
      </c>
      <c r="I22" s="70">
        <f t="shared" ref="I22" si="62">RANK(H22,H$8:H$37,0)</f>
        <v>25</v>
      </c>
      <c r="J22" s="69">
        <f>VLOOKUP($A22,'Return Data'!$A$7:$R$526,13,0)</f>
        <v>6.6232418446829699</v>
      </c>
      <c r="K22" s="70">
        <f t="shared" ref="K22" si="63">RANK(J22,J$8:J$37,0)</f>
        <v>22</v>
      </c>
      <c r="L22" s="69">
        <f>VLOOKUP($A22,'Return Data'!$A$7:$R$526,14,0)</f>
        <v>6.9314874687252104</v>
      </c>
      <c r="M22" s="70">
        <f t="shared" ref="M22" si="64">RANK(L22,L$8:L$37,0)</f>
        <v>20</v>
      </c>
      <c r="N22" s="69">
        <f>VLOOKUP($A22,'Return Data'!$A$7:$R$526,18,0)</f>
        <v>0</v>
      </c>
      <c r="O22" s="70">
        <f t="shared" ref="O22" si="65">RANK(N22,N$8:N$37,0)</f>
        <v>1</v>
      </c>
      <c r="P22" s="69">
        <f>VLOOKUP($A22,'Return Data'!$A$7:$R$526,15,0)</f>
        <v>7.4108929839813804</v>
      </c>
      <c r="Q22" s="70">
        <f t="shared" ref="Q22" si="66">RANK(P22,P$8:P$37,0)</f>
        <v>18</v>
      </c>
      <c r="R22" s="69">
        <f>VLOOKUP($A22,'Return Data'!$A$7:$R$526,17,0)</f>
        <v>9.3486632492113593</v>
      </c>
      <c r="S22" s="71">
        <f t="shared" si="1"/>
        <v>25</v>
      </c>
    </row>
    <row r="23" spans="1:19" x14ac:dyDescent="0.25">
      <c r="A23" s="86" t="s">
        <v>68</v>
      </c>
      <c r="B23" s="68">
        <f>VLOOKUP($A23,'Return Data'!$A$7:$R$526,2,0)</f>
        <v>43985</v>
      </c>
      <c r="C23" s="69">
        <f>VLOOKUP($A23,'Return Data'!$A$7:$R$526,3,0)</f>
        <v>1143.8761</v>
      </c>
      <c r="D23" s="69">
        <f>VLOOKUP($A23,'Return Data'!$A$7:$R$526,10,0)</f>
        <v>5.3145421922461598</v>
      </c>
      <c r="E23" s="70">
        <f t="shared" si="0"/>
        <v>26</v>
      </c>
      <c r="F23" s="69">
        <f>VLOOKUP($A23,'Return Data'!$A$7:$R$526,11,0)</f>
        <v>6.1949369068114901</v>
      </c>
      <c r="G23" s="70">
        <f t="shared" si="0"/>
        <v>21</v>
      </c>
      <c r="H23" s="69">
        <f>VLOOKUP($A23,'Return Data'!$A$7:$R$526,12,0)</f>
        <v>7.0069901628643398</v>
      </c>
      <c r="I23" s="70">
        <f t="shared" ref="I23" si="67">RANK(H23,H$8:H$37,0)</f>
        <v>22</v>
      </c>
      <c r="J23" s="69">
        <f>VLOOKUP($A23,'Return Data'!$A$7:$R$526,13,0)</f>
        <v>7.2071768931997999</v>
      </c>
      <c r="K23" s="70">
        <f t="shared" ref="K23" si="68">RANK(J23,J$8:J$37,0)</f>
        <v>20</v>
      </c>
      <c r="L23" s="69">
        <f>VLOOKUP($A23,'Return Data'!$A$7:$R$526,14,0)</f>
        <v>8.2558036669816897</v>
      </c>
      <c r="M23" s="70">
        <f t="shared" ref="M23" si="69">RANK(L23,L$8:L$37,0)</f>
        <v>19</v>
      </c>
      <c r="N23" s="69"/>
      <c r="O23" s="70"/>
      <c r="P23" s="69"/>
      <c r="Q23" s="70"/>
      <c r="R23" s="69">
        <f>VLOOKUP($A23,'Return Data'!$A$7:$R$526,17,0)</f>
        <v>9.6005075868372902</v>
      </c>
      <c r="S23" s="71">
        <f t="shared" si="1"/>
        <v>23</v>
      </c>
    </row>
    <row r="24" spans="1:19" x14ac:dyDescent="0.25">
      <c r="A24" s="86" t="s">
        <v>69</v>
      </c>
      <c r="B24" s="68">
        <f>VLOOKUP($A24,'Return Data'!$A$7:$R$526,2,0)</f>
        <v>43985</v>
      </c>
      <c r="C24" s="69">
        <f>VLOOKUP($A24,'Return Data'!$A$7:$R$526,3,0)</f>
        <v>32.174100000000003</v>
      </c>
      <c r="D24" s="69">
        <f>VLOOKUP($A24,'Return Data'!$A$7:$R$526,10,0)</f>
        <v>15.533329351819599</v>
      </c>
      <c r="E24" s="70">
        <f t="shared" si="0"/>
        <v>17</v>
      </c>
      <c r="F24" s="69">
        <f>VLOOKUP($A24,'Return Data'!$A$7:$R$526,11,0)</f>
        <v>6.64489554547084</v>
      </c>
      <c r="G24" s="70">
        <f t="shared" si="0"/>
        <v>20</v>
      </c>
      <c r="H24" s="69">
        <f>VLOOKUP($A24,'Return Data'!$A$7:$R$526,12,0)</f>
        <v>7.1309773449256904</v>
      </c>
      <c r="I24" s="70">
        <f t="shared" ref="I24" si="70">RANK(H24,H$8:H$37,0)</f>
        <v>21</v>
      </c>
      <c r="J24" s="69">
        <f>VLOOKUP($A24,'Return Data'!$A$7:$R$526,13,0)</f>
        <v>6.62863817373686</v>
      </c>
      <c r="K24" s="70">
        <f t="shared" ref="K24" si="71">RANK(J24,J$8:J$37,0)</f>
        <v>21</v>
      </c>
      <c r="L24" s="69">
        <f>VLOOKUP($A24,'Return Data'!$A$7:$R$526,14,0)</f>
        <v>6.71486037733278</v>
      </c>
      <c r="M24" s="70">
        <f t="shared" ref="M24" si="72">RANK(L24,L$8:L$37,0)</f>
        <v>21</v>
      </c>
      <c r="N24" s="69">
        <f>VLOOKUP($A24,'Return Data'!$A$7:$R$526,18,0)</f>
        <v>0</v>
      </c>
      <c r="O24" s="70">
        <f t="shared" ref="O24" si="73">RANK(N24,N$8:N$37,0)</f>
        <v>1</v>
      </c>
      <c r="P24" s="69">
        <f>VLOOKUP($A24,'Return Data'!$A$7:$R$526,15,0)</f>
        <v>8.0522350116372898</v>
      </c>
      <c r="Q24" s="70">
        <f t="shared" ref="Q24" si="74">RANK(P24,P$8:P$37,0)</f>
        <v>13</v>
      </c>
      <c r="R24" s="69">
        <f>VLOOKUP($A24,'Return Data'!$A$7:$R$526,17,0)</f>
        <v>11.09816780933</v>
      </c>
      <c r="S24" s="71">
        <f t="shared" si="1"/>
        <v>15</v>
      </c>
    </row>
    <row r="25" spans="1:19" x14ac:dyDescent="0.25">
      <c r="A25" s="86" t="s">
        <v>70</v>
      </c>
      <c r="B25" s="68">
        <f>VLOOKUP($A25,'Return Data'!$A$7:$R$526,2,0)</f>
        <v>43985</v>
      </c>
      <c r="C25" s="69">
        <f>VLOOKUP($A25,'Return Data'!$A$7:$R$526,3,0)</f>
        <v>28.797799999999999</v>
      </c>
      <c r="D25" s="69">
        <f>VLOOKUP($A25,'Return Data'!$A$7:$R$526,10,0)</f>
        <v>26.447293570128299</v>
      </c>
      <c r="E25" s="70">
        <f t="shared" si="0"/>
        <v>3</v>
      </c>
      <c r="F25" s="69">
        <f>VLOOKUP($A25,'Return Data'!$A$7:$R$526,11,0)</f>
        <v>10.5696209398732</v>
      </c>
      <c r="G25" s="70">
        <f t="shared" si="0"/>
        <v>14</v>
      </c>
      <c r="H25" s="69">
        <f>VLOOKUP($A25,'Return Data'!$A$7:$R$526,12,0)</f>
        <v>10.7127310693584</v>
      </c>
      <c r="I25" s="70">
        <f t="shared" ref="I25" si="75">RANK(H25,H$8:H$37,0)</f>
        <v>14</v>
      </c>
      <c r="J25" s="69">
        <f>VLOOKUP($A25,'Return Data'!$A$7:$R$526,13,0)</f>
        <v>10.387824236300199</v>
      </c>
      <c r="K25" s="70">
        <f t="shared" ref="K25" si="76">RANK(J25,J$8:J$37,0)</f>
        <v>8</v>
      </c>
      <c r="L25" s="69">
        <f>VLOOKUP($A25,'Return Data'!$A$7:$R$526,14,0)</f>
        <v>11.534158657850099</v>
      </c>
      <c r="M25" s="70">
        <f t="shared" ref="M25" si="77">RANK(L25,L$8:L$37,0)</f>
        <v>11</v>
      </c>
      <c r="N25" s="69">
        <f>VLOOKUP($A25,'Return Data'!$A$7:$R$526,18,0)</f>
        <v>0</v>
      </c>
      <c r="O25" s="70">
        <f t="shared" ref="O25" si="78">RANK(N25,N$8:N$37,0)</f>
        <v>1</v>
      </c>
      <c r="P25" s="69">
        <f>VLOOKUP($A25,'Return Data'!$A$7:$R$526,15,0)</f>
        <v>10.4265164178258</v>
      </c>
      <c r="Q25" s="70">
        <f t="shared" ref="Q25" si="79">RANK(P25,P$8:P$37,0)</f>
        <v>1</v>
      </c>
      <c r="R25" s="69">
        <f>VLOOKUP($A25,'Return Data'!$A$7:$R$526,17,0)</f>
        <v>13.8567223537872</v>
      </c>
      <c r="S25" s="71">
        <f t="shared" si="1"/>
        <v>3</v>
      </c>
    </row>
    <row r="26" spans="1:19" x14ac:dyDescent="0.25">
      <c r="A26" s="86" t="s">
        <v>71</v>
      </c>
      <c r="B26" s="68">
        <f>VLOOKUP($A26,'Return Data'!$A$7:$R$526,2,0)</f>
        <v>43985</v>
      </c>
      <c r="C26" s="69">
        <f>VLOOKUP($A26,'Return Data'!$A$7:$R$526,3,0)</f>
        <v>23.758600000000001</v>
      </c>
      <c r="D26" s="69">
        <f>VLOOKUP($A26,'Return Data'!$A$7:$R$526,10,0)</f>
        <v>19.211480075494801</v>
      </c>
      <c r="E26" s="70">
        <f t="shared" si="0"/>
        <v>12</v>
      </c>
      <c r="F26" s="69">
        <f>VLOOKUP($A26,'Return Data'!$A$7:$R$526,11,0)</f>
        <v>14.0714368548789</v>
      </c>
      <c r="G26" s="70">
        <f t="shared" si="0"/>
        <v>9</v>
      </c>
      <c r="H26" s="69">
        <f>VLOOKUP($A26,'Return Data'!$A$7:$R$526,12,0)</f>
        <v>12.652097620135301</v>
      </c>
      <c r="I26" s="70">
        <f t="shared" ref="I26" si="80">RANK(H26,H$8:H$37,0)</f>
        <v>11</v>
      </c>
      <c r="J26" s="69">
        <f>VLOOKUP($A26,'Return Data'!$A$7:$R$526,13,0)</f>
        <v>10.522363244639999</v>
      </c>
      <c r="K26" s="70">
        <f t="shared" ref="K26" si="81">RANK(J26,J$8:J$37,0)</f>
        <v>7</v>
      </c>
      <c r="L26" s="69">
        <f>VLOOKUP($A26,'Return Data'!$A$7:$R$526,14,0)</f>
        <v>11.7681997499199</v>
      </c>
      <c r="M26" s="70">
        <f t="shared" ref="M26" si="82">RANK(L26,L$8:L$37,0)</f>
        <v>8</v>
      </c>
      <c r="N26" s="69">
        <f>VLOOKUP($A26,'Return Data'!$A$7:$R$526,18,0)</f>
        <v>0</v>
      </c>
      <c r="O26" s="70">
        <f t="shared" ref="O26" si="83">RANK(N26,N$8:N$37,0)</f>
        <v>1</v>
      </c>
      <c r="P26" s="69">
        <f>VLOOKUP($A26,'Return Data'!$A$7:$R$526,15,0)</f>
        <v>9.5419210397227392</v>
      </c>
      <c r="Q26" s="70">
        <f t="shared" ref="Q26" si="84">RANK(P26,P$8:P$37,0)</f>
        <v>8</v>
      </c>
      <c r="R26" s="69">
        <f>VLOOKUP($A26,'Return Data'!$A$7:$R$526,17,0)</f>
        <v>13.0487513337603</v>
      </c>
      <c r="S26" s="71">
        <f t="shared" si="1"/>
        <v>6</v>
      </c>
    </row>
    <row r="27" spans="1:19" x14ac:dyDescent="0.25">
      <c r="A27" s="86" t="s">
        <v>72</v>
      </c>
      <c r="B27" s="68">
        <f>VLOOKUP($A27,'Return Data'!$A$7:$R$526,2,0)</f>
        <v>43985</v>
      </c>
      <c r="C27" s="69">
        <f>VLOOKUP($A27,'Return Data'!$A$7:$R$526,3,0)</f>
        <v>13.4503</v>
      </c>
      <c r="D27" s="69">
        <f>VLOOKUP($A27,'Return Data'!$A$7:$R$526,10,0)</f>
        <v>12.662535206281801</v>
      </c>
      <c r="E27" s="70">
        <f t="shared" si="0"/>
        <v>21</v>
      </c>
      <c r="F27" s="69">
        <f>VLOOKUP($A27,'Return Data'!$A$7:$R$526,11,0)</f>
        <v>20.759623708859099</v>
      </c>
      <c r="G27" s="70">
        <f t="shared" si="0"/>
        <v>1</v>
      </c>
      <c r="H27" s="69">
        <f>VLOOKUP($A27,'Return Data'!$A$7:$R$526,12,0)</f>
        <v>16.549130037995901</v>
      </c>
      <c r="I27" s="70">
        <f t="shared" ref="I27" si="85">RANK(H27,H$8:H$37,0)</f>
        <v>3</v>
      </c>
      <c r="J27" s="69">
        <f>VLOOKUP($A27,'Return Data'!$A$7:$R$526,13,0)</f>
        <v>12.9642674367184</v>
      </c>
      <c r="K27" s="70">
        <f t="shared" ref="K27" si="86">RANK(J27,J$8:J$37,0)</f>
        <v>3</v>
      </c>
      <c r="L27" s="69">
        <f>VLOOKUP($A27,'Return Data'!$A$7:$R$526,14,0)</f>
        <v>15.4673580530431</v>
      </c>
      <c r="M27" s="70">
        <f t="shared" ref="M27" si="87">RANK(L27,L$8:L$37,0)</f>
        <v>2</v>
      </c>
      <c r="N27" s="69">
        <f>VLOOKUP($A27,'Return Data'!$A$7:$R$526,18,0)</f>
        <v>0</v>
      </c>
      <c r="O27" s="70">
        <f t="shared" ref="O27" si="88">RANK(N27,N$8:N$37,0)</f>
        <v>1</v>
      </c>
      <c r="P27" s="69"/>
      <c r="Q27" s="70"/>
      <c r="R27" s="69">
        <f>VLOOKUP($A27,'Return Data'!$A$7:$R$526,17,0)</f>
        <v>10.791426735218501</v>
      </c>
      <c r="S27" s="71">
        <f t="shared" si="1"/>
        <v>16</v>
      </c>
    </row>
    <row r="28" spans="1:19" x14ac:dyDescent="0.25">
      <c r="A28" s="86" t="s">
        <v>73</v>
      </c>
      <c r="B28" s="68">
        <f>VLOOKUP($A28,'Return Data'!$A$7:$R$526,2,0)</f>
        <v>43985</v>
      </c>
      <c r="C28" s="69">
        <f>VLOOKUP($A28,'Return Data'!$A$7:$R$526,3,0)</f>
        <v>29.2773</v>
      </c>
      <c r="D28" s="69">
        <f>VLOOKUP($A28,'Return Data'!$A$7:$R$526,10,0)</f>
        <v>13.853525966317701</v>
      </c>
      <c r="E28" s="70">
        <f t="shared" si="0"/>
        <v>20</v>
      </c>
      <c r="F28" s="69">
        <f>VLOOKUP($A28,'Return Data'!$A$7:$R$526,11,0)</f>
        <v>17.0683040400518</v>
      </c>
      <c r="G28" s="70">
        <f t="shared" si="0"/>
        <v>4</v>
      </c>
      <c r="H28" s="69">
        <f>VLOOKUP($A28,'Return Data'!$A$7:$R$526,12,0)</f>
        <v>13.3773039508369</v>
      </c>
      <c r="I28" s="70">
        <f t="shared" ref="I28" si="89">RANK(H28,H$8:H$37,0)</f>
        <v>7</v>
      </c>
      <c r="J28" s="69">
        <f>VLOOKUP($A28,'Return Data'!$A$7:$R$526,13,0)</f>
        <v>9.9498623139429601</v>
      </c>
      <c r="K28" s="70">
        <f t="shared" ref="K28" si="90">RANK(J28,J$8:J$37,0)</f>
        <v>12</v>
      </c>
      <c r="L28" s="69">
        <f>VLOOKUP($A28,'Return Data'!$A$7:$R$526,14,0)</f>
        <v>11.2406580920032</v>
      </c>
      <c r="M28" s="70">
        <f t="shared" ref="M28" si="91">RANK(L28,L$8:L$37,0)</f>
        <v>13</v>
      </c>
      <c r="N28" s="69">
        <f>VLOOKUP($A28,'Return Data'!$A$7:$R$526,18,0)</f>
        <v>0</v>
      </c>
      <c r="O28" s="70">
        <f t="shared" ref="O28" si="92">RANK(N28,N$8:N$37,0)</f>
        <v>1</v>
      </c>
      <c r="P28" s="69">
        <f>VLOOKUP($A28,'Return Data'!$A$7:$R$526,15,0)</f>
        <v>8.3148378001977594</v>
      </c>
      <c r="Q28" s="70">
        <f t="shared" ref="Q28" si="93">RANK(P28,P$8:P$37,0)</f>
        <v>12</v>
      </c>
      <c r="R28" s="69">
        <f>VLOOKUP($A28,'Return Data'!$A$7:$R$526,17,0)</f>
        <v>12.1513752090215</v>
      </c>
      <c r="S28" s="71">
        <f t="shared" si="1"/>
        <v>12</v>
      </c>
    </row>
    <row r="29" spans="1:19" x14ac:dyDescent="0.25">
      <c r="A29" s="86" t="s">
        <v>74</v>
      </c>
      <c r="B29" s="68">
        <f>VLOOKUP($A29,'Return Data'!$A$7:$R$526,2,0)</f>
        <v>43985</v>
      </c>
      <c r="C29" s="69">
        <f>VLOOKUP($A29,'Return Data'!$A$7:$R$526,3,0)</f>
        <v>2155.3582000000001</v>
      </c>
      <c r="D29" s="69">
        <f>VLOOKUP($A29,'Return Data'!$A$7:$R$526,10,0)</f>
        <v>19.332738249440201</v>
      </c>
      <c r="E29" s="70">
        <f t="shared" si="0"/>
        <v>11</v>
      </c>
      <c r="F29" s="69">
        <f>VLOOKUP($A29,'Return Data'!$A$7:$R$526,11,0)</f>
        <v>10.073382008666499</v>
      </c>
      <c r="G29" s="70">
        <f t="shared" si="0"/>
        <v>15</v>
      </c>
      <c r="H29" s="69">
        <f>VLOOKUP($A29,'Return Data'!$A$7:$R$526,12,0)</f>
        <v>12.021761931018199</v>
      </c>
      <c r="I29" s="70">
        <f t="shared" ref="I29" si="94">RANK(H29,H$8:H$37,0)</f>
        <v>13</v>
      </c>
      <c r="J29" s="69">
        <f>VLOOKUP($A29,'Return Data'!$A$7:$R$526,13,0)</f>
        <v>9.9078639385308893</v>
      </c>
      <c r="K29" s="70">
        <f t="shared" ref="K29" si="95">RANK(J29,J$8:J$37,0)</f>
        <v>13</v>
      </c>
      <c r="L29" s="69">
        <f>VLOOKUP($A29,'Return Data'!$A$7:$R$526,14,0)</f>
        <v>11.551818802452599</v>
      </c>
      <c r="M29" s="70">
        <f t="shared" ref="M29" si="96">RANK(L29,L$8:L$37,0)</f>
        <v>10</v>
      </c>
      <c r="N29" s="69">
        <f>VLOOKUP($A29,'Return Data'!$A$7:$R$526,18,0)</f>
        <v>0</v>
      </c>
      <c r="O29" s="70">
        <f t="shared" ref="O29" si="97">RANK(N29,N$8:N$37,0)</f>
        <v>1</v>
      </c>
      <c r="P29" s="69">
        <f>VLOOKUP($A29,'Return Data'!$A$7:$R$526,15,0)</f>
        <v>9.8958009858771199</v>
      </c>
      <c r="Q29" s="70">
        <f t="shared" ref="Q29" si="98">RANK(P29,P$8:P$37,0)</f>
        <v>5</v>
      </c>
      <c r="R29" s="69">
        <f>VLOOKUP($A29,'Return Data'!$A$7:$R$526,17,0)</f>
        <v>13.057378740547</v>
      </c>
      <c r="S29" s="71">
        <f t="shared" si="1"/>
        <v>5</v>
      </c>
    </row>
    <row r="30" spans="1:19" x14ac:dyDescent="0.25">
      <c r="A30" s="86" t="s">
        <v>75</v>
      </c>
      <c r="B30" s="68">
        <f>VLOOKUP($A30,'Return Data'!$A$7:$R$526,2,0)</f>
        <v>43985</v>
      </c>
      <c r="C30" s="69">
        <f>VLOOKUP($A30,'Return Data'!$A$7:$R$526,3,0)</f>
        <v>31.816099999999999</v>
      </c>
      <c r="D30" s="69">
        <f>VLOOKUP($A30,'Return Data'!$A$7:$R$526,10,0)</f>
        <v>12.5829697488342</v>
      </c>
      <c r="E30" s="70">
        <f t="shared" si="0"/>
        <v>22</v>
      </c>
      <c r="F30" s="69">
        <f>VLOOKUP($A30,'Return Data'!$A$7:$R$526,11,0)</f>
        <v>-4.3791361595896898</v>
      </c>
      <c r="G30" s="70">
        <f t="shared" si="0"/>
        <v>27</v>
      </c>
      <c r="H30" s="69">
        <f>VLOOKUP($A30,'Return Data'!$A$7:$R$526,12,0)</f>
        <v>1.86792536141387</v>
      </c>
      <c r="I30" s="70">
        <f t="shared" ref="I30" si="99">RANK(H30,H$8:H$37,0)</f>
        <v>27</v>
      </c>
      <c r="J30" s="69">
        <f>VLOOKUP($A30,'Return Data'!$A$7:$R$526,13,0)</f>
        <v>2.5617466412175598</v>
      </c>
      <c r="K30" s="70">
        <f t="shared" ref="K30" si="100">RANK(J30,J$8:J$37,0)</f>
        <v>26</v>
      </c>
      <c r="L30" s="69">
        <f>VLOOKUP($A30,'Return Data'!$A$7:$R$526,14,0)</f>
        <v>-4.1307819789369802</v>
      </c>
      <c r="M30" s="70">
        <f t="shared" ref="M30" si="101">RANK(L30,L$8:L$37,0)</f>
        <v>28</v>
      </c>
      <c r="N30" s="69">
        <f>VLOOKUP($A30,'Return Data'!$A$7:$R$526,18,0)</f>
        <v>0</v>
      </c>
      <c r="O30" s="70">
        <f t="shared" ref="O30" si="102">RANK(N30,N$8:N$37,0)</f>
        <v>1</v>
      </c>
      <c r="P30" s="69">
        <f>VLOOKUP($A30,'Return Data'!$A$7:$R$526,15,0)</f>
        <v>2.4672719219868999</v>
      </c>
      <c r="Q30" s="70">
        <f t="shared" ref="Q30" si="103">RANK(P30,P$8:P$37,0)</f>
        <v>25</v>
      </c>
      <c r="R30" s="69">
        <f>VLOOKUP($A30,'Return Data'!$A$7:$R$526,17,0)</f>
        <v>8.1531217201277908</v>
      </c>
      <c r="S30" s="71">
        <f t="shared" si="1"/>
        <v>28</v>
      </c>
    </row>
    <row r="31" spans="1:19" x14ac:dyDescent="0.25">
      <c r="A31" s="86" t="s">
        <v>76</v>
      </c>
      <c r="B31" s="68">
        <f>VLOOKUP($A31,'Return Data'!$A$7:$R$526,2,0)</f>
        <v>43985</v>
      </c>
      <c r="C31" s="69">
        <f>VLOOKUP($A31,'Return Data'!$A$7:$R$526,3,0)</f>
        <v>63.862099999999998</v>
      </c>
      <c r="D31" s="69">
        <f>VLOOKUP($A31,'Return Data'!$A$7:$R$526,10,0)</f>
        <v>6.2593903826360497</v>
      </c>
      <c r="E31" s="70">
        <f t="shared" si="0"/>
        <v>25</v>
      </c>
      <c r="F31" s="69">
        <f>VLOOKUP($A31,'Return Data'!$A$7:$R$526,11,0)</f>
        <v>5.9179694045322497</v>
      </c>
      <c r="G31" s="70">
        <f t="shared" si="0"/>
        <v>23</v>
      </c>
      <c r="H31" s="69">
        <f>VLOOKUP($A31,'Return Data'!$A$7:$R$526,12,0)</f>
        <v>6.27406726542117</v>
      </c>
      <c r="I31" s="70">
        <f t="shared" ref="I31" si="104">RANK(H31,H$8:H$37,0)</f>
        <v>23</v>
      </c>
      <c r="J31" s="69">
        <f>VLOOKUP($A31,'Return Data'!$A$7:$R$526,13,0)</f>
        <v>6.1093285218305198</v>
      </c>
      <c r="K31" s="70">
        <f t="shared" ref="K31" si="105">RANK(J31,J$8:J$37,0)</f>
        <v>23</v>
      </c>
      <c r="L31" s="69">
        <f>VLOOKUP($A31,'Return Data'!$A$7:$R$526,14,0)</f>
        <v>6.2084352866393404</v>
      </c>
      <c r="M31" s="70">
        <f t="shared" ref="M31" si="106">RANK(L31,L$8:L$37,0)</f>
        <v>23</v>
      </c>
      <c r="N31" s="69">
        <f>VLOOKUP($A31,'Return Data'!$A$7:$R$526,18,0)</f>
        <v>0</v>
      </c>
      <c r="O31" s="70">
        <f t="shared" ref="O31" si="107">RANK(N31,N$8:N$37,0)</f>
        <v>1</v>
      </c>
      <c r="P31" s="69">
        <f>VLOOKUP($A31,'Return Data'!$A$7:$R$526,15,0)</f>
        <v>4.4347433892458596</v>
      </c>
      <c r="Q31" s="70">
        <f t="shared" ref="Q31" si="108">RANK(P31,P$8:P$37,0)</f>
        <v>22</v>
      </c>
      <c r="R31" s="69">
        <f>VLOOKUP($A31,'Return Data'!$A$7:$R$526,17,0)</f>
        <v>9.1905464387353604</v>
      </c>
      <c r="S31" s="71">
        <f t="shared" si="1"/>
        <v>26</v>
      </c>
    </row>
    <row r="32" spans="1:19" x14ac:dyDescent="0.25">
      <c r="A32" s="86" t="s">
        <v>77</v>
      </c>
      <c r="B32" s="68">
        <f>VLOOKUP($A32,'Return Data'!$A$7:$R$526,2,0)</f>
        <v>43985</v>
      </c>
      <c r="C32" s="69">
        <f>VLOOKUP($A32,'Return Data'!$A$7:$R$526,3,0)</f>
        <v>15.7675</v>
      </c>
      <c r="D32" s="69">
        <f>VLOOKUP($A32,'Return Data'!$A$7:$R$526,10,0)</f>
        <v>6.9829848239981303</v>
      </c>
      <c r="E32" s="70">
        <f t="shared" si="0"/>
        <v>24</v>
      </c>
      <c r="F32" s="69">
        <f>VLOOKUP($A32,'Return Data'!$A$7:$R$526,11,0)</f>
        <v>10.6315545828284</v>
      </c>
      <c r="G32" s="70">
        <f t="shared" si="0"/>
        <v>13</v>
      </c>
      <c r="H32" s="69">
        <f>VLOOKUP($A32,'Return Data'!$A$7:$R$526,12,0)</f>
        <v>12.7418153630273</v>
      </c>
      <c r="I32" s="70">
        <f t="shared" ref="I32" si="109">RANK(H32,H$8:H$37,0)</f>
        <v>10</v>
      </c>
      <c r="J32" s="69">
        <f>VLOOKUP($A32,'Return Data'!$A$7:$R$526,13,0)</f>
        <v>10.1065849022511</v>
      </c>
      <c r="K32" s="70">
        <f t="shared" ref="K32" si="110">RANK(J32,J$8:J$37,0)</f>
        <v>11</v>
      </c>
      <c r="L32" s="69">
        <f>VLOOKUP($A32,'Return Data'!$A$7:$R$526,14,0)</f>
        <v>11.6446439057951</v>
      </c>
      <c r="M32" s="70">
        <f t="shared" ref="M32" si="111">RANK(L32,L$8:L$37,0)</f>
        <v>9</v>
      </c>
      <c r="N32" s="69">
        <f>VLOOKUP($A32,'Return Data'!$A$7:$R$526,18,0)</f>
        <v>0</v>
      </c>
      <c r="O32" s="70">
        <f t="shared" ref="O32" si="112">RANK(N32,N$8:N$37,0)</f>
        <v>1</v>
      </c>
      <c r="P32" s="69">
        <f>VLOOKUP($A32,'Return Data'!$A$7:$R$526,15,0)</f>
        <v>8.4663807995763207</v>
      </c>
      <c r="Q32" s="70">
        <f t="shared" ref="Q32" si="113">RANK(P32,P$8:P$37,0)</f>
        <v>10</v>
      </c>
      <c r="R32" s="69">
        <f>VLOOKUP($A32,'Return Data'!$A$7:$R$526,17,0)</f>
        <v>11.428542345276901</v>
      </c>
      <c r="S32" s="71">
        <f t="shared" si="1"/>
        <v>14</v>
      </c>
    </row>
    <row r="33" spans="1:19" x14ac:dyDescent="0.25">
      <c r="A33" s="86" t="s">
        <v>78</v>
      </c>
      <c r="B33" s="68">
        <f>VLOOKUP($A33,'Return Data'!$A$7:$R$526,2,0)</f>
        <v>43985</v>
      </c>
      <c r="C33" s="69">
        <f>VLOOKUP($A33,'Return Data'!$A$7:$R$526,3,0)</f>
        <v>28.212700000000002</v>
      </c>
      <c r="D33" s="69">
        <f>VLOOKUP($A33,'Return Data'!$A$7:$R$526,10,0)</f>
        <v>19.731845307293099</v>
      </c>
      <c r="E33" s="70">
        <f t="shared" si="0"/>
        <v>9</v>
      </c>
      <c r="F33" s="69">
        <f>VLOOKUP($A33,'Return Data'!$A$7:$R$526,11,0)</f>
        <v>15.9851345068616</v>
      </c>
      <c r="G33" s="70">
        <f t="shared" si="0"/>
        <v>6</v>
      </c>
      <c r="H33" s="69">
        <f>VLOOKUP($A33,'Return Data'!$A$7:$R$526,12,0)</f>
        <v>15.233646648472</v>
      </c>
      <c r="I33" s="70">
        <f t="shared" ref="I33" si="114">RANK(H33,H$8:H$37,0)</f>
        <v>4</v>
      </c>
      <c r="J33" s="69">
        <f>VLOOKUP($A33,'Return Data'!$A$7:$R$526,13,0)</f>
        <v>12.2014752063915</v>
      </c>
      <c r="K33" s="70">
        <f t="shared" ref="K33" si="115">RANK(J33,J$8:J$37,0)</f>
        <v>5</v>
      </c>
      <c r="L33" s="69">
        <f>VLOOKUP($A33,'Return Data'!$A$7:$R$526,14,0)</f>
        <v>14.589883072720299</v>
      </c>
      <c r="M33" s="70">
        <f t="shared" ref="M33" si="116">RANK(L33,L$8:L$37,0)</f>
        <v>4</v>
      </c>
      <c r="N33" s="69">
        <f>VLOOKUP($A33,'Return Data'!$A$7:$R$526,18,0)</f>
        <v>0</v>
      </c>
      <c r="O33" s="70">
        <f t="shared" ref="O33" si="117">RANK(N33,N$8:N$37,0)</f>
        <v>1</v>
      </c>
      <c r="P33" s="69">
        <f>VLOOKUP($A33,'Return Data'!$A$7:$R$526,15,0)</f>
        <v>10.2125519734227</v>
      </c>
      <c r="Q33" s="70">
        <f t="shared" ref="Q33" si="118">RANK(P33,P$8:P$37,0)</f>
        <v>3</v>
      </c>
      <c r="R33" s="69">
        <f>VLOOKUP($A33,'Return Data'!$A$7:$R$526,17,0)</f>
        <v>12.9826931348566</v>
      </c>
      <c r="S33" s="71">
        <f t="shared" si="1"/>
        <v>7</v>
      </c>
    </row>
    <row r="34" spans="1:19" x14ac:dyDescent="0.25">
      <c r="A34" s="86" t="s">
        <v>79</v>
      </c>
      <c r="B34" s="68">
        <f>VLOOKUP($A34,'Return Data'!$A$7:$R$526,2,0)</f>
        <v>43985</v>
      </c>
      <c r="C34" s="69">
        <f>VLOOKUP($A34,'Return Data'!$A$7:$R$526,3,0)</f>
        <v>33.148600000000002</v>
      </c>
      <c r="D34" s="69">
        <f>VLOOKUP($A34,'Return Data'!$A$7:$R$526,10,0)</f>
        <v>17.8714144325821</v>
      </c>
      <c r="E34" s="70">
        <f t="shared" si="0"/>
        <v>15</v>
      </c>
      <c r="F34" s="69">
        <f>VLOOKUP($A34,'Return Data'!$A$7:$R$526,11,0)</f>
        <v>9.9574319900074109</v>
      </c>
      <c r="G34" s="70">
        <f t="shared" si="0"/>
        <v>16</v>
      </c>
      <c r="H34" s="69">
        <f>VLOOKUP($A34,'Return Data'!$A$7:$R$526,12,0)</f>
        <v>9.8745134265323902</v>
      </c>
      <c r="I34" s="70">
        <f t="shared" ref="I34" si="119">RANK(H34,H$8:H$37,0)</f>
        <v>15</v>
      </c>
      <c r="J34" s="69">
        <f>VLOOKUP($A34,'Return Data'!$A$7:$R$526,13,0)</f>
        <v>8.9018714454402303</v>
      </c>
      <c r="K34" s="70">
        <f t="shared" ref="K34" si="120">RANK(J34,J$8:J$37,0)</f>
        <v>15</v>
      </c>
      <c r="L34" s="69">
        <f>VLOOKUP($A34,'Return Data'!$A$7:$R$526,14,0)</f>
        <v>9.1790279378238893</v>
      </c>
      <c r="M34" s="70">
        <f t="shared" ref="M34" si="121">RANK(L34,L$8:L$37,0)</f>
        <v>17</v>
      </c>
      <c r="N34" s="69">
        <f>VLOOKUP($A34,'Return Data'!$A$7:$R$526,18,0)</f>
        <v>0</v>
      </c>
      <c r="O34" s="70">
        <f t="shared" ref="O34" si="122">RANK(N34,N$8:N$37,0)</f>
        <v>1</v>
      </c>
      <c r="P34" s="69">
        <f>VLOOKUP($A34,'Return Data'!$A$7:$R$526,15,0)</f>
        <v>7.5581217885470302</v>
      </c>
      <c r="Q34" s="70">
        <f t="shared" ref="Q34" si="123">RANK(P34,P$8:P$37,0)</f>
        <v>17</v>
      </c>
      <c r="R34" s="69">
        <f>VLOOKUP($A34,'Return Data'!$A$7:$R$526,17,0)</f>
        <v>12.9809523232822</v>
      </c>
      <c r="S34" s="71">
        <f t="shared" si="1"/>
        <v>8</v>
      </c>
    </row>
    <row r="35" spans="1:19" x14ac:dyDescent="0.25">
      <c r="A35" s="86" t="s">
        <v>80</v>
      </c>
      <c r="B35" s="68">
        <f>VLOOKUP($A35,'Return Data'!$A$7:$R$526,2,0)</f>
        <v>43985</v>
      </c>
      <c r="C35" s="69">
        <f>VLOOKUP($A35,'Return Data'!$A$7:$R$526,3,0)</f>
        <v>18.937899999999999</v>
      </c>
      <c r="D35" s="69">
        <f>VLOOKUP($A35,'Return Data'!$A$7:$R$526,10,0)</f>
        <v>17.882935883881199</v>
      </c>
      <c r="E35" s="70">
        <f t="shared" si="0"/>
        <v>14</v>
      </c>
      <c r="F35" s="69">
        <f>VLOOKUP($A35,'Return Data'!$A$7:$R$526,11,0)</f>
        <v>12.824616342843299</v>
      </c>
      <c r="G35" s="70">
        <f t="shared" si="0"/>
        <v>10</v>
      </c>
      <c r="H35" s="69">
        <f>VLOOKUP($A35,'Return Data'!$A$7:$R$526,12,0)</f>
        <v>12.2070397574153</v>
      </c>
      <c r="I35" s="70">
        <f t="shared" ref="I35" si="124">RANK(H35,H$8:H$37,0)</f>
        <v>12</v>
      </c>
      <c r="J35" s="69">
        <f>VLOOKUP($A35,'Return Data'!$A$7:$R$526,13,0)</f>
        <v>10.1980631158313</v>
      </c>
      <c r="K35" s="70">
        <f t="shared" ref="K35" si="125">RANK(J35,J$8:J$37,0)</f>
        <v>10</v>
      </c>
      <c r="L35" s="69">
        <f>VLOOKUP($A35,'Return Data'!$A$7:$R$526,14,0)</f>
        <v>11.9291727733644</v>
      </c>
      <c r="M35" s="70">
        <f t="shared" ref="M35" si="126">RANK(L35,L$8:L$37,0)</f>
        <v>7</v>
      </c>
      <c r="N35" s="69">
        <f>VLOOKUP($A35,'Return Data'!$A$7:$R$526,18,0)</f>
        <v>0</v>
      </c>
      <c r="O35" s="70">
        <f t="shared" ref="O35" si="127">RANK(N35,N$8:N$37,0)</f>
        <v>1</v>
      </c>
      <c r="P35" s="69">
        <f>VLOOKUP($A35,'Return Data'!$A$7:$R$526,15,0)</f>
        <v>7.9684026166797404</v>
      </c>
      <c r="Q35" s="70">
        <f t="shared" ref="Q35" si="128">RANK(P35,P$8:P$37,0)</f>
        <v>15</v>
      </c>
      <c r="R35" s="69">
        <f>VLOOKUP($A35,'Return Data'!$A$7:$R$526,17,0)</f>
        <v>10.085711260754699</v>
      </c>
      <c r="S35" s="71">
        <f t="shared" si="1"/>
        <v>20</v>
      </c>
    </row>
    <row r="36" spans="1:19" x14ac:dyDescent="0.25">
      <c r="A36" s="86" t="s">
        <v>365</v>
      </c>
      <c r="B36" s="68">
        <f>VLOOKUP($A36,'Return Data'!$A$7:$R$526,2,0)</f>
        <v>43985</v>
      </c>
      <c r="C36" s="69">
        <f>VLOOKUP($A36,'Return Data'!$A$7:$R$526,3,0)</f>
        <v>0.38329999999999997</v>
      </c>
      <c r="D36" s="69"/>
      <c r="E36" s="70"/>
      <c r="F36" s="69"/>
      <c r="G36" s="70"/>
      <c r="H36" s="69"/>
      <c r="I36" s="70"/>
      <c r="J36" s="69"/>
      <c r="K36" s="70"/>
      <c r="L36" s="69"/>
      <c r="M36" s="70"/>
      <c r="N36" s="69"/>
      <c r="O36" s="70"/>
      <c r="P36" s="69"/>
      <c r="Q36" s="70"/>
      <c r="R36" s="69">
        <f>VLOOKUP($A36,'Return Data'!$A$7:$R$526,17,0)</f>
        <v>8.8567411795313191</v>
      </c>
      <c r="S36" s="71">
        <f t="shared" si="1"/>
        <v>27</v>
      </c>
    </row>
    <row r="37" spans="1:19" x14ac:dyDescent="0.25">
      <c r="A37" s="86" t="s">
        <v>81</v>
      </c>
      <c r="B37" s="68">
        <f>VLOOKUP($A37,'Return Data'!$A$7:$R$526,2,0)</f>
        <v>43985</v>
      </c>
      <c r="C37" s="69">
        <f>VLOOKUP($A37,'Return Data'!$A$7:$R$526,3,0)</f>
        <v>21.378699999999998</v>
      </c>
      <c r="D37" s="69">
        <f>VLOOKUP($A37,'Return Data'!$A$7:$R$526,10,0)</f>
        <v>19.744562649807701</v>
      </c>
      <c r="E37" s="70">
        <f t="shared" si="0"/>
        <v>8</v>
      </c>
      <c r="F37" s="69">
        <f>VLOOKUP($A37,'Return Data'!$A$7:$R$526,11,0)</f>
        <v>16.771607285633401</v>
      </c>
      <c r="G37" s="70">
        <f t="shared" si="0"/>
        <v>5</v>
      </c>
      <c r="H37" s="69">
        <f>VLOOKUP($A37,'Return Data'!$A$7:$R$526,12,0)</f>
        <v>4.8704318851624997</v>
      </c>
      <c r="I37" s="70">
        <f t="shared" ref="I37" si="129">RANK(H37,H$8:H$37,0)</f>
        <v>26</v>
      </c>
      <c r="J37" s="69">
        <f>VLOOKUP($A37,'Return Data'!$A$7:$R$526,13,0)</f>
        <v>3.5215094206847199</v>
      </c>
      <c r="K37" s="70">
        <f t="shared" ref="K37" si="130">RANK(J37,J$8:J$37,0)</f>
        <v>25</v>
      </c>
      <c r="L37" s="69">
        <f>VLOOKUP($A37,'Return Data'!$A$7:$R$526,14,0)</f>
        <v>0.51012337735690805</v>
      </c>
      <c r="M37" s="70">
        <f t="shared" ref="M37" si="131">RANK(L37,L$8:L$37,0)</f>
        <v>25</v>
      </c>
      <c r="N37" s="69">
        <f>VLOOKUP($A37,'Return Data'!$A$7:$R$526,18,0)</f>
        <v>0</v>
      </c>
      <c r="O37" s="70">
        <f t="shared" ref="O37" si="132">RANK(N37,N$8:N$37,0)</f>
        <v>1</v>
      </c>
      <c r="P37" s="69">
        <f>VLOOKUP($A37,'Return Data'!$A$7:$R$526,15,0)</f>
        <v>2.2797786165127598</v>
      </c>
      <c r="Q37" s="70">
        <f t="shared" ref="Q37" si="133">RANK(P37,P$8:P$37,0)</f>
        <v>26</v>
      </c>
      <c r="R37" s="69">
        <f>VLOOKUP($A37,'Return Data'!$A$7:$R$526,17,0)</f>
        <v>9.5143162151180896</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15.587009774300906</v>
      </c>
      <c r="E39" s="92"/>
      <c r="F39" s="93">
        <f>AVERAGE(F8:F37)</f>
        <v>6.0204621156358264</v>
      </c>
      <c r="G39" s="92"/>
      <c r="H39" s="93">
        <f>AVERAGE(H8:H37)</f>
        <v>9.8918600844289575</v>
      </c>
      <c r="I39" s="92"/>
      <c r="J39" s="93">
        <f>AVERAGE(J8:J37)</f>
        <v>8.3992518236348364</v>
      </c>
      <c r="K39" s="92"/>
      <c r="L39" s="93">
        <f>AVERAGE(L8:L37)</f>
        <v>8.8169819430049596</v>
      </c>
      <c r="M39" s="92"/>
      <c r="N39" s="93">
        <f>AVERAGE(N8:N37)</f>
        <v>0</v>
      </c>
      <c r="O39" s="92"/>
      <c r="P39" s="93">
        <f>AVERAGE(P8:P37)</f>
        <v>7.4811115566336079</v>
      </c>
      <c r="Q39" s="92"/>
      <c r="R39" s="93">
        <f>AVERAGE(R8:R37)</f>
        <v>9.4439567471719137</v>
      </c>
      <c r="S39" s="94"/>
    </row>
    <row r="40" spans="1:19" x14ac:dyDescent="0.25">
      <c r="A40" s="91" t="s">
        <v>28</v>
      </c>
      <c r="B40" s="92"/>
      <c r="C40" s="92"/>
      <c r="D40" s="93">
        <f>MIN(D8:D37)</f>
        <v>-9.1954268766176295</v>
      </c>
      <c r="E40" s="92"/>
      <c r="F40" s="93">
        <f>MIN(F8:F37)</f>
        <v>-102.43724100254499</v>
      </c>
      <c r="G40" s="92"/>
      <c r="H40" s="93">
        <f>MIN(H8:H37)</f>
        <v>-9.3183181247138602</v>
      </c>
      <c r="I40" s="92"/>
      <c r="J40" s="93">
        <f>MIN(J8:J37)</f>
        <v>-3.7241536710757401</v>
      </c>
      <c r="K40" s="92"/>
      <c r="L40" s="93">
        <f>MIN(L8:L37)</f>
        <v>-4.1307819789369802</v>
      </c>
      <c r="M40" s="92"/>
      <c r="N40" s="93">
        <f>MIN(N8:N37)</f>
        <v>0</v>
      </c>
      <c r="O40" s="92"/>
      <c r="P40" s="93">
        <f>MIN(P8:P37)</f>
        <v>2.2797786165127598</v>
      </c>
      <c r="Q40" s="92"/>
      <c r="R40" s="93">
        <f>MIN(R8:R37)</f>
        <v>-45.748177794400497</v>
      </c>
      <c r="S40" s="94"/>
    </row>
    <row r="41" spans="1:19" ht="15.75" thickBot="1" x14ac:dyDescent="0.3">
      <c r="A41" s="95" t="s">
        <v>29</v>
      </c>
      <c r="B41" s="96"/>
      <c r="C41" s="96"/>
      <c r="D41" s="97">
        <f>MAX(D8:D37)</f>
        <v>29.033640667109399</v>
      </c>
      <c r="E41" s="96"/>
      <c r="F41" s="97">
        <f>MAX(F8:F37)</f>
        <v>20.759623708859099</v>
      </c>
      <c r="G41" s="96"/>
      <c r="H41" s="97">
        <f>MAX(H8:H37)</f>
        <v>17.185129940098999</v>
      </c>
      <c r="I41" s="96"/>
      <c r="J41" s="97">
        <f>MAX(J8:J37)</f>
        <v>17.095455649373701</v>
      </c>
      <c r="K41" s="96"/>
      <c r="L41" s="97">
        <f>MAX(L8:L37)</f>
        <v>15.5655662420154</v>
      </c>
      <c r="M41" s="96"/>
      <c r="N41" s="97">
        <f>MAX(N8:N37)</f>
        <v>0</v>
      </c>
      <c r="O41" s="96"/>
      <c r="P41" s="97">
        <f>MAX(P8:P37)</f>
        <v>10.4265164178258</v>
      </c>
      <c r="Q41" s="96"/>
      <c r="R41" s="97">
        <f>MAX(R8:R37)</f>
        <v>16.1144862867928</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4" t="s">
        <v>349</v>
      </c>
    </row>
    <row r="3" spans="1:19" ht="15.75" thickBot="1" x14ac:dyDescent="0.3">
      <c r="A3" s="125"/>
    </row>
    <row r="4" spans="1:19" ht="15.75" thickBot="1" x14ac:dyDescent="0.3"/>
    <row r="5" spans="1:19" x14ac:dyDescent="0.25">
      <c r="A5" s="32" t="s">
        <v>351</v>
      </c>
      <c r="B5" s="122" t="s">
        <v>8</v>
      </c>
      <c r="C5" s="122" t="s">
        <v>9</v>
      </c>
      <c r="D5" s="128" t="s">
        <v>48</v>
      </c>
      <c r="E5" s="128"/>
      <c r="F5" s="128" t="s">
        <v>1</v>
      </c>
      <c r="G5" s="128"/>
      <c r="H5" s="128" t="s">
        <v>2</v>
      </c>
      <c r="I5" s="128"/>
      <c r="J5" s="128" t="s">
        <v>3</v>
      </c>
      <c r="K5" s="128"/>
      <c r="L5" s="128" t="s">
        <v>4</v>
      </c>
      <c r="M5" s="128"/>
      <c r="N5" s="128" t="s">
        <v>385</v>
      </c>
      <c r="O5" s="128"/>
      <c r="P5" s="128" t="s">
        <v>5</v>
      </c>
      <c r="Q5" s="128"/>
      <c r="R5" s="128" t="s">
        <v>46</v>
      </c>
      <c r="S5" s="131"/>
    </row>
    <row r="6" spans="1:19" x14ac:dyDescent="0.25">
      <c r="A6" s="18" t="s">
        <v>7</v>
      </c>
      <c r="B6" s="123"/>
      <c r="C6" s="12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43985</v>
      </c>
      <c r="C8" s="69">
        <f>VLOOKUP($A8,'Return Data'!$A$7:$R$526,3,0)</f>
        <v>22.213799999999999</v>
      </c>
      <c r="D8" s="69">
        <f>VLOOKUP($A8,'Return Data'!$A$7:$R$526,10,0)</f>
        <v>28.460303950971198</v>
      </c>
      <c r="E8" s="70">
        <f>RANK(D8,D$8:D$41,0)</f>
        <v>2</v>
      </c>
      <c r="F8" s="69">
        <f>VLOOKUP($A8,'Return Data'!$A$7:$R$526,11,0)</f>
        <v>2.7225643786634799</v>
      </c>
      <c r="G8" s="70">
        <f>RANK(F8,F$8:F$41,0)</f>
        <v>28</v>
      </c>
      <c r="H8" s="69">
        <f>VLOOKUP($A8,'Return Data'!$A$7:$R$526,12,0)</f>
        <v>5.2650023891718103</v>
      </c>
      <c r="I8" s="70">
        <f>RANK(H8,H$8:H$41,0)</f>
        <v>27</v>
      </c>
      <c r="J8" s="69">
        <f>VLOOKUP($A8,'Return Data'!$A$7:$R$526,13,0)</f>
        <v>-3.7469008352547801</v>
      </c>
      <c r="K8" s="70">
        <f>RANK(J8,J$8:J$41,0)</f>
        <v>30</v>
      </c>
      <c r="L8" s="69">
        <f>VLOOKUP($A8,'Return Data'!$A$7:$R$526,14,0)</f>
        <v>0.33106678919376498</v>
      </c>
      <c r="M8" s="70">
        <f>RANK(L8,L$8:L$41,0)</f>
        <v>27</v>
      </c>
      <c r="N8" s="69">
        <f>VLOOKUP($A8,'Return Data'!$A$7:$R$526,18,0)</f>
        <v>0</v>
      </c>
      <c r="O8" s="70">
        <f>RANK(N8,N$8:N$41,0)</f>
        <v>1</v>
      </c>
      <c r="P8" s="69">
        <f>VLOOKUP($A8,'Return Data'!$A$7:$R$526,15,0)</f>
        <v>2.8847668127186199</v>
      </c>
      <c r="Q8" s="70">
        <f>RANK(P8,P$8:P$41,0)</f>
        <v>27</v>
      </c>
      <c r="R8" s="69">
        <f>VLOOKUP($A8,'Return Data'!$A$7:$R$526,17,0)</f>
        <v>10.942653411880199</v>
      </c>
      <c r="S8" s="71">
        <f>RANK(R8,R$8:R$41,0)</f>
        <v>21</v>
      </c>
    </row>
    <row r="9" spans="1:19" x14ac:dyDescent="0.25">
      <c r="A9" s="86" t="s">
        <v>83</v>
      </c>
      <c r="B9" s="68">
        <f>VLOOKUP($A9,'Return Data'!$A$7:$R$526,2,0)</f>
        <v>43985</v>
      </c>
      <c r="C9" s="69">
        <f>VLOOKUP($A9,'Return Data'!$A$7:$R$526,3,0)</f>
        <v>32.114400000000003</v>
      </c>
      <c r="D9" s="69">
        <f>VLOOKUP($A9,'Return Data'!$A$7:$R$526,10,0)</f>
        <v>28.467498593566301</v>
      </c>
      <c r="E9" s="70">
        <f t="shared" ref="E9:G41" si="0">RANK(D9,D$8:D$41,0)</f>
        <v>1</v>
      </c>
      <c r="F9" s="69">
        <f>VLOOKUP($A9,'Return Data'!$A$7:$R$526,11,0)</f>
        <v>2.74036986260105</v>
      </c>
      <c r="G9" s="70">
        <f t="shared" si="0"/>
        <v>27</v>
      </c>
      <c r="H9" s="69">
        <f>VLOOKUP($A9,'Return Data'!$A$7:$R$526,12,0)</f>
        <v>5.2753009792485397</v>
      </c>
      <c r="I9" s="70">
        <f t="shared" ref="I9" si="1">RANK(H9,H$8:H$41,0)</f>
        <v>26</v>
      </c>
      <c r="J9" s="69">
        <f>VLOOKUP($A9,'Return Data'!$A$7:$R$526,13,0)</f>
        <v>-3.7408750840080902</v>
      </c>
      <c r="K9" s="70">
        <f t="shared" ref="K9" si="2">RANK(J9,J$8:J$41,0)</f>
        <v>29</v>
      </c>
      <c r="L9" s="69">
        <f>VLOOKUP($A9,'Return Data'!$A$7:$R$526,14,0)</f>
        <v>0.335885300159597</v>
      </c>
      <c r="M9" s="70">
        <f t="shared" ref="M9" si="3">RANK(L9,L$8:L$41,0)</f>
        <v>26</v>
      </c>
      <c r="N9" s="69">
        <f>VLOOKUP($A9,'Return Data'!$A$7:$R$526,18,0)</f>
        <v>0</v>
      </c>
      <c r="O9" s="70">
        <f t="shared" ref="O9" si="4">RANK(N9,N$8:N$41,0)</f>
        <v>1</v>
      </c>
      <c r="P9" s="69">
        <f>VLOOKUP($A9,'Return Data'!$A$7:$R$526,15,0)</f>
        <v>2.8868384802451201</v>
      </c>
      <c r="Q9" s="70">
        <f t="shared" ref="Q9" si="5">RANK(P9,P$8:P$41,0)</f>
        <v>26</v>
      </c>
      <c r="R9" s="69">
        <f>VLOOKUP($A9,'Return Data'!$A$7:$R$526,17,0)</f>
        <v>14.0917527932961</v>
      </c>
      <c r="S9" s="71">
        <f t="shared" ref="S9" si="6">RANK(R9,R$8:R$41,0)</f>
        <v>9</v>
      </c>
    </row>
    <row r="10" spans="1:19" x14ac:dyDescent="0.25">
      <c r="A10" s="86" t="s">
        <v>84</v>
      </c>
      <c r="B10" s="68">
        <f>VLOOKUP($A10,'Return Data'!$A$7:$R$526,2,0)</f>
        <v>43985</v>
      </c>
      <c r="C10" s="69">
        <f>VLOOKUP($A10,'Return Data'!$A$7:$R$526,3,0)</f>
        <v>0.96740000000000004</v>
      </c>
      <c r="D10" s="69">
        <f>VLOOKUP($A10,'Return Data'!$A$7:$R$526,10,0)</f>
        <v>0</v>
      </c>
      <c r="E10" s="70">
        <f t="shared" si="0"/>
        <v>31</v>
      </c>
      <c r="F10" s="69">
        <f>VLOOKUP($A10,'Return Data'!$A$7:$R$526,11,0)</f>
        <v>-102.43237881864199</v>
      </c>
      <c r="G10" s="70">
        <f t="shared" si="0"/>
        <v>33</v>
      </c>
      <c r="H10" s="69"/>
      <c r="I10" s="70"/>
      <c r="J10" s="69"/>
      <c r="K10" s="70"/>
      <c r="L10" s="69"/>
      <c r="M10" s="70"/>
      <c r="N10" s="69"/>
      <c r="O10" s="70"/>
      <c r="P10" s="69"/>
      <c r="Q10" s="70"/>
      <c r="R10" s="69">
        <f>VLOOKUP($A10,'Return Data'!$A$7:$R$526,17,0)</f>
        <v>-45.738858805057603</v>
      </c>
      <c r="S10" s="71">
        <f t="shared" ref="S10" si="7">RANK(R10,R$8:R$41,0)</f>
        <v>33</v>
      </c>
    </row>
    <row r="11" spans="1:19" x14ac:dyDescent="0.25">
      <c r="A11" s="86" t="s">
        <v>85</v>
      </c>
      <c r="B11" s="68">
        <f>VLOOKUP($A11,'Return Data'!$A$7:$R$526,2,0)</f>
        <v>43985</v>
      </c>
      <c r="C11" s="69">
        <f>VLOOKUP($A11,'Return Data'!$A$7:$R$526,3,0)</f>
        <v>1.3985000000000001</v>
      </c>
      <c r="D11" s="69">
        <f>VLOOKUP($A11,'Return Data'!$A$7:$R$526,10,0)</f>
        <v>0</v>
      </c>
      <c r="E11" s="70">
        <f t="shared" si="0"/>
        <v>31</v>
      </c>
      <c r="F11" s="69">
        <f>VLOOKUP($A11,'Return Data'!$A$7:$R$526,11,0)</f>
        <v>-102.425702727885</v>
      </c>
      <c r="G11" s="70">
        <f t="shared" si="0"/>
        <v>32</v>
      </c>
      <c r="H11" s="69"/>
      <c r="I11" s="70"/>
      <c r="J11" s="69"/>
      <c r="K11" s="70"/>
      <c r="L11" s="69"/>
      <c r="M11" s="70"/>
      <c r="N11" s="69"/>
      <c r="O11" s="70"/>
      <c r="P11" s="69"/>
      <c r="Q11" s="70"/>
      <c r="R11" s="69">
        <f>VLOOKUP($A11,'Return Data'!$A$7:$R$526,17,0)</f>
        <v>-45.742891102551802</v>
      </c>
      <c r="S11" s="71">
        <f t="shared" ref="S11" si="8">RANK(R11,R$8:R$41,0)</f>
        <v>34</v>
      </c>
    </row>
    <row r="12" spans="1:19" x14ac:dyDescent="0.25">
      <c r="A12" s="86" t="s">
        <v>86</v>
      </c>
      <c r="B12" s="68">
        <f>VLOOKUP($A12,'Return Data'!$A$7:$R$526,2,0)</f>
        <v>43985</v>
      </c>
      <c r="C12" s="69">
        <f>VLOOKUP($A12,'Return Data'!$A$7:$R$526,3,0)</f>
        <v>21.821200000000001</v>
      </c>
      <c r="D12" s="69">
        <f>VLOOKUP($A12,'Return Data'!$A$7:$R$526,10,0)</f>
        <v>25.757774003411299</v>
      </c>
      <c r="E12" s="70">
        <f t="shared" si="0"/>
        <v>5</v>
      </c>
      <c r="F12" s="69">
        <f>VLOOKUP($A12,'Return Data'!$A$7:$R$526,11,0)</f>
        <v>11.8217768434115</v>
      </c>
      <c r="G12" s="70">
        <f t="shared" si="0"/>
        <v>12</v>
      </c>
      <c r="H12" s="69">
        <f>VLOOKUP($A12,'Return Data'!$A$7:$R$526,12,0)</f>
        <v>13.2249099451319</v>
      </c>
      <c r="I12" s="70">
        <f t="shared" ref="I12" si="9">RANK(H12,H$8:H$41,0)</f>
        <v>6</v>
      </c>
      <c r="J12" s="69">
        <f>VLOOKUP($A12,'Return Data'!$A$7:$R$526,13,0)</f>
        <v>11.5735562455788</v>
      </c>
      <c r="K12" s="70">
        <f t="shared" ref="K12" si="10">RANK(J12,J$8:J$41,0)</f>
        <v>5</v>
      </c>
      <c r="L12" s="69">
        <f>VLOOKUP($A12,'Return Data'!$A$7:$R$526,14,0)</f>
        <v>12.123446262942201</v>
      </c>
      <c r="M12" s="70">
        <f t="shared" ref="M12" si="11">RANK(L12,L$8:L$41,0)</f>
        <v>5</v>
      </c>
      <c r="N12" s="69">
        <f>VLOOKUP($A12,'Return Data'!$A$7:$R$526,18,0)</f>
        <v>0</v>
      </c>
      <c r="O12" s="70">
        <f t="shared" ref="O12" si="12">RANK(N12,N$8:N$41,0)</f>
        <v>1</v>
      </c>
      <c r="P12" s="69">
        <f>VLOOKUP($A12,'Return Data'!$A$7:$R$526,15,0)</f>
        <v>9.0850287753643499</v>
      </c>
      <c r="Q12" s="70">
        <f t="shared" ref="Q12" si="13">RANK(P12,P$8:P$41,0)</f>
        <v>5</v>
      </c>
      <c r="R12" s="69">
        <f>VLOOKUP($A12,'Return Data'!$A$7:$R$526,17,0)</f>
        <v>12.9766556390977</v>
      </c>
      <c r="S12" s="71">
        <f t="shared" ref="S12" si="14">RANK(R12,R$8:R$41,0)</f>
        <v>12</v>
      </c>
    </row>
    <row r="13" spans="1:19" x14ac:dyDescent="0.25">
      <c r="A13" s="86" t="s">
        <v>87</v>
      </c>
      <c r="B13" s="68">
        <f>VLOOKUP($A13,'Return Data'!$A$7:$R$526,2,0)</f>
        <v>43985</v>
      </c>
      <c r="C13" s="69">
        <f>VLOOKUP($A13,'Return Data'!$A$7:$R$526,3,0)</f>
        <v>17.213899999999999</v>
      </c>
      <c r="D13" s="69">
        <f>VLOOKUP($A13,'Return Data'!$A$7:$R$526,10,0)</f>
        <v>-9.5556695776161593</v>
      </c>
      <c r="E13" s="70">
        <f t="shared" si="0"/>
        <v>33</v>
      </c>
      <c r="F13" s="69">
        <f>VLOOKUP($A13,'Return Data'!$A$7:$R$526,11,0)</f>
        <v>4.8808756453777704</v>
      </c>
      <c r="G13" s="70">
        <f t="shared" si="0"/>
        <v>26</v>
      </c>
      <c r="H13" s="69">
        <f>VLOOKUP($A13,'Return Data'!$A$7:$R$526,12,0)</f>
        <v>6.9099941290701201</v>
      </c>
      <c r="I13" s="70">
        <f t="shared" ref="I13" si="15">RANK(H13,H$8:H$41,0)</f>
        <v>22</v>
      </c>
      <c r="J13" s="69">
        <f>VLOOKUP($A13,'Return Data'!$A$7:$R$526,13,0)</f>
        <v>5.4669371136583003</v>
      </c>
      <c r="K13" s="70">
        <f t="shared" ref="K13" si="16">RANK(J13,J$8:J$41,0)</f>
        <v>26</v>
      </c>
      <c r="L13" s="69">
        <f>VLOOKUP($A13,'Return Data'!$A$7:$R$526,14,0)</f>
        <v>-1.40903494888007</v>
      </c>
      <c r="M13" s="70">
        <f t="shared" ref="M13" si="17">RANK(L13,L$8:L$41,0)</f>
        <v>29</v>
      </c>
      <c r="N13" s="69">
        <f>VLOOKUP($A13,'Return Data'!$A$7:$R$526,18,0)</f>
        <v>0</v>
      </c>
      <c r="O13" s="70">
        <f t="shared" ref="O13" si="18">RANK(N13,N$8:N$41,0)</f>
        <v>1</v>
      </c>
      <c r="P13" s="69">
        <f>VLOOKUP($A13,'Return Data'!$A$7:$R$526,15,0)</f>
        <v>3.0763974674854802</v>
      </c>
      <c r="Q13" s="70">
        <f t="shared" ref="Q13" si="19">RANK(P13,P$8:P$41,0)</f>
        <v>25</v>
      </c>
      <c r="R13" s="69">
        <f>VLOOKUP($A13,'Return Data'!$A$7:$R$526,17,0)</f>
        <v>9.0952452504317804</v>
      </c>
      <c r="S13" s="71">
        <f t="shared" ref="S13" si="20">RANK(R13,R$8:R$41,0)</f>
        <v>27</v>
      </c>
    </row>
    <row r="14" spans="1:19" x14ac:dyDescent="0.25">
      <c r="A14" s="86" t="s">
        <v>88</v>
      </c>
      <c r="B14" s="68">
        <f>VLOOKUP($A14,'Return Data'!$A$7:$R$526,2,0)</f>
        <v>43985</v>
      </c>
      <c r="C14" s="69">
        <f>VLOOKUP($A14,'Return Data'!$A$7:$R$526,3,0)</f>
        <v>35.221600000000002</v>
      </c>
      <c r="D14" s="69">
        <f>VLOOKUP($A14,'Return Data'!$A$7:$R$526,10,0)</f>
        <v>13.377419289929801</v>
      </c>
      <c r="E14" s="70">
        <f t="shared" si="0"/>
        <v>22</v>
      </c>
      <c r="F14" s="69">
        <f>VLOOKUP($A14,'Return Data'!$A$7:$R$526,11,0)</f>
        <v>11.9981334502328</v>
      </c>
      <c r="G14" s="70">
        <f t="shared" si="0"/>
        <v>11</v>
      </c>
      <c r="H14" s="69">
        <f>VLOOKUP($A14,'Return Data'!$A$7:$R$526,12,0)</f>
        <v>12.2815190079562</v>
      </c>
      <c r="I14" s="70">
        <f t="shared" ref="I14" si="21">RANK(H14,H$8:H$41,0)</f>
        <v>9</v>
      </c>
      <c r="J14" s="69">
        <f>VLOOKUP($A14,'Return Data'!$A$7:$R$526,13,0)</f>
        <v>9.5528737333418405</v>
      </c>
      <c r="K14" s="70">
        <f t="shared" ref="K14" si="22">RANK(J14,J$8:J$41,0)</f>
        <v>11</v>
      </c>
      <c r="L14" s="69">
        <f>VLOOKUP($A14,'Return Data'!$A$7:$R$526,14,0)</f>
        <v>9.8506297152228406</v>
      </c>
      <c r="M14" s="70">
        <f t="shared" ref="M14" si="23">RANK(L14,L$8:L$41,0)</f>
        <v>15</v>
      </c>
      <c r="N14" s="69">
        <f>VLOOKUP($A14,'Return Data'!$A$7:$R$526,18,0)</f>
        <v>0</v>
      </c>
      <c r="O14" s="70">
        <f t="shared" ref="O14" si="24">RANK(N14,N$8:N$41,0)</f>
        <v>1</v>
      </c>
      <c r="P14" s="69">
        <f>VLOOKUP($A14,'Return Data'!$A$7:$R$526,15,0)</f>
        <v>7.2835291948457899</v>
      </c>
      <c r="Q14" s="70">
        <f t="shared" ref="Q14" si="25">RANK(P14,P$8:P$41,0)</f>
        <v>14</v>
      </c>
      <c r="R14" s="69">
        <f>VLOOKUP($A14,'Return Data'!$A$7:$R$526,17,0)</f>
        <v>16.060509420795501</v>
      </c>
      <c r="S14" s="71">
        <f t="shared" ref="S14" si="26">RANK(R14,R$8:R$41,0)</f>
        <v>6</v>
      </c>
    </row>
    <row r="15" spans="1:19" x14ac:dyDescent="0.25">
      <c r="A15" s="86" t="s">
        <v>89</v>
      </c>
      <c r="B15" s="68">
        <f>VLOOKUP($A15,'Return Data'!$A$7:$R$526,2,0)</f>
        <v>43985</v>
      </c>
      <c r="C15" s="69">
        <f>VLOOKUP($A15,'Return Data'!$A$7:$R$526,3,0)</f>
        <v>23.285599999999999</v>
      </c>
      <c r="D15" s="69">
        <f>VLOOKUP($A15,'Return Data'!$A$7:$R$526,10,0)</f>
        <v>18.701360886384201</v>
      </c>
      <c r="E15" s="70">
        <f t="shared" si="0"/>
        <v>13</v>
      </c>
      <c r="F15" s="69">
        <f>VLOOKUP($A15,'Return Data'!$A$7:$R$526,11,0)</f>
        <v>15.095191614966399</v>
      </c>
      <c r="G15" s="70">
        <f t="shared" si="0"/>
        <v>7</v>
      </c>
      <c r="H15" s="69">
        <f>VLOOKUP($A15,'Return Data'!$A$7:$R$526,12,0)</f>
        <v>12.24521002024</v>
      </c>
      <c r="I15" s="70">
        <f t="shared" ref="I15" si="27">RANK(H15,H$8:H$41,0)</f>
        <v>10</v>
      </c>
      <c r="J15" s="69">
        <f>VLOOKUP($A15,'Return Data'!$A$7:$R$526,13,0)</f>
        <v>9.0074909651001107</v>
      </c>
      <c r="K15" s="70">
        <f t="shared" ref="K15" si="28">RANK(J15,J$8:J$41,0)</f>
        <v>13</v>
      </c>
      <c r="L15" s="69">
        <f>VLOOKUP($A15,'Return Data'!$A$7:$R$526,14,0)</f>
        <v>10.370692027503701</v>
      </c>
      <c r="M15" s="70">
        <f t="shared" ref="M15" si="29">RANK(L15,L$8:L$41,0)</f>
        <v>13</v>
      </c>
      <c r="N15" s="69">
        <f>VLOOKUP($A15,'Return Data'!$A$7:$R$526,18,0)</f>
        <v>0</v>
      </c>
      <c r="O15" s="70">
        <f t="shared" ref="O15" si="30">RANK(N15,N$8:N$41,0)</f>
        <v>1</v>
      </c>
      <c r="P15" s="69">
        <f>VLOOKUP($A15,'Return Data'!$A$7:$R$526,15,0)</f>
        <v>6.9400081500623196</v>
      </c>
      <c r="Q15" s="70">
        <f t="shared" ref="Q15" si="31">RANK(P15,P$8:P$41,0)</f>
        <v>16</v>
      </c>
      <c r="R15" s="69">
        <f>VLOOKUP($A15,'Return Data'!$A$7:$R$526,17,0)</f>
        <v>12.0538006462839</v>
      </c>
      <c r="S15" s="71">
        <f t="shared" ref="S15" si="32">RANK(R15,R$8:R$41,0)</f>
        <v>16</v>
      </c>
    </row>
    <row r="16" spans="1:19" x14ac:dyDescent="0.25">
      <c r="A16" s="86" t="s">
        <v>90</v>
      </c>
      <c r="B16" s="68">
        <f>VLOOKUP($A16,'Return Data'!$A$7:$R$526,2,0)</f>
        <v>43985</v>
      </c>
      <c r="C16" s="69">
        <f>VLOOKUP($A16,'Return Data'!$A$7:$R$526,3,0)</f>
        <v>2531.4416999999999</v>
      </c>
      <c r="D16" s="69">
        <f>VLOOKUP($A16,'Return Data'!$A$7:$R$526,10,0)</f>
        <v>17.5138566061134</v>
      </c>
      <c r="E16" s="70">
        <f t="shared" si="0"/>
        <v>16</v>
      </c>
      <c r="F16" s="69">
        <f>VLOOKUP($A16,'Return Data'!$A$7:$R$526,11,0)</f>
        <v>18.2819736080857</v>
      </c>
      <c r="G16" s="70">
        <f t="shared" si="0"/>
        <v>2</v>
      </c>
      <c r="H16" s="69">
        <f>VLOOKUP($A16,'Return Data'!$A$7:$R$526,12,0)</f>
        <v>16.469070182390599</v>
      </c>
      <c r="I16" s="70">
        <f t="shared" ref="I16" si="33">RANK(H16,H$8:H$41,0)</f>
        <v>1</v>
      </c>
      <c r="J16" s="69">
        <f>VLOOKUP($A16,'Return Data'!$A$7:$R$526,13,0)</f>
        <v>16.369630123498101</v>
      </c>
      <c r="K16" s="70">
        <f t="shared" ref="K16" si="34">RANK(J16,J$8:J$41,0)</f>
        <v>1</v>
      </c>
      <c r="L16" s="69">
        <f>VLOOKUP($A16,'Return Data'!$A$7:$R$526,14,0)</f>
        <v>14.8330282535912</v>
      </c>
      <c r="M16" s="70">
        <f t="shared" ref="M16" si="35">RANK(L16,L$8:L$41,0)</f>
        <v>1</v>
      </c>
      <c r="N16" s="69">
        <f>VLOOKUP($A16,'Return Data'!$A$7:$R$526,18,0)</f>
        <v>0</v>
      </c>
      <c r="O16" s="70">
        <f t="shared" ref="O16" si="36">RANK(N16,N$8:N$41,0)</f>
        <v>1</v>
      </c>
      <c r="P16" s="69">
        <f>VLOOKUP($A16,'Return Data'!$A$7:$R$526,15,0)</f>
        <v>9.1413447360393505</v>
      </c>
      <c r="Q16" s="70">
        <f t="shared" ref="Q16" si="37">RANK(P16,P$8:P$41,0)</f>
        <v>4</v>
      </c>
      <c r="R16" s="69">
        <f>VLOOKUP($A16,'Return Data'!$A$7:$R$526,17,0)</f>
        <v>11.708760379137001</v>
      </c>
      <c r="S16" s="71">
        <f t="shared" ref="S16" si="38">RANK(R16,R$8:R$41,0)</f>
        <v>18</v>
      </c>
    </row>
    <row r="17" spans="1:19" x14ac:dyDescent="0.25">
      <c r="A17" s="86" t="s">
        <v>91</v>
      </c>
      <c r="B17" s="68">
        <f>VLOOKUP($A17,'Return Data'!$A$7:$R$526,2,0)</f>
        <v>43985</v>
      </c>
      <c r="C17" s="69">
        <f>VLOOKUP($A17,'Return Data'!$A$7:$R$526,3,0)</f>
        <v>22.212399999999999</v>
      </c>
      <c r="D17" s="69">
        <f>VLOOKUP($A17,'Return Data'!$A$7:$R$526,10,0)</f>
        <v>7.1861522757004499</v>
      </c>
      <c r="E17" s="70">
        <f t="shared" si="0"/>
        <v>26</v>
      </c>
      <c r="F17" s="69">
        <f>VLOOKUP($A17,'Return Data'!$A$7:$R$526,11,0)</f>
        <v>9.1904515855111004</v>
      </c>
      <c r="G17" s="70">
        <f t="shared" si="0"/>
        <v>15</v>
      </c>
      <c r="H17" s="69">
        <f>VLOOKUP($A17,'Return Data'!$A$7:$R$526,12,0)</f>
        <v>8.7157371010172007</v>
      </c>
      <c r="I17" s="70">
        <f t="shared" ref="I17" si="39">RANK(H17,H$8:H$41,0)</f>
        <v>17</v>
      </c>
      <c r="J17" s="69">
        <f>VLOOKUP($A17,'Return Data'!$A$7:$R$526,13,0)</f>
        <v>7.4790482114990304</v>
      </c>
      <c r="K17" s="70">
        <f t="shared" ref="K17" si="40">RANK(J17,J$8:J$41,0)</f>
        <v>19</v>
      </c>
      <c r="L17" s="69">
        <f>VLOOKUP($A17,'Return Data'!$A$7:$R$526,14,0)</f>
        <v>9.7768642396388792</v>
      </c>
      <c r="M17" s="70">
        <f t="shared" ref="M17" si="41">RANK(L17,L$8:L$41,0)</f>
        <v>16</v>
      </c>
      <c r="N17" s="69">
        <f>VLOOKUP($A17,'Return Data'!$A$7:$R$526,18,0)</f>
        <v>0</v>
      </c>
      <c r="O17" s="70">
        <f t="shared" ref="O17" si="42">RANK(N17,N$8:N$41,0)</f>
        <v>1</v>
      </c>
      <c r="P17" s="69">
        <f>VLOOKUP($A17,'Return Data'!$A$7:$R$526,15,0)</f>
        <v>8.6090266453089708</v>
      </c>
      <c r="Q17" s="70">
        <f t="shared" ref="Q17" si="43">RANK(P17,P$8:P$41,0)</f>
        <v>8</v>
      </c>
      <c r="R17" s="69">
        <f>VLOOKUP($A17,'Return Data'!$A$7:$R$526,17,0)</f>
        <v>10.226028905712299</v>
      </c>
      <c r="S17" s="71">
        <f t="shared" ref="S17" si="44">RANK(R17,R$8:R$41,0)</f>
        <v>24</v>
      </c>
    </row>
    <row r="18" spans="1:19" x14ac:dyDescent="0.25">
      <c r="A18" s="86" t="s">
        <v>92</v>
      </c>
      <c r="B18" s="68">
        <f>VLOOKUP($A18,'Return Data'!$A$7:$R$526,2,0)</f>
        <v>43985</v>
      </c>
      <c r="C18" s="69">
        <f>VLOOKUP($A18,'Return Data'!$A$7:$R$526,3,0)</f>
        <v>65.825100000000006</v>
      </c>
      <c r="D18" s="69">
        <f>VLOOKUP($A18,'Return Data'!$A$7:$R$526,10,0)</f>
        <v>13.508479209556301</v>
      </c>
      <c r="E18" s="70">
        <f t="shared" si="0"/>
        <v>21</v>
      </c>
      <c r="F18" s="69">
        <f>VLOOKUP($A18,'Return Data'!$A$7:$R$526,11,0)</f>
        <v>-12.6559094673368</v>
      </c>
      <c r="G18" s="70">
        <f t="shared" si="0"/>
        <v>31</v>
      </c>
      <c r="H18" s="69">
        <f>VLOOKUP($A18,'Return Data'!$A$7:$R$526,12,0)</f>
        <v>-10.126023313102101</v>
      </c>
      <c r="I18" s="70">
        <f t="shared" ref="I18" si="45">RANK(H18,H$8:H$41,0)</f>
        <v>31</v>
      </c>
      <c r="J18" s="69">
        <f>VLOOKUP($A18,'Return Data'!$A$7:$R$526,13,0)</f>
        <v>-4.5557706172571804</v>
      </c>
      <c r="K18" s="70">
        <f t="shared" ref="K18" si="46">RANK(J18,J$8:J$41,0)</f>
        <v>31</v>
      </c>
      <c r="L18" s="69">
        <f>VLOOKUP($A18,'Return Data'!$A$7:$R$526,14,0)</f>
        <v>-2.4151576055278299</v>
      </c>
      <c r="M18" s="70">
        <f t="shared" ref="M18" si="47">RANK(L18,L$8:L$41,0)</f>
        <v>30</v>
      </c>
      <c r="N18" s="69">
        <f>VLOOKUP($A18,'Return Data'!$A$7:$R$526,18,0)</f>
        <v>0</v>
      </c>
      <c r="O18" s="70">
        <f t="shared" ref="O18" si="48">RANK(N18,N$8:N$41,0)</f>
        <v>1</v>
      </c>
      <c r="P18" s="69">
        <f>VLOOKUP($A18,'Return Data'!$A$7:$R$526,15,0)</f>
        <v>4.7192281953224997</v>
      </c>
      <c r="Q18" s="70">
        <f t="shared" ref="Q18" si="49">RANK(P18,P$8:P$41,0)</f>
        <v>19</v>
      </c>
      <c r="R18" s="69">
        <f>VLOOKUP($A18,'Return Data'!$A$7:$R$526,17,0)</f>
        <v>23.9973636791897</v>
      </c>
      <c r="S18" s="71">
        <f t="shared" ref="S18" si="50">RANK(R18,R$8:R$41,0)</f>
        <v>2</v>
      </c>
    </row>
    <row r="19" spans="1:19" x14ac:dyDescent="0.25">
      <c r="A19" s="86" t="s">
        <v>93</v>
      </c>
      <c r="B19" s="68">
        <f>VLOOKUP($A19,'Return Data'!$A$7:$R$526,2,0)</f>
        <v>43985</v>
      </c>
      <c r="C19" s="69">
        <f>VLOOKUP($A19,'Return Data'!$A$7:$R$526,3,0)</f>
        <v>64.813199999999995</v>
      </c>
      <c r="D19" s="69">
        <f>VLOOKUP($A19,'Return Data'!$A$7:$R$526,10,0)</f>
        <v>23.809781139981499</v>
      </c>
      <c r="E19" s="70">
        <f t="shared" si="0"/>
        <v>6</v>
      </c>
      <c r="F19" s="69">
        <f>VLOOKUP($A19,'Return Data'!$A$7:$R$526,11,0)</f>
        <v>6.0108129240806996</v>
      </c>
      <c r="G19" s="70">
        <f t="shared" si="0"/>
        <v>19</v>
      </c>
      <c r="H19" s="69">
        <f>VLOOKUP($A19,'Return Data'!$A$7:$R$526,12,0)</f>
        <v>7.1760469164336804</v>
      </c>
      <c r="I19" s="70">
        <f t="shared" ref="I19" si="51">RANK(H19,H$8:H$41,0)</f>
        <v>19</v>
      </c>
      <c r="J19" s="69">
        <f>VLOOKUP($A19,'Return Data'!$A$7:$R$526,13,0)</f>
        <v>7.8688624661853002</v>
      </c>
      <c r="K19" s="70">
        <f t="shared" ref="K19" si="52">RANK(J19,J$8:J$41,0)</f>
        <v>15</v>
      </c>
      <c r="L19" s="69">
        <f>VLOOKUP($A19,'Return Data'!$A$7:$R$526,14,0)</f>
        <v>8.0717679989433293</v>
      </c>
      <c r="M19" s="70">
        <f t="shared" ref="M19" si="53">RANK(L19,L$8:L$41,0)</f>
        <v>17</v>
      </c>
      <c r="N19" s="69">
        <f>VLOOKUP($A19,'Return Data'!$A$7:$R$526,18,0)</f>
        <v>0</v>
      </c>
      <c r="O19" s="70">
        <f t="shared" ref="O19" si="54">RANK(N19,N$8:N$41,0)</f>
        <v>1</v>
      </c>
      <c r="P19" s="69">
        <f>VLOOKUP($A19,'Return Data'!$A$7:$R$526,15,0)</f>
        <v>4.2192878866603101</v>
      </c>
      <c r="Q19" s="70">
        <f t="shared" ref="Q19" si="55">RANK(P19,P$8:P$41,0)</f>
        <v>22</v>
      </c>
      <c r="R19" s="69">
        <f>VLOOKUP($A19,'Return Data'!$A$7:$R$526,17,0)</f>
        <v>23.713189522342098</v>
      </c>
      <c r="S19" s="71">
        <f t="shared" ref="S19" si="56">RANK(R19,R$8:R$41,0)</f>
        <v>3</v>
      </c>
    </row>
    <row r="20" spans="1:19" x14ac:dyDescent="0.25">
      <c r="A20" s="86" t="s">
        <v>94</v>
      </c>
      <c r="B20" s="68">
        <f>VLOOKUP($A20,'Return Data'!$A$7:$R$526,2,0)</f>
        <v>43985</v>
      </c>
      <c r="C20" s="69">
        <f>VLOOKUP($A20,'Return Data'!$A$7:$R$526,3,0)</f>
        <v>64.813199999999995</v>
      </c>
      <c r="D20" s="69">
        <f>VLOOKUP($A20,'Return Data'!$A$7:$R$526,10,0)</f>
        <v>23.809781139981499</v>
      </c>
      <c r="E20" s="70">
        <f t="shared" si="0"/>
        <v>6</v>
      </c>
      <c r="F20" s="69">
        <f>VLOOKUP($A20,'Return Data'!$A$7:$R$526,11,0)</f>
        <v>6.0108129240806996</v>
      </c>
      <c r="G20" s="70">
        <f t="shared" si="0"/>
        <v>19</v>
      </c>
      <c r="H20" s="69">
        <f>VLOOKUP($A20,'Return Data'!$A$7:$R$526,12,0)</f>
        <v>7.1760469164336804</v>
      </c>
      <c r="I20" s="70">
        <f t="shared" ref="I20" si="57">RANK(H20,H$8:H$41,0)</f>
        <v>19</v>
      </c>
      <c r="J20" s="69">
        <f>VLOOKUP($A20,'Return Data'!$A$7:$R$526,13,0)</f>
        <v>7.8688624661853002</v>
      </c>
      <c r="K20" s="70">
        <f t="shared" ref="K20" si="58">RANK(J20,J$8:J$41,0)</f>
        <v>15</v>
      </c>
      <c r="L20" s="69">
        <f>VLOOKUP($A20,'Return Data'!$A$7:$R$526,14,0)</f>
        <v>8.0717679989433293</v>
      </c>
      <c r="M20" s="70">
        <f t="shared" ref="M20" si="59">RANK(L20,L$8:L$41,0)</f>
        <v>17</v>
      </c>
      <c r="N20" s="69">
        <f>VLOOKUP($A20,'Return Data'!$A$7:$R$526,18,0)</f>
        <v>0</v>
      </c>
      <c r="O20" s="70">
        <f t="shared" ref="O20" si="60">RANK(N20,N$8:N$41,0)</f>
        <v>1</v>
      </c>
      <c r="P20" s="69">
        <f>VLOOKUP($A20,'Return Data'!$A$7:$R$526,15,0)</f>
        <v>4.2192878866603101</v>
      </c>
      <c r="Q20" s="70">
        <f t="shared" ref="Q20" si="61">RANK(P20,P$8:P$41,0)</f>
        <v>22</v>
      </c>
      <c r="R20" s="69">
        <f>VLOOKUP($A20,'Return Data'!$A$7:$R$526,17,0)</f>
        <v>23.713189522342098</v>
      </c>
      <c r="S20" s="71">
        <f t="shared" ref="S20" si="62">RANK(R20,R$8:R$41,0)</f>
        <v>3</v>
      </c>
    </row>
    <row r="21" spans="1:19" x14ac:dyDescent="0.25">
      <c r="A21" s="86" t="s">
        <v>95</v>
      </c>
      <c r="B21" s="68">
        <f>VLOOKUP($A21,'Return Data'!$A$7:$R$526,2,0)</f>
        <v>43985</v>
      </c>
      <c r="C21" s="69">
        <f>VLOOKUP($A21,'Return Data'!$A$7:$R$526,3,0)</f>
        <v>64.813199999999995</v>
      </c>
      <c r="D21" s="69">
        <f>VLOOKUP($A21,'Return Data'!$A$7:$R$526,10,0)</f>
        <v>23.809781139981499</v>
      </c>
      <c r="E21" s="70">
        <f t="shared" si="0"/>
        <v>6</v>
      </c>
      <c r="F21" s="69">
        <f>VLOOKUP($A21,'Return Data'!$A$7:$R$526,11,0)</f>
        <v>6.0108129240806996</v>
      </c>
      <c r="G21" s="70">
        <f t="shared" si="0"/>
        <v>19</v>
      </c>
      <c r="H21" s="69">
        <f>VLOOKUP($A21,'Return Data'!$A$7:$R$526,12,0)</f>
        <v>7.1760469164336804</v>
      </c>
      <c r="I21" s="70">
        <f t="shared" ref="I21" si="63">RANK(H21,H$8:H$41,0)</f>
        <v>19</v>
      </c>
      <c r="J21" s="69">
        <f>VLOOKUP($A21,'Return Data'!$A$7:$R$526,13,0)</f>
        <v>7.8688624661853002</v>
      </c>
      <c r="K21" s="70">
        <f t="shared" ref="K21" si="64">RANK(J21,J$8:J$41,0)</f>
        <v>15</v>
      </c>
      <c r="L21" s="69">
        <f>VLOOKUP($A21,'Return Data'!$A$7:$R$526,14,0)</f>
        <v>8.0717679989433293</v>
      </c>
      <c r="M21" s="70">
        <f t="shared" ref="M21" si="65">RANK(L21,L$8:L$41,0)</f>
        <v>17</v>
      </c>
      <c r="N21" s="69">
        <f>VLOOKUP($A21,'Return Data'!$A$7:$R$526,18,0)</f>
        <v>0</v>
      </c>
      <c r="O21" s="70">
        <f t="shared" ref="O21" si="66">RANK(N21,N$8:N$41,0)</f>
        <v>1</v>
      </c>
      <c r="P21" s="69">
        <f>VLOOKUP($A21,'Return Data'!$A$7:$R$526,15,0)</f>
        <v>4.2192878866603101</v>
      </c>
      <c r="Q21" s="70">
        <f t="shared" ref="Q21" si="67">RANK(P21,P$8:P$41,0)</f>
        <v>22</v>
      </c>
      <c r="R21" s="69">
        <f>VLOOKUP($A21,'Return Data'!$A$7:$R$526,17,0)</f>
        <v>23.713189522342098</v>
      </c>
      <c r="S21" s="71">
        <f t="shared" ref="S21" si="68">RANK(R21,R$8:R$41,0)</f>
        <v>3</v>
      </c>
    </row>
    <row r="22" spans="1:19" x14ac:dyDescent="0.25">
      <c r="A22" s="86" t="s">
        <v>96</v>
      </c>
      <c r="B22" s="68">
        <f>VLOOKUP($A22,'Return Data'!$A$7:$R$526,2,0)</f>
        <v>43985</v>
      </c>
      <c r="C22" s="69">
        <f>VLOOKUP($A22,'Return Data'!$A$7:$R$526,3,0)</f>
        <v>27.3139</v>
      </c>
      <c r="D22" s="69">
        <f>VLOOKUP($A22,'Return Data'!$A$7:$R$526,10,0)</f>
        <v>16.4450509106541</v>
      </c>
      <c r="E22" s="70">
        <f t="shared" si="0"/>
        <v>19</v>
      </c>
      <c r="F22" s="69">
        <f>VLOOKUP($A22,'Return Data'!$A$7:$R$526,11,0)</f>
        <v>8.9214768598360799</v>
      </c>
      <c r="G22" s="70">
        <f t="shared" si="0"/>
        <v>17</v>
      </c>
      <c r="H22" s="69">
        <f>VLOOKUP($A22,'Return Data'!$A$7:$R$526,12,0)</f>
        <v>9.0544116964879304</v>
      </c>
      <c r="I22" s="70">
        <f t="shared" ref="I22" si="69">RANK(H22,H$8:H$41,0)</f>
        <v>15</v>
      </c>
      <c r="J22" s="69">
        <f>VLOOKUP($A22,'Return Data'!$A$7:$R$526,13,0)</f>
        <v>7.4404714037854296</v>
      </c>
      <c r="K22" s="70">
        <f t="shared" ref="K22" si="70">RANK(J22,J$8:J$41,0)</f>
        <v>20</v>
      </c>
      <c r="L22" s="69">
        <f>VLOOKUP($A22,'Return Data'!$A$7:$R$526,14,0)</f>
        <v>9.9016761158998801</v>
      </c>
      <c r="M22" s="70">
        <f t="shared" ref="M22" si="71">RANK(L22,L$8:L$41,0)</f>
        <v>14</v>
      </c>
      <c r="N22" s="69">
        <f>VLOOKUP($A22,'Return Data'!$A$7:$R$526,18,0)</f>
        <v>0</v>
      </c>
      <c r="O22" s="70">
        <f t="shared" ref="O22" si="72">RANK(N22,N$8:N$41,0)</f>
        <v>1</v>
      </c>
      <c r="P22" s="69">
        <f>VLOOKUP($A22,'Return Data'!$A$7:$R$526,15,0)</f>
        <v>7.06545532691338</v>
      </c>
      <c r="Q22" s="70">
        <f t="shared" ref="Q22" si="73">RANK(P22,P$8:P$41,0)</f>
        <v>15</v>
      </c>
      <c r="R22" s="69">
        <f>VLOOKUP($A22,'Return Data'!$A$7:$R$526,17,0)</f>
        <v>13.6639427027027</v>
      </c>
      <c r="S22" s="71">
        <f t="shared" ref="S22" si="74">RANK(R22,R$8:R$41,0)</f>
        <v>11</v>
      </c>
    </row>
    <row r="23" spans="1:19" x14ac:dyDescent="0.25">
      <c r="A23" s="86" t="s">
        <v>97</v>
      </c>
      <c r="B23" s="68">
        <f>VLOOKUP($A23,'Return Data'!$A$7:$R$526,2,0)</f>
        <v>43985</v>
      </c>
      <c r="C23" s="69">
        <f>VLOOKUP($A23,'Return Data'!$A$7:$R$526,3,0)</f>
        <v>26.436599999999999</v>
      </c>
      <c r="D23" s="69">
        <f>VLOOKUP($A23,'Return Data'!$A$7:$R$526,10,0)</f>
        <v>27.431785503451199</v>
      </c>
      <c r="E23" s="70">
        <f t="shared" si="0"/>
        <v>3</v>
      </c>
      <c r="F23" s="69">
        <f>VLOOKUP($A23,'Return Data'!$A$7:$R$526,11,0)</f>
        <v>13.5278252604156</v>
      </c>
      <c r="G23" s="70">
        <f t="shared" si="0"/>
        <v>8</v>
      </c>
      <c r="H23" s="69">
        <f>VLOOKUP($A23,'Return Data'!$A$7:$R$526,12,0)</f>
        <v>13.6736593601143</v>
      </c>
      <c r="I23" s="70">
        <f t="shared" ref="I23" si="75">RANK(H23,H$8:H$41,0)</f>
        <v>5</v>
      </c>
      <c r="J23" s="69">
        <f>VLOOKUP($A23,'Return Data'!$A$7:$R$526,13,0)</f>
        <v>11.900869063844601</v>
      </c>
      <c r="K23" s="70">
        <f t="shared" ref="K23" si="76">RANK(J23,J$8:J$41,0)</f>
        <v>3</v>
      </c>
      <c r="L23" s="69">
        <f>VLOOKUP($A23,'Return Data'!$A$7:$R$526,14,0)</f>
        <v>12.027375355037</v>
      </c>
      <c r="M23" s="70">
        <f t="shared" ref="M23" si="77">RANK(L23,L$8:L$41,0)</f>
        <v>6</v>
      </c>
      <c r="N23" s="69">
        <f>VLOOKUP($A23,'Return Data'!$A$7:$R$526,18,0)</f>
        <v>0</v>
      </c>
      <c r="O23" s="70">
        <f t="shared" ref="O23" si="78">RANK(N23,N$8:N$41,0)</f>
        <v>1</v>
      </c>
      <c r="P23" s="69">
        <f>VLOOKUP($A23,'Return Data'!$A$7:$R$526,15,0)</f>
        <v>8.9507732827013999</v>
      </c>
      <c r="Q23" s="70">
        <f t="shared" ref="Q23" si="79">RANK(P23,P$8:P$41,0)</f>
        <v>6</v>
      </c>
      <c r="R23" s="69">
        <f>VLOOKUP($A23,'Return Data'!$A$7:$R$526,17,0)</f>
        <v>15.841983100079201</v>
      </c>
      <c r="S23" s="71">
        <f t="shared" ref="S23" si="80">RANK(R23,R$8:R$41,0)</f>
        <v>7</v>
      </c>
    </row>
    <row r="24" spans="1:19" x14ac:dyDescent="0.25">
      <c r="A24" s="86" t="s">
        <v>98</v>
      </c>
      <c r="B24" s="68">
        <f>VLOOKUP($A24,'Return Data'!$A$7:$R$526,2,0)</f>
        <v>43985</v>
      </c>
      <c r="C24" s="69">
        <f>VLOOKUP($A24,'Return Data'!$A$7:$R$526,3,0)</f>
        <v>16.283899999999999</v>
      </c>
      <c r="D24" s="69">
        <f>VLOOKUP($A24,'Return Data'!$A$7:$R$526,10,0)</f>
        <v>22.535293343124199</v>
      </c>
      <c r="E24" s="70">
        <f t="shared" si="0"/>
        <v>9</v>
      </c>
      <c r="F24" s="69">
        <f>VLOOKUP($A24,'Return Data'!$A$7:$R$526,11,0)</f>
        <v>5.1782600310572198</v>
      </c>
      <c r="G24" s="70">
        <f t="shared" si="0"/>
        <v>25</v>
      </c>
      <c r="H24" s="69">
        <f>VLOOKUP($A24,'Return Data'!$A$7:$R$526,12,0)</f>
        <v>8.5373349619519505</v>
      </c>
      <c r="I24" s="70">
        <f t="shared" ref="I24" si="81">RANK(H24,H$8:H$41,0)</f>
        <v>18</v>
      </c>
      <c r="J24" s="69">
        <f>VLOOKUP($A24,'Return Data'!$A$7:$R$526,13,0)</f>
        <v>7.1073343662134203</v>
      </c>
      <c r="K24" s="70">
        <f t="shared" ref="K24" si="82">RANK(J24,J$8:J$41,0)</f>
        <v>21</v>
      </c>
      <c r="L24" s="69">
        <f>VLOOKUP($A24,'Return Data'!$A$7:$R$526,14,0)</f>
        <v>5.6411393177236198</v>
      </c>
      <c r="M24" s="70">
        <f t="shared" ref="M24" si="83">RANK(L24,L$8:L$41,0)</f>
        <v>25</v>
      </c>
      <c r="N24" s="69">
        <f>VLOOKUP($A24,'Return Data'!$A$7:$R$526,18,0)</f>
        <v>0</v>
      </c>
      <c r="O24" s="70">
        <f t="shared" ref="O24" si="84">RANK(N24,N$8:N$41,0)</f>
        <v>1</v>
      </c>
      <c r="P24" s="69">
        <f>VLOOKUP($A24,'Return Data'!$A$7:$R$526,15,0)</f>
        <v>4.6590158304549201</v>
      </c>
      <c r="Q24" s="70">
        <f t="shared" ref="Q24" si="85">RANK(P24,P$8:P$41,0)</f>
        <v>20</v>
      </c>
      <c r="R24" s="69">
        <f>VLOOKUP($A24,'Return Data'!$A$7:$R$526,17,0)</f>
        <v>7.5822264462809903</v>
      </c>
      <c r="S24" s="71">
        <f t="shared" ref="S24" si="86">RANK(R24,R$8:R$41,0)</f>
        <v>32</v>
      </c>
    </row>
    <row r="25" spans="1:19" x14ac:dyDescent="0.25">
      <c r="A25" s="86" t="s">
        <v>99</v>
      </c>
      <c r="B25" s="68">
        <f>VLOOKUP($A25,'Return Data'!$A$7:$R$526,2,0)</f>
        <v>43985</v>
      </c>
      <c r="C25" s="69">
        <f>VLOOKUP($A25,'Return Data'!$A$7:$R$526,3,0)</f>
        <v>26.1373</v>
      </c>
      <c r="D25" s="69">
        <f>VLOOKUP($A25,'Return Data'!$A$7:$R$526,10,0)</f>
        <v>20.139137273244302</v>
      </c>
      <c r="E25" s="70">
        <f t="shared" si="0"/>
        <v>10</v>
      </c>
      <c r="F25" s="69">
        <f>VLOOKUP($A25,'Return Data'!$A$7:$R$526,11,0)</f>
        <v>17.866030251037401</v>
      </c>
      <c r="G25" s="70">
        <f t="shared" si="0"/>
        <v>3</v>
      </c>
      <c r="H25" s="69">
        <f>VLOOKUP($A25,'Return Data'!$A$7:$R$526,12,0)</f>
        <v>16.158554810527502</v>
      </c>
      <c r="I25" s="70">
        <f t="shared" ref="I25" si="87">RANK(H25,H$8:H$41,0)</f>
        <v>2</v>
      </c>
      <c r="J25" s="69">
        <f>VLOOKUP($A25,'Return Data'!$A$7:$R$526,13,0)</f>
        <v>12.2418402546169</v>
      </c>
      <c r="K25" s="70">
        <f t="shared" ref="K25" si="88">RANK(J25,J$8:J$41,0)</f>
        <v>2</v>
      </c>
      <c r="L25" s="69">
        <f>VLOOKUP($A25,'Return Data'!$A$7:$R$526,14,0)</f>
        <v>14.2992201767272</v>
      </c>
      <c r="M25" s="70">
        <f t="shared" ref="M25" si="89">RANK(L25,L$8:L$41,0)</f>
        <v>2</v>
      </c>
      <c r="N25" s="69">
        <f>VLOOKUP($A25,'Return Data'!$A$7:$R$526,18,0)</f>
        <v>0</v>
      </c>
      <c r="O25" s="70">
        <f t="shared" ref="O25" si="90">RANK(N25,N$8:N$41,0)</f>
        <v>1</v>
      </c>
      <c r="P25" s="69">
        <f>VLOOKUP($A25,'Return Data'!$A$7:$R$526,15,0)</f>
        <v>9.3035267934690804</v>
      </c>
      <c r="Q25" s="70">
        <f t="shared" ref="Q25" si="91">RANK(P25,P$8:P$41,0)</f>
        <v>2</v>
      </c>
      <c r="R25" s="69">
        <f>VLOOKUP($A25,'Return Data'!$A$7:$R$526,17,0)</f>
        <v>14.0174071870538</v>
      </c>
      <c r="S25" s="71">
        <f t="shared" ref="S25" si="92">RANK(R25,R$8:R$41,0)</f>
        <v>10</v>
      </c>
    </row>
    <row r="26" spans="1:19" x14ac:dyDescent="0.25">
      <c r="A26" s="86" t="s">
        <v>100</v>
      </c>
      <c r="B26" s="68">
        <f>VLOOKUP($A26,'Return Data'!$A$7:$R$526,2,0)</f>
        <v>43985</v>
      </c>
      <c r="C26" s="69">
        <f>VLOOKUP($A26,'Return Data'!$A$7:$R$526,3,0)</f>
        <v>15.87</v>
      </c>
      <c r="D26" s="69">
        <f>VLOOKUP($A26,'Return Data'!$A$7:$R$526,10,0)</f>
        <v>3.6040192303616001</v>
      </c>
      <c r="E26" s="70">
        <f t="shared" si="0"/>
        <v>30</v>
      </c>
      <c r="F26" s="69">
        <f>VLOOKUP($A26,'Return Data'!$A$7:$R$526,11,0)</f>
        <v>1.4175078805808701</v>
      </c>
      <c r="G26" s="70">
        <f t="shared" si="0"/>
        <v>29</v>
      </c>
      <c r="H26" s="69">
        <f>VLOOKUP($A26,'Return Data'!$A$7:$R$526,12,0)</f>
        <v>4.8956242454491399</v>
      </c>
      <c r="I26" s="70">
        <f t="shared" ref="I26" si="93">RANK(H26,H$8:H$41,0)</f>
        <v>28</v>
      </c>
      <c r="J26" s="69">
        <f>VLOOKUP($A26,'Return Data'!$A$7:$R$526,13,0)</f>
        <v>5.94415499373304</v>
      </c>
      <c r="K26" s="70">
        <f t="shared" ref="K26" si="94">RANK(J26,J$8:J$41,0)</f>
        <v>25</v>
      </c>
      <c r="L26" s="69">
        <f>VLOOKUP($A26,'Return Data'!$A$7:$R$526,14,0)</f>
        <v>6.2405188216414098</v>
      </c>
      <c r="M26" s="70">
        <f t="shared" ref="M26" si="95">RANK(L26,L$8:L$41,0)</f>
        <v>22</v>
      </c>
      <c r="N26" s="69">
        <f>VLOOKUP($A26,'Return Data'!$A$7:$R$526,18,0)</f>
        <v>0</v>
      </c>
      <c r="O26" s="70">
        <f t="shared" ref="O26" si="96">RANK(N26,N$8:N$41,0)</f>
        <v>1</v>
      </c>
      <c r="P26" s="69">
        <f>VLOOKUP($A26,'Return Data'!$A$7:$R$526,15,0)</f>
        <v>6.6496823939813199</v>
      </c>
      <c r="Q26" s="70">
        <f t="shared" ref="Q26" si="97">RANK(P26,P$8:P$41,0)</f>
        <v>17</v>
      </c>
      <c r="R26" s="69">
        <f>VLOOKUP($A26,'Return Data'!$A$7:$R$526,17,0)</f>
        <v>8.4485410094637192</v>
      </c>
      <c r="S26" s="71">
        <f t="shared" ref="S26" si="98">RANK(R26,R$8:R$41,0)</f>
        <v>31</v>
      </c>
    </row>
    <row r="27" spans="1:19" x14ac:dyDescent="0.25">
      <c r="A27" s="86" t="s">
        <v>101</v>
      </c>
      <c r="B27" s="68">
        <f>VLOOKUP($A27,'Return Data'!$A$7:$R$526,2,0)</f>
        <v>43985</v>
      </c>
      <c r="C27" s="69">
        <f>VLOOKUP($A27,'Return Data'!$A$7:$R$526,3,0)</f>
        <v>1135.0782999999999</v>
      </c>
      <c r="D27" s="69">
        <f>VLOOKUP($A27,'Return Data'!$A$7:$R$526,10,0)</f>
        <v>4.7891139773979203</v>
      </c>
      <c r="E27" s="70">
        <f t="shared" si="0"/>
        <v>29</v>
      </c>
      <c r="F27" s="69">
        <f>VLOOKUP($A27,'Return Data'!$A$7:$R$526,11,0)</f>
        <v>5.6606116081347304</v>
      </c>
      <c r="G27" s="70">
        <f t="shared" si="0"/>
        <v>24</v>
      </c>
      <c r="H27" s="69">
        <f>VLOOKUP($A27,'Return Data'!$A$7:$R$526,12,0)</f>
        <v>6.4667766151439601</v>
      </c>
      <c r="I27" s="70">
        <f t="shared" ref="I27" si="99">RANK(H27,H$8:H$41,0)</f>
        <v>24</v>
      </c>
      <c r="J27" s="69">
        <f>VLOOKUP($A27,'Return Data'!$A$7:$R$526,13,0)</f>
        <v>6.6578348018776197</v>
      </c>
      <c r="K27" s="70">
        <f t="shared" ref="K27" si="100">RANK(J27,J$8:J$41,0)</f>
        <v>22</v>
      </c>
      <c r="L27" s="69">
        <f>VLOOKUP($A27,'Return Data'!$A$7:$R$526,14,0)</f>
        <v>7.7011315882975602</v>
      </c>
      <c r="M27" s="70">
        <f t="shared" ref="M27" si="101">RANK(L27,L$8:L$41,0)</f>
        <v>21</v>
      </c>
      <c r="N27" s="69"/>
      <c r="O27" s="70"/>
      <c r="P27" s="69"/>
      <c r="Q27" s="70"/>
      <c r="R27" s="69">
        <f>VLOOKUP($A27,'Return Data'!$A$7:$R$526,17,0)</f>
        <v>9.0134514625228501</v>
      </c>
      <c r="S27" s="71">
        <f t="shared" ref="S27" si="102">RANK(R27,R$8:R$41,0)</f>
        <v>29</v>
      </c>
    </row>
    <row r="28" spans="1:19" x14ac:dyDescent="0.25">
      <c r="A28" s="86" t="s">
        <v>102</v>
      </c>
      <c r="B28" s="68">
        <f>VLOOKUP($A28,'Return Data'!$A$7:$R$526,2,0)</f>
        <v>43985</v>
      </c>
      <c r="C28" s="69">
        <f>VLOOKUP($A28,'Return Data'!$A$7:$R$526,3,0)</f>
        <v>30.929400000000001</v>
      </c>
      <c r="D28" s="69">
        <f>VLOOKUP($A28,'Return Data'!$A$7:$R$526,10,0)</f>
        <v>14.7927419681366</v>
      </c>
      <c r="E28" s="70">
        <f t="shared" si="0"/>
        <v>20</v>
      </c>
      <c r="F28" s="69">
        <f>VLOOKUP($A28,'Return Data'!$A$7:$R$526,11,0)</f>
        <v>5.9037205021730301</v>
      </c>
      <c r="G28" s="70">
        <f t="shared" si="0"/>
        <v>22</v>
      </c>
      <c r="H28" s="69">
        <f>VLOOKUP($A28,'Return Data'!$A$7:$R$526,12,0)</f>
        <v>6.4694224320773204</v>
      </c>
      <c r="I28" s="70">
        <f t="shared" ref="I28" si="103">RANK(H28,H$8:H$41,0)</f>
        <v>23</v>
      </c>
      <c r="J28" s="69">
        <f>VLOOKUP($A28,'Return Data'!$A$7:$R$526,13,0)</f>
        <v>6.0077523251537102</v>
      </c>
      <c r="K28" s="70">
        <f t="shared" ref="K28" si="104">RANK(J28,J$8:J$41,0)</f>
        <v>23</v>
      </c>
      <c r="L28" s="69">
        <f>VLOOKUP($A28,'Return Data'!$A$7:$R$526,14,0)</f>
        <v>6.1090310942782198</v>
      </c>
      <c r="M28" s="70">
        <f t="shared" ref="M28" si="105">RANK(L28,L$8:L$41,0)</f>
        <v>23</v>
      </c>
      <c r="N28" s="69">
        <f>VLOOKUP($A28,'Return Data'!$A$7:$R$526,18,0)</f>
        <v>0</v>
      </c>
      <c r="O28" s="70">
        <f t="shared" ref="O28" si="106">RANK(N28,N$8:N$41,0)</f>
        <v>1</v>
      </c>
      <c r="P28" s="69">
        <f>VLOOKUP($A28,'Return Data'!$A$7:$R$526,15,0)</f>
        <v>7.4076835789304099</v>
      </c>
      <c r="Q28" s="70">
        <f t="shared" ref="Q28" si="107">RANK(P28,P$8:P$41,0)</f>
        <v>13</v>
      </c>
      <c r="R28" s="69">
        <f>VLOOKUP($A28,'Return Data'!$A$7:$R$526,17,0)</f>
        <v>12.345234324499</v>
      </c>
      <c r="S28" s="71">
        <f t="shared" ref="S28" si="108">RANK(R28,R$8:R$41,0)</f>
        <v>14</v>
      </c>
    </row>
    <row r="29" spans="1:19" x14ac:dyDescent="0.25">
      <c r="A29" s="86" t="s">
        <v>103</v>
      </c>
      <c r="B29" s="68">
        <f>VLOOKUP($A29,'Return Data'!$A$7:$R$526,2,0)</f>
        <v>43985</v>
      </c>
      <c r="C29" s="69">
        <f>VLOOKUP($A29,'Return Data'!$A$7:$R$526,3,0)</f>
        <v>27.5139</v>
      </c>
      <c r="D29" s="69">
        <f>VLOOKUP($A29,'Return Data'!$A$7:$R$526,10,0)</f>
        <v>25.786920831194202</v>
      </c>
      <c r="E29" s="70">
        <f t="shared" si="0"/>
        <v>4</v>
      </c>
      <c r="F29" s="69">
        <f>VLOOKUP($A29,'Return Data'!$A$7:$R$526,11,0)</f>
        <v>9.9052874684708705</v>
      </c>
      <c r="G29" s="70">
        <f t="shared" si="0"/>
        <v>14</v>
      </c>
      <c r="H29" s="69">
        <f>VLOOKUP($A29,'Return Data'!$A$7:$R$526,12,0)</f>
        <v>10.031151404193301</v>
      </c>
      <c r="I29" s="70">
        <f t="shared" ref="I29" si="109">RANK(H29,H$8:H$41,0)</f>
        <v>14</v>
      </c>
      <c r="J29" s="69">
        <f>VLOOKUP($A29,'Return Data'!$A$7:$R$526,13,0)</f>
        <v>9.6861768349480002</v>
      </c>
      <c r="K29" s="70">
        <f t="shared" ref="K29" si="110">RANK(J29,J$8:J$41,0)</f>
        <v>10</v>
      </c>
      <c r="L29" s="69">
        <f>VLOOKUP($A29,'Return Data'!$A$7:$R$526,14,0)</f>
        <v>10.804052095987</v>
      </c>
      <c r="M29" s="70">
        <f t="shared" ref="M29" si="111">RANK(L29,L$8:L$41,0)</f>
        <v>10</v>
      </c>
      <c r="N29" s="69">
        <f>VLOOKUP($A29,'Return Data'!$A$7:$R$526,18,0)</f>
        <v>0</v>
      </c>
      <c r="O29" s="70">
        <f t="shared" ref="O29" si="112">RANK(N29,N$8:N$41,0)</f>
        <v>1</v>
      </c>
      <c r="P29" s="69">
        <f>VLOOKUP($A29,'Return Data'!$A$7:$R$526,15,0)</f>
        <v>9.6365789676481093</v>
      </c>
      <c r="Q29" s="70">
        <f t="shared" ref="Q29" si="113">RANK(P29,P$8:P$41,0)</f>
        <v>1</v>
      </c>
      <c r="R29" s="69">
        <f>VLOOKUP($A29,'Return Data'!$A$7:$R$526,17,0)</f>
        <v>14.5594984294223</v>
      </c>
      <c r="S29" s="71">
        <f t="shared" ref="S29" si="114">RANK(R29,R$8:R$41,0)</f>
        <v>8</v>
      </c>
    </row>
    <row r="30" spans="1:19" x14ac:dyDescent="0.25">
      <c r="A30" s="86" t="s">
        <v>104</v>
      </c>
      <c r="B30" s="68">
        <f>VLOOKUP($A30,'Return Data'!$A$7:$R$526,2,0)</f>
        <v>43985</v>
      </c>
      <c r="C30" s="69">
        <f>VLOOKUP($A30,'Return Data'!$A$7:$R$526,3,0)</f>
        <v>22.636600000000001</v>
      </c>
      <c r="D30" s="69">
        <f>VLOOKUP($A30,'Return Data'!$A$7:$R$526,10,0)</f>
        <v>18.539987009934901</v>
      </c>
      <c r="E30" s="70">
        <f t="shared" si="0"/>
        <v>14</v>
      </c>
      <c r="F30" s="69">
        <f>VLOOKUP($A30,'Return Data'!$A$7:$R$526,11,0)</f>
        <v>13.389148463361501</v>
      </c>
      <c r="G30" s="70">
        <f t="shared" si="0"/>
        <v>9</v>
      </c>
      <c r="H30" s="69">
        <f>VLOOKUP($A30,'Return Data'!$A$7:$R$526,12,0)</f>
        <v>11.9541755919991</v>
      </c>
      <c r="I30" s="70">
        <f t="shared" ref="I30" si="115">RANK(H30,H$8:H$41,0)</f>
        <v>11</v>
      </c>
      <c r="J30" s="69">
        <f>VLOOKUP($A30,'Return Data'!$A$7:$R$526,13,0)</f>
        <v>9.8176858182662397</v>
      </c>
      <c r="K30" s="70">
        <f t="shared" ref="K30" si="116">RANK(J30,J$8:J$41,0)</f>
        <v>9</v>
      </c>
      <c r="L30" s="69">
        <f>VLOOKUP($A30,'Return Data'!$A$7:$R$526,14,0)</f>
        <v>11.007592868619801</v>
      </c>
      <c r="M30" s="70">
        <f t="shared" ref="M30" si="117">RANK(L30,L$8:L$41,0)</f>
        <v>9</v>
      </c>
      <c r="N30" s="69">
        <f>VLOOKUP($A30,'Return Data'!$A$7:$R$526,18,0)</f>
        <v>0</v>
      </c>
      <c r="O30" s="70">
        <f t="shared" ref="O30" si="118">RANK(N30,N$8:N$41,0)</f>
        <v>1</v>
      </c>
      <c r="P30" s="69">
        <f>VLOOKUP($A30,'Return Data'!$A$7:$R$526,15,0)</f>
        <v>8.5388190490425302</v>
      </c>
      <c r="Q30" s="70">
        <f t="shared" ref="Q30" si="119">RANK(P30,P$8:P$41,0)</f>
        <v>9</v>
      </c>
      <c r="R30" s="69">
        <f>VLOOKUP($A30,'Return Data'!$A$7:$R$526,17,0)</f>
        <v>9.1769976124154393</v>
      </c>
      <c r="S30" s="71">
        <f t="shared" ref="S30" si="120">RANK(R30,R$8:R$41,0)</f>
        <v>26</v>
      </c>
    </row>
    <row r="31" spans="1:19" x14ac:dyDescent="0.25">
      <c r="A31" s="86" t="s">
        <v>105</v>
      </c>
      <c r="B31" s="68">
        <f>VLOOKUP($A31,'Return Data'!$A$7:$R$526,2,0)</f>
        <v>43985</v>
      </c>
      <c r="C31" s="69">
        <f>VLOOKUP($A31,'Return Data'!$A$7:$R$526,3,0)</f>
        <v>12.8942</v>
      </c>
      <c r="D31" s="69">
        <f>VLOOKUP($A31,'Return Data'!$A$7:$R$526,10,0)</f>
        <v>11.6988042708303</v>
      </c>
      <c r="E31" s="70">
        <f t="shared" si="0"/>
        <v>25</v>
      </c>
      <c r="F31" s="69">
        <f>VLOOKUP($A31,'Return Data'!$A$7:$R$526,11,0)</f>
        <v>19.846810464750298</v>
      </c>
      <c r="G31" s="70">
        <f t="shared" si="0"/>
        <v>1</v>
      </c>
      <c r="H31" s="69">
        <f>VLOOKUP($A31,'Return Data'!$A$7:$R$526,12,0)</f>
        <v>15.5524246849352</v>
      </c>
      <c r="I31" s="70">
        <f t="shared" ref="I31" si="121">RANK(H31,H$8:H$41,0)</f>
        <v>3</v>
      </c>
      <c r="J31" s="69">
        <f>VLOOKUP($A31,'Return Data'!$A$7:$R$526,13,0)</f>
        <v>11.879171292230099</v>
      </c>
      <c r="K31" s="70">
        <f t="shared" ref="K31" si="122">RANK(J31,J$8:J$41,0)</f>
        <v>4</v>
      </c>
      <c r="L31" s="69">
        <f>VLOOKUP($A31,'Return Data'!$A$7:$R$526,14,0)</f>
        <v>14.236833818740999</v>
      </c>
      <c r="M31" s="70">
        <f t="shared" ref="M31" si="123">RANK(L31,L$8:L$41,0)</f>
        <v>3</v>
      </c>
      <c r="N31" s="69">
        <f>VLOOKUP($A31,'Return Data'!$A$7:$R$526,18,0)</f>
        <v>0</v>
      </c>
      <c r="O31" s="70">
        <f t="shared" ref="O31" si="124">RANK(N31,N$8:N$41,0)</f>
        <v>1</v>
      </c>
      <c r="P31" s="69"/>
      <c r="Q31" s="70"/>
      <c r="R31" s="69">
        <f>VLOOKUP($A31,'Return Data'!$A$7:$R$526,17,0)</f>
        <v>9.0521251071122499</v>
      </c>
      <c r="S31" s="71">
        <f t="shared" ref="S31" si="125">RANK(R31,R$8:R$41,0)</f>
        <v>28</v>
      </c>
    </row>
    <row r="32" spans="1:19" x14ac:dyDescent="0.25">
      <c r="A32" s="86" t="s">
        <v>106</v>
      </c>
      <c r="B32" s="68">
        <f>VLOOKUP($A32,'Return Data'!$A$7:$R$526,2,0)</f>
        <v>43985</v>
      </c>
      <c r="C32" s="69">
        <f>VLOOKUP($A32,'Return Data'!$A$7:$R$526,3,0)</f>
        <v>27.860600000000002</v>
      </c>
      <c r="D32" s="69">
        <f>VLOOKUP($A32,'Return Data'!$A$7:$R$526,10,0)</f>
        <v>13.3733758640932</v>
      </c>
      <c r="E32" s="70">
        <f t="shared" si="0"/>
        <v>23</v>
      </c>
      <c r="F32" s="69">
        <f>VLOOKUP($A32,'Return Data'!$A$7:$R$526,11,0)</f>
        <v>16.487166525526401</v>
      </c>
      <c r="G32" s="70">
        <f t="shared" si="0"/>
        <v>4</v>
      </c>
      <c r="H32" s="69">
        <f>VLOOKUP($A32,'Return Data'!$A$7:$R$526,12,0)</f>
        <v>12.7089128535714</v>
      </c>
      <c r="I32" s="70">
        <f t="shared" ref="I32" si="126">RANK(H32,H$8:H$41,0)</f>
        <v>7</v>
      </c>
      <c r="J32" s="69">
        <f>VLOOKUP($A32,'Return Data'!$A$7:$R$526,13,0)</f>
        <v>9.25174139144492</v>
      </c>
      <c r="K32" s="70">
        <f t="shared" ref="K32" si="127">RANK(J32,J$8:J$41,0)</f>
        <v>12</v>
      </c>
      <c r="L32" s="69">
        <f>VLOOKUP($A32,'Return Data'!$A$7:$R$526,14,0)</f>
        <v>10.5054684916377</v>
      </c>
      <c r="M32" s="70">
        <f t="shared" ref="M32" si="128">RANK(L32,L$8:L$41,0)</f>
        <v>12</v>
      </c>
      <c r="N32" s="69">
        <f>VLOOKUP($A32,'Return Data'!$A$7:$R$526,18,0)</f>
        <v>0</v>
      </c>
      <c r="O32" s="70">
        <f t="shared" ref="O32" si="129">RANK(N32,N$8:N$41,0)</f>
        <v>1</v>
      </c>
      <c r="P32" s="69">
        <f>VLOOKUP($A32,'Return Data'!$A$7:$R$526,15,0)</f>
        <v>7.4776309146825701</v>
      </c>
      <c r="Q32" s="70">
        <f t="shared" ref="Q32" si="130">RANK(P32,P$8:P$41,0)</f>
        <v>12</v>
      </c>
      <c r="R32" s="69">
        <f>VLOOKUP($A32,'Return Data'!$A$7:$R$526,17,0)</f>
        <v>11.479343194224301</v>
      </c>
      <c r="S32" s="71">
        <f t="shared" ref="S32" si="131">RANK(R32,R$8:R$41,0)</f>
        <v>19</v>
      </c>
    </row>
    <row r="33" spans="1:19" x14ac:dyDescent="0.25">
      <c r="A33" s="86" t="s">
        <v>107</v>
      </c>
      <c r="B33" s="68">
        <f>VLOOKUP($A33,'Return Data'!$A$7:$R$526,2,0)</f>
        <v>43985</v>
      </c>
      <c r="C33" s="69">
        <f>VLOOKUP($A33,'Return Data'!$A$7:$R$526,3,0)</f>
        <v>2017.6324</v>
      </c>
      <c r="D33" s="69">
        <f>VLOOKUP($A33,'Return Data'!$A$7:$R$526,10,0)</f>
        <v>18.367504480836999</v>
      </c>
      <c r="E33" s="70">
        <f t="shared" si="0"/>
        <v>15</v>
      </c>
      <c r="F33" s="69">
        <f>VLOOKUP($A33,'Return Data'!$A$7:$R$526,11,0)</f>
        <v>9.1118683884610601</v>
      </c>
      <c r="G33" s="70">
        <f t="shared" si="0"/>
        <v>16</v>
      </c>
      <c r="H33" s="69">
        <f>VLOOKUP($A33,'Return Data'!$A$7:$R$526,12,0)</f>
        <v>11.0190924737845</v>
      </c>
      <c r="I33" s="70">
        <f t="shared" ref="I33" si="132">RANK(H33,H$8:H$41,0)</f>
        <v>13</v>
      </c>
      <c r="J33" s="69">
        <f>VLOOKUP($A33,'Return Data'!$A$7:$R$526,13,0)</f>
        <v>8.8430537684735704</v>
      </c>
      <c r="K33" s="70">
        <f t="shared" ref="K33" si="133">RANK(J33,J$8:J$41,0)</f>
        <v>14</v>
      </c>
      <c r="L33" s="69">
        <f>VLOOKUP($A33,'Return Data'!$A$7:$R$526,14,0)</f>
        <v>10.7065272952452</v>
      </c>
      <c r="M33" s="70">
        <f t="shared" ref="M33" si="134">RANK(L33,L$8:L$41,0)</f>
        <v>11</v>
      </c>
      <c r="N33" s="69">
        <f>VLOOKUP($A33,'Return Data'!$A$7:$R$526,18,0)</f>
        <v>0</v>
      </c>
      <c r="O33" s="70">
        <f t="shared" ref="O33" si="135">RANK(N33,N$8:N$41,0)</f>
        <v>1</v>
      </c>
      <c r="P33" s="69">
        <f>VLOOKUP($A33,'Return Data'!$A$7:$R$526,15,0)</f>
        <v>8.7223820554857596</v>
      </c>
      <c r="Q33" s="70">
        <f t="shared" ref="Q33" si="136">RANK(P33,P$8:P$41,0)</f>
        <v>7</v>
      </c>
      <c r="R33" s="69">
        <f>VLOOKUP($A33,'Return Data'!$A$7:$R$526,17,0)</f>
        <v>12.118624013050599</v>
      </c>
      <c r="S33" s="71">
        <f t="shared" ref="S33" si="137">RANK(R33,R$8:R$41,0)</f>
        <v>15</v>
      </c>
    </row>
    <row r="34" spans="1:19" x14ac:dyDescent="0.25">
      <c r="A34" s="86" t="s">
        <v>108</v>
      </c>
      <c r="B34" s="68">
        <f>VLOOKUP($A34,'Return Data'!$A$7:$R$526,2,0)</f>
        <v>43985</v>
      </c>
      <c r="C34" s="69">
        <f>VLOOKUP($A34,'Return Data'!$A$7:$R$526,3,0)</f>
        <v>30.210699999999999</v>
      </c>
      <c r="D34" s="69">
        <f>VLOOKUP($A34,'Return Data'!$A$7:$R$526,10,0)</f>
        <v>12.190254137575501</v>
      </c>
      <c r="E34" s="70">
        <f t="shared" si="0"/>
        <v>24</v>
      </c>
      <c r="F34" s="69">
        <f>VLOOKUP($A34,'Return Data'!$A$7:$R$526,11,0)</f>
        <v>-4.7848196113196204</v>
      </c>
      <c r="G34" s="70">
        <f t="shared" si="0"/>
        <v>30</v>
      </c>
      <c r="H34" s="69">
        <f>VLOOKUP($A34,'Return Data'!$A$7:$R$526,12,0)</f>
        <v>1.54085488300017</v>
      </c>
      <c r="I34" s="70">
        <f t="shared" ref="I34" si="138">RANK(H34,H$8:H$41,0)</f>
        <v>30</v>
      </c>
      <c r="J34" s="69">
        <f>VLOOKUP($A34,'Return Data'!$A$7:$R$526,13,0)</f>
        <v>2.2764710813074198</v>
      </c>
      <c r="K34" s="70">
        <f t="shared" ref="K34" si="139">RANK(J34,J$8:J$41,0)</f>
        <v>28</v>
      </c>
      <c r="L34" s="69">
        <f>VLOOKUP($A34,'Return Data'!$A$7:$R$526,14,0)</f>
        <v>-4.4613821954736199</v>
      </c>
      <c r="M34" s="70">
        <f t="shared" ref="M34" si="140">RANK(L34,L$8:L$41,0)</f>
        <v>31</v>
      </c>
      <c r="N34" s="69">
        <f>VLOOKUP($A34,'Return Data'!$A$7:$R$526,18,0)</f>
        <v>0</v>
      </c>
      <c r="O34" s="70">
        <f t="shared" ref="O34" si="141">RANK(N34,N$8:N$41,0)</f>
        <v>1</v>
      </c>
      <c r="P34" s="69">
        <f>VLOOKUP($A34,'Return Data'!$A$7:$R$526,15,0)</f>
        <v>1.79953656343202</v>
      </c>
      <c r="Q34" s="70">
        <f t="shared" ref="Q34" si="142">RANK(P34,P$8:P$41,0)</f>
        <v>28</v>
      </c>
      <c r="R34" s="69">
        <f>VLOOKUP($A34,'Return Data'!$A$7:$R$526,17,0)</f>
        <v>11.795439308622001</v>
      </c>
      <c r="S34" s="71">
        <f t="shared" ref="S34" si="143">RANK(R34,R$8:R$41,0)</f>
        <v>17</v>
      </c>
    </row>
    <row r="35" spans="1:19" x14ac:dyDescent="0.25">
      <c r="A35" s="86" t="s">
        <v>109</v>
      </c>
      <c r="B35" s="68">
        <f>VLOOKUP($A35,'Return Data'!$A$7:$R$526,2,0)</f>
        <v>43985</v>
      </c>
      <c r="C35" s="69">
        <f>VLOOKUP($A35,'Return Data'!$A$7:$R$526,3,0)</f>
        <v>62.9741</v>
      </c>
      <c r="D35" s="69">
        <f>VLOOKUP($A35,'Return Data'!$A$7:$R$526,10,0)</f>
        <v>6.1601908438109003</v>
      </c>
      <c r="E35" s="70">
        <f t="shared" si="0"/>
        <v>28</v>
      </c>
      <c r="F35" s="69">
        <f>VLOOKUP($A35,'Return Data'!$A$7:$R$526,11,0)</f>
        <v>5.8164438562425804</v>
      </c>
      <c r="G35" s="70">
        <f t="shared" si="0"/>
        <v>23</v>
      </c>
      <c r="H35" s="69">
        <f>VLOOKUP($A35,'Return Data'!$A$7:$R$526,12,0)</f>
        <v>6.1746484161194699</v>
      </c>
      <c r="I35" s="70">
        <f t="shared" ref="I35" si="144">RANK(H35,H$8:H$41,0)</f>
        <v>25</v>
      </c>
      <c r="J35" s="69">
        <f>VLOOKUP($A35,'Return Data'!$A$7:$R$526,13,0)</f>
        <v>5.9961348326648602</v>
      </c>
      <c r="K35" s="70">
        <f t="shared" ref="K35" si="145">RANK(J35,J$8:J$41,0)</f>
        <v>24</v>
      </c>
      <c r="L35" s="69">
        <f>VLOOKUP($A35,'Return Data'!$A$7:$R$526,14,0)</f>
        <v>6.0933787880055998</v>
      </c>
      <c r="M35" s="70">
        <f t="shared" ref="M35" si="146">RANK(L35,L$8:L$41,0)</f>
        <v>24</v>
      </c>
      <c r="N35" s="69">
        <f>VLOOKUP($A35,'Return Data'!$A$7:$R$526,18,0)</f>
        <v>0</v>
      </c>
      <c r="O35" s="70">
        <f t="shared" ref="O35" si="147">RANK(N35,N$8:N$41,0)</f>
        <v>1</v>
      </c>
      <c r="P35" s="69">
        <f>VLOOKUP($A35,'Return Data'!$A$7:$R$526,15,0)</f>
        <v>4.2363823072098503</v>
      </c>
      <c r="Q35" s="70">
        <f t="shared" ref="Q35" si="148">RANK(P35,P$8:P$41,0)</f>
        <v>21</v>
      </c>
      <c r="R35" s="69">
        <f>VLOOKUP($A35,'Return Data'!$A$7:$R$526,17,0)</f>
        <v>24.0252814363817</v>
      </c>
      <c r="S35" s="71">
        <f t="shared" ref="S35" si="149">RANK(R35,R$8:R$41,0)</f>
        <v>1</v>
      </c>
    </row>
    <row r="36" spans="1:19" x14ac:dyDescent="0.25">
      <c r="A36" s="86" t="s">
        <v>110</v>
      </c>
      <c r="B36" s="68">
        <f>VLOOKUP($A36,'Return Data'!$A$7:$R$526,2,0)</f>
        <v>43985</v>
      </c>
      <c r="C36" s="69">
        <f>VLOOKUP($A36,'Return Data'!$A$7:$R$526,3,0)</f>
        <v>15.7128</v>
      </c>
      <c r="D36" s="69">
        <f>VLOOKUP($A36,'Return Data'!$A$7:$R$526,10,0)</f>
        <v>6.8413581030652697</v>
      </c>
      <c r="E36" s="70">
        <f t="shared" si="0"/>
        <v>27</v>
      </c>
      <c r="F36" s="69">
        <f>VLOOKUP($A36,'Return Data'!$A$7:$R$526,11,0)</f>
        <v>10.4646456900886</v>
      </c>
      <c r="G36" s="70">
        <f t="shared" si="0"/>
        <v>13</v>
      </c>
      <c r="H36" s="69">
        <f>VLOOKUP($A36,'Return Data'!$A$7:$R$526,12,0)</f>
        <v>12.590844526612401</v>
      </c>
      <c r="I36" s="70">
        <f t="shared" ref="I36" si="150">RANK(H36,H$8:H$41,0)</f>
        <v>8</v>
      </c>
      <c r="J36" s="69">
        <f>VLOOKUP($A36,'Return Data'!$A$7:$R$526,13,0)</f>
        <v>9.9640181679642197</v>
      </c>
      <c r="K36" s="70">
        <f t="shared" ref="K36" si="151">RANK(J36,J$8:J$41,0)</f>
        <v>7</v>
      </c>
      <c r="L36" s="69">
        <f>VLOOKUP($A36,'Return Data'!$A$7:$R$526,14,0)</f>
        <v>11.5001292016424</v>
      </c>
      <c r="M36" s="70">
        <f t="shared" ref="M36" si="152">RANK(L36,L$8:L$41,0)</f>
        <v>8</v>
      </c>
      <c r="N36" s="69">
        <f>VLOOKUP($A36,'Return Data'!$A$7:$R$526,18,0)</f>
        <v>0</v>
      </c>
      <c r="O36" s="70">
        <f t="shared" ref="O36" si="153">RANK(N36,N$8:N$41,0)</f>
        <v>1</v>
      </c>
      <c r="P36" s="69">
        <f>VLOOKUP($A36,'Return Data'!$A$7:$R$526,15,0)</f>
        <v>8.3265460881912805</v>
      </c>
      <c r="Q36" s="70">
        <f t="shared" ref="Q36" si="154">RANK(P36,P$8:P$41,0)</f>
        <v>10</v>
      </c>
      <c r="R36" s="69">
        <f>VLOOKUP($A36,'Return Data'!$A$7:$R$526,17,0)</f>
        <v>11.2620371674784</v>
      </c>
      <c r="S36" s="71">
        <f t="shared" ref="S36" si="155">RANK(R36,R$8:R$41,0)</f>
        <v>20</v>
      </c>
    </row>
    <row r="37" spans="1:19" x14ac:dyDescent="0.25">
      <c r="A37" s="86" t="s">
        <v>111</v>
      </c>
      <c r="B37" s="68">
        <f>VLOOKUP($A37,'Return Data'!$A$7:$R$526,2,0)</f>
        <v>43985</v>
      </c>
      <c r="C37" s="69">
        <f>VLOOKUP($A37,'Return Data'!$A$7:$R$526,3,0)</f>
        <v>26.8355</v>
      </c>
      <c r="D37" s="69">
        <f>VLOOKUP($A37,'Return Data'!$A$7:$R$526,10,0)</f>
        <v>19.1039319130861</v>
      </c>
      <c r="E37" s="70">
        <f t="shared" si="0"/>
        <v>12</v>
      </c>
      <c r="F37" s="69">
        <f>VLOOKUP($A37,'Return Data'!$A$7:$R$526,11,0)</f>
        <v>15.3563558063433</v>
      </c>
      <c r="G37" s="70">
        <f t="shared" si="0"/>
        <v>6</v>
      </c>
      <c r="H37" s="69">
        <f>VLOOKUP($A37,'Return Data'!$A$7:$R$526,12,0)</f>
        <v>14.589940821251799</v>
      </c>
      <c r="I37" s="70">
        <f t="shared" ref="I37" si="156">RANK(H37,H$8:H$41,0)</f>
        <v>4</v>
      </c>
      <c r="J37" s="69">
        <f>VLOOKUP($A37,'Return Data'!$A$7:$R$526,13,0)</f>
        <v>11.549967828634999</v>
      </c>
      <c r="K37" s="70">
        <f t="shared" ref="K37" si="157">RANK(J37,J$8:J$41,0)</f>
        <v>6</v>
      </c>
      <c r="L37" s="69">
        <f>VLOOKUP($A37,'Return Data'!$A$7:$R$526,14,0)</f>
        <v>13.905812039166801</v>
      </c>
      <c r="M37" s="70">
        <f t="shared" ref="M37" si="158">RANK(L37,L$8:L$41,0)</f>
        <v>4</v>
      </c>
      <c r="N37" s="69">
        <f>VLOOKUP($A37,'Return Data'!$A$7:$R$526,18,0)</f>
        <v>0</v>
      </c>
      <c r="O37" s="70">
        <f t="shared" ref="O37" si="159">RANK(N37,N$8:N$41,0)</f>
        <v>1</v>
      </c>
      <c r="P37" s="69">
        <f>VLOOKUP($A37,'Return Data'!$A$7:$R$526,15,0)</f>
        <v>9.2603938140600395</v>
      </c>
      <c r="Q37" s="70">
        <f t="shared" ref="Q37" si="160">RANK(P37,P$8:P$41,0)</f>
        <v>3</v>
      </c>
      <c r="R37" s="69">
        <f>VLOOKUP($A37,'Return Data'!$A$7:$R$526,17,0)</f>
        <v>10.2655487804878</v>
      </c>
      <c r="S37" s="71">
        <f t="shared" ref="S37" si="161">RANK(R37,R$8:R$41,0)</f>
        <v>23</v>
      </c>
    </row>
    <row r="38" spans="1:19" x14ac:dyDescent="0.25">
      <c r="A38" s="86" t="s">
        <v>112</v>
      </c>
      <c r="B38" s="68">
        <f>VLOOKUP($A38,'Return Data'!$A$7:$R$526,2,0)</f>
        <v>43985</v>
      </c>
      <c r="C38" s="69">
        <f>VLOOKUP($A38,'Return Data'!$A$7:$R$526,3,0)</f>
        <v>30.738</v>
      </c>
      <c r="D38" s="69">
        <f>VLOOKUP($A38,'Return Data'!$A$7:$R$526,10,0)</f>
        <v>16.594078373203399</v>
      </c>
      <c r="E38" s="70">
        <f t="shared" si="0"/>
        <v>18</v>
      </c>
      <c r="F38" s="69">
        <f>VLOOKUP($A38,'Return Data'!$A$7:$R$526,11,0)</f>
        <v>8.8067497901670109</v>
      </c>
      <c r="G38" s="70">
        <f t="shared" si="0"/>
        <v>18</v>
      </c>
      <c r="H38" s="69">
        <f>VLOOKUP($A38,'Return Data'!$A$7:$R$526,12,0)</f>
        <v>8.7393894271127106</v>
      </c>
      <c r="I38" s="70">
        <f t="shared" ref="I38" si="162">RANK(H38,H$8:H$41,0)</f>
        <v>16</v>
      </c>
      <c r="J38" s="69">
        <f>VLOOKUP($A38,'Return Data'!$A$7:$R$526,13,0)</f>
        <v>7.7652425531042297</v>
      </c>
      <c r="K38" s="70">
        <f t="shared" ref="K38" si="163">RANK(J38,J$8:J$41,0)</f>
        <v>18</v>
      </c>
      <c r="L38" s="69">
        <f>VLOOKUP($A38,'Return Data'!$A$7:$R$526,14,0)</f>
        <v>8.0175550916078802</v>
      </c>
      <c r="M38" s="70">
        <f t="shared" ref="M38" si="164">RANK(L38,L$8:L$41,0)</f>
        <v>20</v>
      </c>
      <c r="N38" s="69">
        <f>VLOOKUP($A38,'Return Data'!$A$7:$R$526,18,0)</f>
        <v>0</v>
      </c>
      <c r="O38" s="70">
        <f t="shared" ref="O38" si="165">RANK(N38,N$8:N$41,0)</f>
        <v>1</v>
      </c>
      <c r="P38" s="69">
        <f>VLOOKUP($A38,'Return Data'!$A$7:$R$526,15,0)</f>
        <v>6.29490635184015</v>
      </c>
      <c r="Q38" s="70">
        <f t="shared" ref="Q38" si="166">RANK(P38,P$8:P$41,0)</f>
        <v>18</v>
      </c>
      <c r="R38" s="69">
        <f>VLOOKUP($A38,'Return Data'!$A$7:$R$526,17,0)</f>
        <v>12.3722948676038</v>
      </c>
      <c r="S38" s="71">
        <f t="shared" ref="S38" si="167">RANK(R38,R$8:R$41,0)</f>
        <v>13</v>
      </c>
    </row>
    <row r="39" spans="1:19" x14ac:dyDescent="0.25">
      <c r="A39" s="86" t="s">
        <v>113</v>
      </c>
      <c r="B39" s="68">
        <f>VLOOKUP($A39,'Return Data'!$A$7:$R$526,2,0)</f>
        <v>43985</v>
      </c>
      <c r="C39" s="69">
        <f>VLOOKUP($A39,'Return Data'!$A$7:$R$526,3,0)</f>
        <v>18.155799999999999</v>
      </c>
      <c r="D39" s="69">
        <f>VLOOKUP($A39,'Return Data'!$A$7:$R$526,10,0)</f>
        <v>17.4684160737973</v>
      </c>
      <c r="E39" s="70">
        <f t="shared" si="0"/>
        <v>17</v>
      </c>
      <c r="F39" s="69">
        <f>VLOOKUP($A39,'Return Data'!$A$7:$R$526,11,0)</f>
        <v>12.5241906836038</v>
      </c>
      <c r="G39" s="70">
        <f t="shared" si="0"/>
        <v>10</v>
      </c>
      <c r="H39" s="69">
        <f>VLOOKUP($A39,'Return Data'!$A$7:$R$526,12,0)</f>
        <v>11.906910225656601</v>
      </c>
      <c r="I39" s="70">
        <f t="shared" ref="I39" si="168">RANK(H39,H$8:H$41,0)</f>
        <v>12</v>
      </c>
      <c r="J39" s="69">
        <f>VLOOKUP($A39,'Return Data'!$A$7:$R$526,13,0)</f>
        <v>9.8504007351383898</v>
      </c>
      <c r="K39" s="70">
        <f t="shared" ref="K39" si="169">RANK(J39,J$8:J$41,0)</f>
        <v>8</v>
      </c>
      <c r="L39" s="69">
        <f>VLOOKUP($A39,'Return Data'!$A$7:$R$526,14,0)</f>
        <v>11.604151088928001</v>
      </c>
      <c r="M39" s="70">
        <f t="shared" ref="M39" si="170">RANK(L39,L$8:L$41,0)</f>
        <v>7</v>
      </c>
      <c r="N39" s="69">
        <f>VLOOKUP($A39,'Return Data'!$A$7:$R$526,18,0)</f>
        <v>0</v>
      </c>
      <c r="O39" s="70">
        <f t="shared" ref="O39" si="171">RANK(N39,N$8:N$41,0)</f>
        <v>1</v>
      </c>
      <c r="P39" s="69">
        <f>VLOOKUP($A39,'Return Data'!$A$7:$R$526,15,0)</f>
        <v>7.5788313782844297</v>
      </c>
      <c r="Q39" s="70">
        <f t="shared" ref="Q39" si="172">RANK(P39,P$8:P$41,0)</f>
        <v>11</v>
      </c>
      <c r="R39" s="69">
        <f>VLOOKUP($A39,'Return Data'!$A$7:$R$526,17,0)</f>
        <v>9.8149258160237398</v>
      </c>
      <c r="S39" s="71">
        <f t="shared" ref="S39" si="173">RANK(R39,R$8:R$41,0)</f>
        <v>25</v>
      </c>
    </row>
    <row r="40" spans="1:19" x14ac:dyDescent="0.25">
      <c r="A40" s="86" t="s">
        <v>369</v>
      </c>
      <c r="B40" s="68">
        <f>VLOOKUP($A40,'Return Data'!$A$7:$R$526,2,0)</f>
        <v>43985</v>
      </c>
      <c r="C40" s="69">
        <f>VLOOKUP($A40,'Return Data'!$A$7:$R$526,3,0)</f>
        <v>0.36620000000000003</v>
      </c>
      <c r="D40" s="69"/>
      <c r="E40" s="70"/>
      <c r="F40" s="69"/>
      <c r="G40" s="70"/>
      <c r="H40" s="69"/>
      <c r="I40" s="70"/>
      <c r="J40" s="69"/>
      <c r="K40" s="70"/>
      <c r="L40" s="69"/>
      <c r="M40" s="70"/>
      <c r="N40" s="69"/>
      <c r="O40" s="70"/>
      <c r="P40" s="69"/>
      <c r="Q40" s="70"/>
      <c r="R40" s="69">
        <f>VLOOKUP($A40,'Return Data'!$A$7:$R$526,17,0)</f>
        <v>8.7908060420430303</v>
      </c>
      <c r="S40" s="71">
        <f t="shared" ref="S40" si="174">RANK(R40,R$8:R$41,0)</f>
        <v>30</v>
      </c>
    </row>
    <row r="41" spans="1:19" x14ac:dyDescent="0.25">
      <c r="A41" s="86" t="s">
        <v>114</v>
      </c>
      <c r="B41" s="68">
        <f>VLOOKUP($A41,'Return Data'!$A$7:$R$526,2,0)</f>
        <v>43985</v>
      </c>
      <c r="C41" s="69">
        <f>VLOOKUP($A41,'Return Data'!$A$7:$R$526,3,0)</f>
        <v>20.392299999999999</v>
      </c>
      <c r="D41" s="69">
        <f>VLOOKUP($A41,'Return Data'!$A$7:$R$526,10,0)</f>
        <v>19.145099017895099</v>
      </c>
      <c r="E41" s="70">
        <f t="shared" si="0"/>
        <v>11</v>
      </c>
      <c r="F41" s="69">
        <f>VLOOKUP($A41,'Return Data'!$A$7:$R$526,11,0)</f>
        <v>16.151327628419299</v>
      </c>
      <c r="G41" s="70">
        <f t="shared" si="0"/>
        <v>5</v>
      </c>
      <c r="H41" s="69">
        <f>VLOOKUP($A41,'Return Data'!$A$7:$R$526,12,0)</f>
        <v>4.2647140208297998</v>
      </c>
      <c r="I41" s="70">
        <f t="shared" ref="I41" si="175">RANK(H41,H$8:H$41,0)</f>
        <v>29</v>
      </c>
      <c r="J41" s="69">
        <f>VLOOKUP($A41,'Return Data'!$A$7:$R$526,13,0)</f>
        <v>2.9103737652171602</v>
      </c>
      <c r="K41" s="70">
        <f t="shared" ref="K41" si="176">RANK(J41,J$8:J$41,0)</f>
        <v>27</v>
      </c>
      <c r="L41" s="69">
        <f>VLOOKUP($A41,'Return Data'!$A$7:$R$526,14,0)</f>
        <v>-9.9664729776479305E-2</v>
      </c>
      <c r="M41" s="70">
        <f t="shared" ref="M41" si="177">RANK(L41,L$8:L$41,0)</f>
        <v>28</v>
      </c>
      <c r="N41" s="69">
        <f>VLOOKUP($A41,'Return Data'!$A$7:$R$526,18,0)</f>
        <v>0</v>
      </c>
      <c r="O41" s="70">
        <f t="shared" ref="O41" si="178">RANK(N41,N$8:N$41,0)</f>
        <v>1</v>
      </c>
      <c r="P41" s="69">
        <f>VLOOKUP($A41,'Return Data'!$A$7:$R$526,15,0)</f>
        <v>1.54894692203199</v>
      </c>
      <c r="Q41" s="70">
        <f t="shared" ref="Q41" si="179">RANK(P41,P$8:P$41,0)</f>
        <v>29</v>
      </c>
      <c r="R41" s="69">
        <f>VLOOKUP($A41,'Return Data'!$A$7:$R$526,17,0)</f>
        <v>10.440928984310499</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15.450108538898617</v>
      </c>
      <c r="E43" s="92"/>
      <c r="F43" s="93">
        <f>AVERAGE(F8:F41)</f>
        <v>2.0848603725629746</v>
      </c>
      <c r="G43" s="92"/>
      <c r="H43" s="93">
        <f>AVERAGE(H8:H41)</f>
        <v>8.9715388593949648</v>
      </c>
      <c r="I43" s="92"/>
      <c r="J43" s="93">
        <f>AVERAGE(J8:J41)</f>
        <v>7.358170081720349</v>
      </c>
      <c r="K43" s="92"/>
      <c r="L43" s="93">
        <f>AVERAGE(L8:L41)</f>
        <v>7.863008721116465</v>
      </c>
      <c r="M43" s="92"/>
      <c r="N43" s="93">
        <f>AVERAGE(N8:N41)</f>
        <v>0</v>
      </c>
      <c r="O43" s="92"/>
      <c r="P43" s="93">
        <f>AVERAGE(P8:P41)</f>
        <v>6.3703835770942314</v>
      </c>
      <c r="Q43" s="92"/>
      <c r="R43" s="93">
        <f>AVERAGE(R8:R41)</f>
        <v>9.9081536993240942</v>
      </c>
      <c r="S43" s="94"/>
    </row>
    <row r="44" spans="1:19" x14ac:dyDescent="0.25">
      <c r="A44" s="91" t="s">
        <v>28</v>
      </c>
      <c r="B44" s="92"/>
      <c r="C44" s="92"/>
      <c r="D44" s="93">
        <f>MIN(D8:D41)</f>
        <v>-9.5556695776161593</v>
      </c>
      <c r="E44" s="92"/>
      <c r="F44" s="93">
        <f>MIN(F8:F41)</f>
        <v>-102.43237881864199</v>
      </c>
      <c r="G44" s="92"/>
      <c r="H44" s="93">
        <f>MIN(H8:H41)</f>
        <v>-10.126023313102101</v>
      </c>
      <c r="I44" s="92"/>
      <c r="J44" s="93">
        <f>MIN(J8:J41)</f>
        <v>-4.5557706172571804</v>
      </c>
      <c r="K44" s="92"/>
      <c r="L44" s="93">
        <f>MIN(L8:L41)</f>
        <v>-4.4613821954736199</v>
      </c>
      <c r="M44" s="92"/>
      <c r="N44" s="93">
        <f>MIN(N8:N41)</f>
        <v>0</v>
      </c>
      <c r="O44" s="92"/>
      <c r="P44" s="93">
        <f>MIN(P8:P41)</f>
        <v>1.54894692203199</v>
      </c>
      <c r="Q44" s="92"/>
      <c r="R44" s="93">
        <f>MIN(R8:R41)</f>
        <v>-45.742891102551802</v>
      </c>
      <c r="S44" s="94"/>
    </row>
    <row r="45" spans="1:19" ht="15.75" thickBot="1" x14ac:dyDescent="0.3">
      <c r="A45" s="95" t="s">
        <v>29</v>
      </c>
      <c r="B45" s="96"/>
      <c r="C45" s="96"/>
      <c r="D45" s="97">
        <f>MAX(D8:D41)</f>
        <v>28.467498593566301</v>
      </c>
      <c r="E45" s="96"/>
      <c r="F45" s="97">
        <f>MAX(F8:F41)</f>
        <v>19.846810464750298</v>
      </c>
      <c r="G45" s="96"/>
      <c r="H45" s="97">
        <f>MAX(H8:H41)</f>
        <v>16.469070182390599</v>
      </c>
      <c r="I45" s="96"/>
      <c r="J45" s="97">
        <f>MAX(J8:J41)</f>
        <v>16.369630123498101</v>
      </c>
      <c r="K45" s="96"/>
      <c r="L45" s="97">
        <f>MAX(L8:L41)</f>
        <v>14.8330282535912</v>
      </c>
      <c r="M45" s="96"/>
      <c r="N45" s="97">
        <f>MAX(N8:N41)</f>
        <v>0</v>
      </c>
      <c r="O45" s="96"/>
      <c r="P45" s="97">
        <f>MAX(P8:P41)</f>
        <v>9.6365789676481093</v>
      </c>
      <c r="Q45" s="96"/>
      <c r="R45" s="97">
        <f>MAX(R8:R41)</f>
        <v>24.0252814363817</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2020-06-04T07:18:45Z</dcterms:modified>
</cp:coreProperties>
</file>